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Z:\Smyrna\SUNCAD\Lhotka\úprava 19102018\"/>
    </mc:Choice>
  </mc:AlternateContent>
  <xr:revisionPtr revIDLastSave="0" documentId="13_ncr:1_{8F3C159D-5515-403B-93BC-6831DD061913}" xr6:coauthVersionLast="37" xr6:coauthVersionMax="37" xr10:uidLastSave="{00000000-0000-0000-0000-000000000000}"/>
  <bookViews>
    <workbookView xWindow="0" yWindow="0" windowWidth="26220" windowHeight="10650" xr2:uid="{00000000-000D-0000-FFFF-FFFF00000000}"/>
  </bookViews>
  <sheets>
    <sheet name="Rekapitulace stavby" sheetId="1" r:id="rId1"/>
    <sheet name="SO 1 - Parkování" sheetId="2" r:id="rId2"/>
    <sheet name="SO 2 - Přípojka kanalizace" sheetId="3" r:id="rId3"/>
    <sheet name="SO 3.01 - Letní sprchy a ..." sheetId="4" r:id="rId4"/>
    <sheet name="SO 3.03 - Hřiště beach vo..." sheetId="5" r:id="rId5"/>
    <sheet name="SO 3.04a - Hřiště víceúče..." sheetId="6" r:id="rId6"/>
    <sheet name="SO 3.04b - Hřiště víceúče..." sheetId="7" r:id="rId7"/>
    <sheet name="SO 3.05 - Dětské hřiště" sheetId="8" r:id="rId8"/>
    <sheet name="SO 3.06 - Asfaltová cesta..." sheetId="9" r:id="rId9"/>
    <sheet name="SO 3.07. - Sadové úpravy" sheetId="10" r:id="rId10"/>
    <sheet name="SO 3.08 - Oplocení areálu" sheetId="11" r:id="rId11"/>
    <sheet name="SO 4.01 - Sauny" sheetId="12" r:id="rId12"/>
    <sheet name="SO 4.02 - Retenční nádrže" sheetId="13" r:id="rId13"/>
    <sheet name="SO 4.03 - Dětské brouzdal..." sheetId="14" r:id="rId14"/>
    <sheet name="SO 4.04 - Velké molo" sheetId="15" r:id="rId15"/>
    <sheet name="SO 4.05 - Krátké molo" sheetId="16" r:id="rId16"/>
    <sheet name="SO 4.06 - Prodloužení a d..." sheetId="17" r:id="rId17"/>
    <sheet name="SO 4.07 - Kryty cirkulačn..." sheetId="18" r:id="rId18"/>
    <sheet name="SO 4.08 - Hrubé terénní ú..." sheetId="19" r:id="rId19"/>
    <sheet name="VRN - Vedlejší rozpočtové..." sheetId="20" r:id="rId20"/>
    <sheet name="Pokyny pro vyplnění" sheetId="21" r:id="rId21"/>
  </sheets>
  <definedNames>
    <definedName name="_xlnm._FilterDatabase" localSheetId="1" hidden="1">'SO 1 - Parkování'!$C$85:$K$383</definedName>
    <definedName name="_xlnm._FilterDatabase" localSheetId="2" hidden="1">'SO 2 - Přípojka kanalizace'!$C$83:$K$319</definedName>
    <definedName name="_xlnm._FilterDatabase" localSheetId="3" hidden="1">'SO 3.01 - Letní sprchy a ...'!$C$96:$K$648</definedName>
    <definedName name="_xlnm._FilterDatabase" localSheetId="4" hidden="1">'SO 3.03 - Hřiště beach vo...'!$C$90:$K$300</definedName>
    <definedName name="_xlnm._FilterDatabase" localSheetId="5" hidden="1">'SO 3.04a - Hřiště víceúče...'!$C$89:$K$279</definedName>
    <definedName name="_xlnm._FilterDatabase" localSheetId="6" hidden="1">'SO 3.04b - Hřiště víceúče...'!$C$89:$K$325</definedName>
    <definedName name="_xlnm._FilterDatabase" localSheetId="7" hidden="1">'SO 3.05 - Dětské hřiště'!$C$86:$K$215</definedName>
    <definedName name="_xlnm._FilterDatabase" localSheetId="8" hidden="1">'SO 3.06 - Asfaltová cesta...'!$C$94:$K$587</definedName>
    <definedName name="_xlnm._FilterDatabase" localSheetId="9" hidden="1">'SO 3.07. - Sadové úpravy'!$C$86:$K$353</definedName>
    <definedName name="_xlnm._FilterDatabase" localSheetId="10" hidden="1">'SO 3.08 - Oplocení areálu'!$C$89:$K$174</definedName>
    <definedName name="_xlnm._FilterDatabase" localSheetId="11" hidden="1">'SO 4.01 - Sauny'!$C$83:$K$92</definedName>
    <definedName name="_xlnm._FilterDatabase" localSheetId="12" hidden="1">'SO 4.02 - Retenční nádrže'!$C$88:$K$313</definedName>
    <definedName name="_xlnm._FilterDatabase" localSheetId="13" hidden="1">'SO 4.03 - Dětské brouzdal...'!$C$92:$K$253</definedName>
    <definedName name="_xlnm._FilterDatabase" localSheetId="14" hidden="1">'SO 4.04 - Velké molo'!$C$91:$K$172</definedName>
    <definedName name="_xlnm._FilterDatabase" localSheetId="15" hidden="1">'SO 4.05 - Krátké molo'!$C$83:$K$88</definedName>
    <definedName name="_xlnm._FilterDatabase" localSheetId="16" hidden="1">'SO 4.06 - Prodloužení a d...'!$C$88:$K$139</definedName>
    <definedName name="_xlnm._FilterDatabase" localSheetId="17" hidden="1">'SO 4.07 - Kryty cirkulačn...'!$C$83:$K$88</definedName>
    <definedName name="_xlnm._FilterDatabase" localSheetId="18" hidden="1">'SO 4.08 - Hrubé terénní ú...'!$C$83:$K$92</definedName>
    <definedName name="_xlnm._FilterDatabase" localSheetId="19" hidden="1">'VRN - Vedlejší rozpočtové...'!$C$81:$K$134</definedName>
    <definedName name="_xlnm.Print_Titles" localSheetId="0">'Rekapitulace stavby'!$49:$49</definedName>
    <definedName name="_xlnm.Print_Titles" localSheetId="1">'SO 1 - Parkování'!$85:$85</definedName>
    <definedName name="_xlnm.Print_Titles" localSheetId="2">'SO 2 - Přípojka kanalizace'!$83:$83</definedName>
    <definedName name="_xlnm.Print_Titles" localSheetId="3">'SO 3.01 - Letní sprchy a ...'!$96:$96</definedName>
    <definedName name="_xlnm.Print_Titles" localSheetId="4">'SO 3.03 - Hřiště beach vo...'!$90:$90</definedName>
    <definedName name="_xlnm.Print_Titles" localSheetId="5">'SO 3.04a - Hřiště víceúče...'!$89:$89</definedName>
    <definedName name="_xlnm.Print_Titles" localSheetId="6">'SO 3.04b - Hřiště víceúče...'!$89:$89</definedName>
    <definedName name="_xlnm.Print_Titles" localSheetId="7">'SO 3.05 - Dětské hřiště'!$86:$86</definedName>
    <definedName name="_xlnm.Print_Titles" localSheetId="8">'SO 3.06 - Asfaltová cesta...'!$94:$94</definedName>
    <definedName name="_xlnm.Print_Titles" localSheetId="9">'SO 3.07. - Sadové úpravy'!$86:$86</definedName>
    <definedName name="_xlnm.Print_Titles" localSheetId="10">'SO 3.08 - Oplocení areálu'!$89:$89</definedName>
    <definedName name="_xlnm.Print_Titles" localSheetId="11">'SO 4.01 - Sauny'!$83:$83</definedName>
    <definedName name="_xlnm.Print_Titles" localSheetId="12">'SO 4.02 - Retenční nádrže'!$88:$88</definedName>
    <definedName name="_xlnm.Print_Titles" localSheetId="13">'SO 4.03 - Dětské brouzdal...'!$92:$92</definedName>
    <definedName name="_xlnm.Print_Titles" localSheetId="14">'SO 4.04 - Velké molo'!$91:$91</definedName>
    <definedName name="_xlnm.Print_Titles" localSheetId="15">'SO 4.05 - Krátké molo'!$83:$83</definedName>
    <definedName name="_xlnm.Print_Titles" localSheetId="16">'SO 4.06 - Prodloužení a d...'!$88:$88</definedName>
    <definedName name="_xlnm.Print_Titles" localSheetId="17">'SO 4.07 - Kryty cirkulačn...'!$83:$83</definedName>
    <definedName name="_xlnm.Print_Titles" localSheetId="18">'SO 4.08 - Hrubé terénní ú...'!$83:$83</definedName>
    <definedName name="_xlnm.Print_Titles" localSheetId="19">'VRN - Vedlejší rozpočtové...'!$81:$81</definedName>
    <definedName name="_xlnm.Print_Area" localSheetId="20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stavby'!$C$39:$AQ$73</definedName>
    <definedName name="_xlnm.Print_Area" localSheetId="1">'SO 1 - Parkování'!$C$4:$J$36,'SO 1 - Parkování'!$C$42:$J$67,'SO 1 - Parkování'!$C$73:$K$383</definedName>
    <definedName name="_xlnm.Print_Area" localSheetId="2">'SO 2 - Přípojka kanalizace'!$C$4:$J$36,'SO 2 - Přípojka kanalizace'!$C$42:$J$65,'SO 2 - Přípojka kanalizace'!$C$71:$K$319</definedName>
    <definedName name="_xlnm.Print_Area" localSheetId="3">'SO 3.01 - Letní sprchy a ...'!$C$4:$J$38,'SO 3.01 - Letní sprchy a ...'!$C$44:$J$76,'SO 3.01 - Letní sprchy a ...'!$C$82:$K$648</definedName>
    <definedName name="_xlnm.Print_Area" localSheetId="4">'SO 3.03 - Hřiště beach vo...'!$C$4:$J$38,'SO 3.03 - Hřiště beach vo...'!$C$44:$J$70,'SO 3.03 - Hřiště beach vo...'!$C$76:$K$300</definedName>
    <definedName name="_xlnm.Print_Area" localSheetId="5">'SO 3.04a - Hřiště víceúče...'!$C$4:$J$38,'SO 3.04a - Hřiště víceúče...'!$C$44:$J$69,'SO 3.04a - Hřiště víceúče...'!$C$75:$K$279</definedName>
    <definedName name="_xlnm.Print_Area" localSheetId="6">'SO 3.04b - Hřiště víceúče...'!$C$4:$J$38,'SO 3.04b - Hřiště víceúče...'!$C$44:$J$69,'SO 3.04b - Hřiště víceúče...'!$C$75:$K$325</definedName>
    <definedName name="_xlnm.Print_Area" localSheetId="7">'SO 3.05 - Dětské hřiště'!$C$4:$J$38,'SO 3.05 - Dětské hřiště'!$C$44:$J$66,'SO 3.05 - Dětské hřiště'!$C$72:$K$215</definedName>
    <definedName name="_xlnm.Print_Area" localSheetId="8">'SO 3.06 - Asfaltová cesta...'!$C$4:$J$38,'SO 3.06 - Asfaltová cesta...'!$C$44:$J$74,'SO 3.06 - Asfaltová cesta...'!$C$80:$K$587</definedName>
    <definedName name="_xlnm.Print_Area" localSheetId="9">'SO 3.07. - Sadové úpravy'!$C$4:$J$38,'SO 3.07. - Sadové úpravy'!$C$44:$J$66,'SO 3.07. - Sadové úpravy'!$C$72:$K$353</definedName>
    <definedName name="_xlnm.Print_Area" localSheetId="10">'SO 3.08 - Oplocení areálu'!$C$4:$J$38,'SO 3.08 - Oplocení areálu'!$C$44:$J$69,'SO 3.08 - Oplocení areálu'!$C$75:$K$174</definedName>
    <definedName name="_xlnm.Print_Area" localSheetId="11">'SO 4.01 - Sauny'!$C$4:$J$38,'SO 4.01 - Sauny'!$C$44:$J$63,'SO 4.01 - Sauny'!$C$69:$K$92</definedName>
    <definedName name="_xlnm.Print_Area" localSheetId="12">'SO 4.02 - Retenční nádrže'!$C$4:$J$38,'SO 4.02 - Retenční nádrže'!$C$44:$J$68,'SO 4.02 - Retenční nádrže'!$C$74:$K$313</definedName>
    <definedName name="_xlnm.Print_Area" localSheetId="13">'SO 4.03 - Dětské brouzdal...'!$C$4:$J$38,'SO 4.03 - Dětské brouzdal...'!$C$44:$J$72,'SO 4.03 - Dětské brouzdal...'!$C$78:$K$253</definedName>
    <definedName name="_xlnm.Print_Area" localSheetId="14">'SO 4.04 - Velké molo'!$C$4:$J$38,'SO 4.04 - Velké molo'!$C$44:$J$71,'SO 4.04 - Velké molo'!$C$77:$K$172</definedName>
    <definedName name="_xlnm.Print_Area" localSheetId="15">'SO 4.05 - Krátké molo'!$C$4:$J$38,'SO 4.05 - Krátké molo'!$C$44:$J$63,'SO 4.05 - Krátké molo'!$C$69:$K$88</definedName>
    <definedName name="_xlnm.Print_Area" localSheetId="16">'SO 4.06 - Prodloužení a d...'!$C$4:$J$38,'SO 4.06 - Prodloužení a d...'!$C$44:$J$68,'SO 4.06 - Prodloužení a d...'!$C$74:$K$139</definedName>
    <definedName name="_xlnm.Print_Area" localSheetId="17">'SO 4.07 - Kryty cirkulačn...'!$C$4:$J$38,'SO 4.07 - Kryty cirkulačn...'!$C$44:$J$63,'SO 4.07 - Kryty cirkulačn...'!$C$69:$K$88</definedName>
    <definedName name="_xlnm.Print_Area" localSheetId="18">'SO 4.08 - Hrubé terénní ú...'!$C$4:$J$38,'SO 4.08 - Hrubé terénní ú...'!$C$44:$J$63,'SO 4.08 - Hrubé terénní ú...'!$C$69:$K$92</definedName>
    <definedName name="_xlnm.Print_Area" localSheetId="19">'VRN - Vedlejší rozpočtové...'!$C$4:$J$36,'VRN - Vedlejší rozpočtové...'!$C$42:$J$63,'VRN - Vedlejší rozpočtové...'!$C$69:$K$134</definedName>
  </definedNames>
  <calcPr calcId="179021"/>
</workbook>
</file>

<file path=xl/calcChain.xml><?xml version="1.0" encoding="utf-8"?>
<calcChain xmlns="http://schemas.openxmlformats.org/spreadsheetml/2006/main">
  <c r="AY72" i="1" l="1"/>
  <c r="AX72" i="1"/>
  <c r="BI133" i="20"/>
  <c r="BH133" i="20"/>
  <c r="BG133" i="20"/>
  <c r="BF133" i="20"/>
  <c r="T133" i="20"/>
  <c r="R133" i="20"/>
  <c r="P133" i="20"/>
  <c r="BK133" i="20"/>
  <c r="J133" i="20"/>
  <c r="BE133" i="20" s="1"/>
  <c r="BI129" i="20"/>
  <c r="BH129" i="20"/>
  <c r="BG129" i="20"/>
  <c r="BF129" i="20"/>
  <c r="T129" i="20"/>
  <c r="T128" i="20"/>
  <c r="R129" i="20"/>
  <c r="R128" i="20" s="1"/>
  <c r="P129" i="20"/>
  <c r="P128" i="20" s="1"/>
  <c r="BK129" i="20"/>
  <c r="BK128" i="20" s="1"/>
  <c r="J128" i="20" s="1"/>
  <c r="J62" i="20" s="1"/>
  <c r="J129" i="20"/>
  <c r="BE129" i="20" s="1"/>
  <c r="BI126" i="20"/>
  <c r="BH126" i="20"/>
  <c r="BG126" i="20"/>
  <c r="BF126" i="20"/>
  <c r="T126" i="20"/>
  <c r="R126" i="20"/>
  <c r="P126" i="20"/>
  <c r="BK126" i="20"/>
  <c r="J126" i="20"/>
  <c r="BE126" i="20" s="1"/>
  <c r="BI124" i="20"/>
  <c r="BH124" i="20"/>
  <c r="BG124" i="20"/>
  <c r="BF124" i="20"/>
  <c r="T124" i="20"/>
  <c r="T123" i="20" s="1"/>
  <c r="R124" i="20"/>
  <c r="P124" i="20"/>
  <c r="P123" i="20" s="1"/>
  <c r="BK124" i="20"/>
  <c r="BK123" i="20"/>
  <c r="J123" i="20" s="1"/>
  <c r="J61" i="20" s="1"/>
  <c r="J124" i="20"/>
  <c r="BE124" i="20"/>
  <c r="BI121" i="20"/>
  <c r="BH121" i="20"/>
  <c r="BG121" i="20"/>
  <c r="BF121" i="20"/>
  <c r="T121" i="20"/>
  <c r="R121" i="20"/>
  <c r="P121" i="20"/>
  <c r="BK121" i="20"/>
  <c r="J121" i="20"/>
  <c r="BE121" i="20" s="1"/>
  <c r="BI119" i="20"/>
  <c r="BH119" i="20"/>
  <c r="BG119" i="20"/>
  <c r="BF119" i="20"/>
  <c r="T119" i="20"/>
  <c r="R119" i="20"/>
  <c r="P119" i="20"/>
  <c r="BK119" i="20"/>
  <c r="J119" i="20"/>
  <c r="BE119" i="20"/>
  <c r="BI117" i="20"/>
  <c r="BH117" i="20"/>
  <c r="BG117" i="20"/>
  <c r="BF117" i="20"/>
  <c r="T117" i="20"/>
  <c r="T116" i="20" s="1"/>
  <c r="R117" i="20"/>
  <c r="R116" i="20"/>
  <c r="P117" i="20"/>
  <c r="P116" i="20" s="1"/>
  <c r="BK117" i="20"/>
  <c r="BK116" i="20" s="1"/>
  <c r="J116" i="20" s="1"/>
  <c r="J117" i="20"/>
  <c r="BE117" i="20"/>
  <c r="J60" i="20"/>
  <c r="BI114" i="20"/>
  <c r="BH114" i="20"/>
  <c r="BG114" i="20"/>
  <c r="BF114" i="20"/>
  <c r="T114" i="20"/>
  <c r="R114" i="20"/>
  <c r="P114" i="20"/>
  <c r="BK114" i="20"/>
  <c r="J114" i="20"/>
  <c r="BE114" i="20" s="1"/>
  <c r="BI112" i="20"/>
  <c r="BH112" i="20"/>
  <c r="BG112" i="20"/>
  <c r="BF112" i="20"/>
  <c r="T112" i="20"/>
  <c r="R112" i="20"/>
  <c r="P112" i="20"/>
  <c r="BK112" i="20"/>
  <c r="J112" i="20"/>
  <c r="BE112" i="20" s="1"/>
  <c r="BI109" i="20"/>
  <c r="BH109" i="20"/>
  <c r="BG109" i="20"/>
  <c r="BF109" i="20"/>
  <c r="T109" i="20"/>
  <c r="R109" i="20"/>
  <c r="P109" i="20"/>
  <c r="BK109" i="20"/>
  <c r="J109" i="20"/>
  <c r="BE109" i="20"/>
  <c r="BI107" i="20"/>
  <c r="BH107" i="20"/>
  <c r="BG107" i="20"/>
  <c r="BF107" i="20"/>
  <c r="T107" i="20"/>
  <c r="R107" i="20"/>
  <c r="P107" i="20"/>
  <c r="BK107" i="20"/>
  <c r="J107" i="20"/>
  <c r="BE107" i="20"/>
  <c r="BI104" i="20"/>
  <c r="BH104" i="20"/>
  <c r="BG104" i="20"/>
  <c r="BF104" i="20"/>
  <c r="T104" i="20"/>
  <c r="R104" i="20"/>
  <c r="P104" i="20"/>
  <c r="BK104" i="20"/>
  <c r="J104" i="20"/>
  <c r="BE104" i="20" s="1"/>
  <c r="BI101" i="20"/>
  <c r="BH101" i="20"/>
  <c r="BG101" i="20"/>
  <c r="BF101" i="20"/>
  <c r="T101" i="20"/>
  <c r="R101" i="20"/>
  <c r="R88" i="20" s="1"/>
  <c r="P101" i="20"/>
  <c r="BK101" i="20"/>
  <c r="J101" i="20"/>
  <c r="BE101" i="20" s="1"/>
  <c r="BI98" i="20"/>
  <c r="BH98" i="20"/>
  <c r="BG98" i="20"/>
  <c r="BF98" i="20"/>
  <c r="T98" i="20"/>
  <c r="R98" i="20"/>
  <c r="P98" i="20"/>
  <c r="BK98" i="20"/>
  <c r="J98" i="20"/>
  <c r="BE98" i="20"/>
  <c r="BI95" i="20"/>
  <c r="BH95" i="20"/>
  <c r="BG95" i="20"/>
  <c r="BF95" i="20"/>
  <c r="T95" i="20"/>
  <c r="R95" i="20"/>
  <c r="P95" i="20"/>
  <c r="BK95" i="20"/>
  <c r="J95" i="20"/>
  <c r="BE95" i="20"/>
  <c r="BI92" i="20"/>
  <c r="BH92" i="20"/>
  <c r="BG92" i="20"/>
  <c r="BF92" i="20"/>
  <c r="T92" i="20"/>
  <c r="R92" i="20"/>
  <c r="P92" i="20"/>
  <c r="P88" i="20" s="1"/>
  <c r="P83" i="20" s="1"/>
  <c r="P82" i="20" s="1"/>
  <c r="AU72" i="1" s="1"/>
  <c r="BK92" i="20"/>
  <c r="J92" i="20"/>
  <c r="BE92" i="20"/>
  <c r="BI89" i="20"/>
  <c r="BH89" i="20"/>
  <c r="BG89" i="20"/>
  <c r="BF89" i="20"/>
  <c r="T89" i="20"/>
  <c r="T88" i="20"/>
  <c r="R89" i="20"/>
  <c r="P89" i="20"/>
  <c r="BK89" i="20"/>
  <c r="J89" i="20"/>
  <c r="BE89" i="20" s="1"/>
  <c r="F30" i="20" s="1"/>
  <c r="AZ72" i="1" s="1"/>
  <c r="BI87" i="20"/>
  <c r="BH87" i="20"/>
  <c r="BG87" i="20"/>
  <c r="BF87" i="20"/>
  <c r="T87" i="20"/>
  <c r="T84" i="20" s="1"/>
  <c r="R87" i="20"/>
  <c r="R84" i="20" s="1"/>
  <c r="P87" i="20"/>
  <c r="BK87" i="20"/>
  <c r="J87" i="20"/>
  <c r="BE87" i="20"/>
  <c r="BI86" i="20"/>
  <c r="BH86" i="20"/>
  <c r="BG86" i="20"/>
  <c r="F32" i="20" s="1"/>
  <c r="BB72" i="1" s="1"/>
  <c r="BF86" i="20"/>
  <c r="T86" i="20"/>
  <c r="R86" i="20"/>
  <c r="P86" i="20"/>
  <c r="BK86" i="20"/>
  <c r="BK84" i="20" s="1"/>
  <c r="J86" i="20"/>
  <c r="BE86" i="20"/>
  <c r="BI85" i="20"/>
  <c r="F34" i="20"/>
  <c r="BD72" i="1" s="1"/>
  <c r="BH85" i="20"/>
  <c r="BG85" i="20"/>
  <c r="BF85" i="20"/>
  <c r="T85" i="20"/>
  <c r="R85" i="20"/>
  <c r="P85" i="20"/>
  <c r="P84" i="20"/>
  <c r="BK85" i="20"/>
  <c r="J85" i="20"/>
  <c r="BE85" i="20" s="1"/>
  <c r="J78" i="20"/>
  <c r="F78" i="20"/>
  <c r="F76" i="20"/>
  <c r="E74" i="20"/>
  <c r="J51" i="20"/>
  <c r="F51" i="20"/>
  <c r="F49" i="20"/>
  <c r="E47" i="20"/>
  <c r="J18" i="20"/>
  <c r="E18" i="20"/>
  <c r="F79" i="20"/>
  <c r="F52" i="20"/>
  <c r="J17" i="20"/>
  <c r="J12" i="20"/>
  <c r="J76" i="20" s="1"/>
  <c r="E7" i="20"/>
  <c r="E72" i="20" s="1"/>
  <c r="E45" i="20"/>
  <c r="AY71" i="1"/>
  <c r="AX71" i="1"/>
  <c r="BI90" i="19"/>
  <c r="BH90" i="19"/>
  <c r="BG90" i="19"/>
  <c r="BF90" i="19"/>
  <c r="T90" i="19"/>
  <c r="R90" i="19"/>
  <c r="P90" i="19"/>
  <c r="BK90" i="19"/>
  <c r="J90" i="19"/>
  <c r="BE90" i="19" s="1"/>
  <c r="F32" i="19" s="1"/>
  <c r="AZ71" i="1" s="1"/>
  <c r="BI87" i="19"/>
  <c r="F36" i="19"/>
  <c r="BD71" i="1" s="1"/>
  <c r="BH87" i="19"/>
  <c r="F35" i="19"/>
  <c r="BC71" i="1" s="1"/>
  <c r="BG87" i="19"/>
  <c r="F34" i="19" s="1"/>
  <c r="BB71" i="1" s="1"/>
  <c r="BF87" i="19"/>
  <c r="J33" i="19" s="1"/>
  <c r="AW71" i="1" s="1"/>
  <c r="F33" i="19"/>
  <c r="BA71" i="1" s="1"/>
  <c r="T87" i="19"/>
  <c r="T86" i="19" s="1"/>
  <c r="T85" i="19" s="1"/>
  <c r="T84" i="19" s="1"/>
  <c r="R87" i="19"/>
  <c r="R86" i="19"/>
  <c r="R85" i="19"/>
  <c r="R84" i="19" s="1"/>
  <c r="P87" i="19"/>
  <c r="BK87" i="19"/>
  <c r="BK86" i="19"/>
  <c r="J87" i="19"/>
  <c r="BE87" i="19"/>
  <c r="J80" i="19"/>
  <c r="F80" i="19"/>
  <c r="F78" i="19"/>
  <c r="E76" i="19"/>
  <c r="J55" i="19"/>
  <c r="F55" i="19"/>
  <c r="F53" i="19"/>
  <c r="E51" i="19"/>
  <c r="J20" i="19"/>
  <c r="E20" i="19"/>
  <c r="F81" i="19" s="1"/>
  <c r="F56" i="19"/>
  <c r="J19" i="19"/>
  <c r="J14" i="19"/>
  <c r="J53" i="19" s="1"/>
  <c r="J78" i="19"/>
  <c r="E7" i="19"/>
  <c r="E72" i="19" s="1"/>
  <c r="AY70" i="1"/>
  <c r="AX70" i="1"/>
  <c r="BI87" i="18"/>
  <c r="F36" i="18"/>
  <c r="BD70" i="1" s="1"/>
  <c r="BH87" i="18"/>
  <c r="F35" i="18" s="1"/>
  <c r="BC70" i="1" s="1"/>
  <c r="BG87" i="18"/>
  <c r="F34" i="18" s="1"/>
  <c r="BB70" i="1" s="1"/>
  <c r="BF87" i="18"/>
  <c r="T87" i="18"/>
  <c r="T86" i="18" s="1"/>
  <c r="T85" i="18" s="1"/>
  <c r="T84" i="18"/>
  <c r="R87" i="18"/>
  <c r="R86" i="18"/>
  <c r="R85" i="18" s="1"/>
  <c r="R84" i="18" s="1"/>
  <c r="P87" i="18"/>
  <c r="P86" i="18" s="1"/>
  <c r="P85" i="18" s="1"/>
  <c r="P84" i="18"/>
  <c r="AU70" i="1" s="1"/>
  <c r="BK87" i="18"/>
  <c r="BK86" i="18" s="1"/>
  <c r="J87" i="18"/>
  <c r="BE87" i="18"/>
  <c r="J32" i="18" s="1"/>
  <c r="AV70" i="1" s="1"/>
  <c r="F32" i="18"/>
  <c r="AZ70" i="1" s="1"/>
  <c r="J80" i="18"/>
  <c r="F80" i="18"/>
  <c r="F78" i="18"/>
  <c r="E76" i="18"/>
  <c r="J55" i="18"/>
  <c r="F55" i="18"/>
  <c r="F53" i="18"/>
  <c r="E51" i="18"/>
  <c r="J20" i="18"/>
  <c r="E20" i="18"/>
  <c r="F81" i="18"/>
  <c r="F56" i="18"/>
  <c r="J19" i="18"/>
  <c r="J14" i="18"/>
  <c r="J78" i="18" s="1"/>
  <c r="E7" i="18"/>
  <c r="E72" i="18" s="1"/>
  <c r="E47" i="18"/>
  <c r="AY69" i="1"/>
  <c r="AX69" i="1"/>
  <c r="BI138" i="17"/>
  <c r="BH138" i="17"/>
  <c r="BG138" i="17"/>
  <c r="BF138" i="17"/>
  <c r="T138" i="17"/>
  <c r="R138" i="17"/>
  <c r="P138" i="17"/>
  <c r="BK138" i="17"/>
  <c r="J138" i="17"/>
  <c r="BE138" i="17"/>
  <c r="BI132" i="17"/>
  <c r="BH132" i="17"/>
  <c r="BG132" i="17"/>
  <c r="BF132" i="17"/>
  <c r="T132" i="17"/>
  <c r="T131" i="17" s="1"/>
  <c r="R132" i="17"/>
  <c r="R131" i="17" s="1"/>
  <c r="P132" i="17"/>
  <c r="P131" i="17" s="1"/>
  <c r="BK132" i="17"/>
  <c r="BK131" i="17"/>
  <c r="J131" i="17"/>
  <c r="J67" i="17" s="1"/>
  <c r="J132" i="17"/>
  <c r="BE132" i="17"/>
  <c r="BI129" i="17"/>
  <c r="BH129" i="17"/>
  <c r="BG129" i="17"/>
  <c r="BF129" i="17"/>
  <c r="T129" i="17"/>
  <c r="R129" i="17"/>
  <c r="P129" i="17"/>
  <c r="BK129" i="17"/>
  <c r="J129" i="17"/>
  <c r="BE129" i="17" s="1"/>
  <c r="BI123" i="17"/>
  <c r="BH123" i="17"/>
  <c r="BG123" i="17"/>
  <c r="BF123" i="17"/>
  <c r="T123" i="17"/>
  <c r="R123" i="17"/>
  <c r="R122" i="17" s="1"/>
  <c r="R121" i="17" s="1"/>
  <c r="P123" i="17"/>
  <c r="P122" i="17" s="1"/>
  <c r="BK123" i="17"/>
  <c r="BK122" i="17"/>
  <c r="J122" i="17" s="1"/>
  <c r="J66" i="17" s="1"/>
  <c r="J123" i="17"/>
  <c r="BE123" i="17" s="1"/>
  <c r="BI119" i="17"/>
  <c r="BH119" i="17"/>
  <c r="BG119" i="17"/>
  <c r="BF119" i="17"/>
  <c r="T119" i="17"/>
  <c r="T118" i="17" s="1"/>
  <c r="R119" i="17"/>
  <c r="R118" i="17" s="1"/>
  <c r="P119" i="17"/>
  <c r="P118" i="17" s="1"/>
  <c r="BK119" i="17"/>
  <c r="BK118" i="17"/>
  <c r="J118" i="17"/>
  <c r="J64" i="17" s="1"/>
  <c r="J119" i="17"/>
  <c r="BE119" i="17"/>
  <c r="BI112" i="17"/>
  <c r="BH112" i="17"/>
  <c r="BG112" i="17"/>
  <c r="BF112" i="17"/>
  <c r="T112" i="17"/>
  <c r="T111" i="17" s="1"/>
  <c r="R112" i="17"/>
  <c r="R111" i="17" s="1"/>
  <c r="P112" i="17"/>
  <c r="P111" i="17" s="1"/>
  <c r="BK112" i="17"/>
  <c r="BK111" i="17"/>
  <c r="J111" i="17"/>
  <c r="J63" i="17" s="1"/>
  <c r="J112" i="17"/>
  <c r="BE112" i="17"/>
  <c r="BI104" i="17"/>
  <c r="BH104" i="17"/>
  <c r="BG104" i="17"/>
  <c r="BF104" i="17"/>
  <c r="J33" i="17" s="1"/>
  <c r="AW69" i="1" s="1"/>
  <c r="T104" i="17"/>
  <c r="T91" i="17" s="1"/>
  <c r="R104" i="17"/>
  <c r="P104" i="17"/>
  <c r="BK104" i="17"/>
  <c r="J104" i="17"/>
  <c r="BE104" i="17" s="1"/>
  <c r="J32" i="17" s="1"/>
  <c r="BI98" i="17"/>
  <c r="BH98" i="17"/>
  <c r="F35" i="17" s="1"/>
  <c r="BC69" i="1" s="1"/>
  <c r="BG98" i="17"/>
  <c r="F34" i="17" s="1"/>
  <c r="BB69" i="1" s="1"/>
  <c r="BF98" i="17"/>
  <c r="T98" i="17"/>
  <c r="R98" i="17"/>
  <c r="P98" i="17"/>
  <c r="BK98" i="17"/>
  <c r="J98" i="17"/>
  <c r="BE98" i="17"/>
  <c r="BI92" i="17"/>
  <c r="F36" i="17" s="1"/>
  <c r="BD69" i="1" s="1"/>
  <c r="BH92" i="17"/>
  <c r="BG92" i="17"/>
  <c r="BF92" i="17"/>
  <c r="T92" i="17"/>
  <c r="T90" i="17"/>
  <c r="R92" i="17"/>
  <c r="R91" i="17" s="1"/>
  <c r="P92" i="17"/>
  <c r="P91" i="17"/>
  <c r="P90" i="17"/>
  <c r="BK92" i="17"/>
  <c r="BK91" i="17"/>
  <c r="J91" i="17" s="1"/>
  <c r="J62" i="17" s="1"/>
  <c r="J92" i="17"/>
  <c r="BE92" i="17"/>
  <c r="AV69" i="1"/>
  <c r="J85" i="17"/>
  <c r="F85" i="17"/>
  <c r="F83" i="17"/>
  <c r="E81" i="17"/>
  <c r="J55" i="17"/>
  <c r="F55" i="17"/>
  <c r="F53" i="17"/>
  <c r="E51" i="17"/>
  <c r="J20" i="17"/>
  <c r="E20" i="17"/>
  <c r="F56" i="17" s="1"/>
  <c r="F86" i="17"/>
  <c r="J19" i="17"/>
  <c r="J14" i="17"/>
  <c r="J53" i="17" s="1"/>
  <c r="J83" i="17"/>
  <c r="E7" i="17"/>
  <c r="E77" i="17"/>
  <c r="E47" i="17"/>
  <c r="AY68" i="1"/>
  <c r="AX68" i="1"/>
  <c r="BI87" i="16"/>
  <c r="F36" i="16"/>
  <c r="BD68" i="1" s="1"/>
  <c r="BH87" i="16"/>
  <c r="F35" i="16"/>
  <c r="BC68" i="1"/>
  <c r="BG87" i="16"/>
  <c r="F34" i="16"/>
  <c r="BB68" i="1" s="1"/>
  <c r="BF87" i="16"/>
  <c r="J33" i="16" s="1"/>
  <c r="AW68" i="1" s="1"/>
  <c r="F33" i="16"/>
  <c r="BA68" i="1"/>
  <c r="T87" i="16"/>
  <c r="T86" i="16"/>
  <c r="T85" i="16" s="1"/>
  <c r="T84" i="16" s="1"/>
  <c r="R87" i="16"/>
  <c r="R86" i="16"/>
  <c r="R85" i="16"/>
  <c r="R84" i="16"/>
  <c r="P87" i="16"/>
  <c r="P86" i="16"/>
  <c r="P85" i="16" s="1"/>
  <c r="P84" i="16" s="1"/>
  <c r="AU68" i="1" s="1"/>
  <c r="BK87" i="16"/>
  <c r="BK86" i="16"/>
  <c r="BK85" i="16" s="1"/>
  <c r="J86" i="16"/>
  <c r="J62" i="16" s="1"/>
  <c r="J87" i="16"/>
  <c r="BE87" i="16" s="1"/>
  <c r="J80" i="16"/>
  <c r="F80" i="16"/>
  <c r="F78" i="16"/>
  <c r="E76" i="16"/>
  <c r="J55" i="16"/>
  <c r="F55" i="16"/>
  <c r="F53" i="16"/>
  <c r="E51" i="16"/>
  <c r="J20" i="16"/>
  <c r="E20" i="16"/>
  <c r="F81" i="16" s="1"/>
  <c r="F56" i="16"/>
  <c r="J19" i="16"/>
  <c r="J14" i="16"/>
  <c r="J78" i="16"/>
  <c r="J53" i="16"/>
  <c r="E7" i="16"/>
  <c r="E72" i="16" s="1"/>
  <c r="AY67" i="1"/>
  <c r="AX67" i="1"/>
  <c r="BI171" i="15"/>
  <c r="BH171" i="15"/>
  <c r="BG171" i="15"/>
  <c r="BF171" i="15"/>
  <c r="T171" i="15"/>
  <c r="R171" i="15"/>
  <c r="P171" i="15"/>
  <c r="BK171" i="15"/>
  <c r="J171" i="15"/>
  <c r="BE171" i="15"/>
  <c r="BI167" i="15"/>
  <c r="BH167" i="15"/>
  <c r="BG167" i="15"/>
  <c r="BF167" i="15"/>
  <c r="T167" i="15"/>
  <c r="T166" i="15" s="1"/>
  <c r="R167" i="15"/>
  <c r="R166" i="15"/>
  <c r="P167" i="15"/>
  <c r="P166" i="15" s="1"/>
  <c r="BK167" i="15"/>
  <c r="BK166" i="15" s="1"/>
  <c r="J166" i="15" s="1"/>
  <c r="J70" i="15" s="1"/>
  <c r="J167" i="15"/>
  <c r="BE167" i="15"/>
  <c r="BI164" i="15"/>
  <c r="BH164" i="15"/>
  <c r="BG164" i="15"/>
  <c r="BF164" i="15"/>
  <c r="T164" i="15"/>
  <c r="R164" i="15"/>
  <c r="P164" i="15"/>
  <c r="BK164" i="15"/>
  <c r="BK145" i="15" s="1"/>
  <c r="J145" i="15" s="1"/>
  <c r="J69" i="15" s="1"/>
  <c r="J164" i="15"/>
  <c r="BE164" i="15" s="1"/>
  <c r="BI159" i="15"/>
  <c r="BH159" i="15"/>
  <c r="BG159" i="15"/>
  <c r="BF159" i="15"/>
  <c r="T159" i="15"/>
  <c r="R159" i="15"/>
  <c r="P159" i="15"/>
  <c r="BK159" i="15"/>
  <c r="J159" i="15"/>
  <c r="BE159" i="15"/>
  <c r="BI154" i="15"/>
  <c r="BH154" i="15"/>
  <c r="BG154" i="15"/>
  <c r="BF154" i="15"/>
  <c r="T154" i="15"/>
  <c r="R154" i="15"/>
  <c r="P154" i="15"/>
  <c r="BK154" i="15"/>
  <c r="J154" i="15"/>
  <c r="BE154" i="15" s="1"/>
  <c r="BI151" i="15"/>
  <c r="BH151" i="15"/>
  <c r="BG151" i="15"/>
  <c r="BF151" i="15"/>
  <c r="T151" i="15"/>
  <c r="R151" i="15"/>
  <c r="P151" i="15"/>
  <c r="BK151" i="15"/>
  <c r="J151" i="15"/>
  <c r="BE151" i="15"/>
  <c r="BI146" i="15"/>
  <c r="BH146" i="15"/>
  <c r="BG146" i="15"/>
  <c r="BF146" i="15"/>
  <c r="T146" i="15"/>
  <c r="R146" i="15"/>
  <c r="R145" i="15"/>
  <c r="P146" i="15"/>
  <c r="P145" i="15" s="1"/>
  <c r="BK146" i="15"/>
  <c r="J146" i="15"/>
  <c r="BE146" i="15"/>
  <c r="BI143" i="15"/>
  <c r="BH143" i="15"/>
  <c r="BG143" i="15"/>
  <c r="BF143" i="15"/>
  <c r="T143" i="15"/>
  <c r="R143" i="15"/>
  <c r="P143" i="15"/>
  <c r="BK143" i="15"/>
  <c r="J143" i="15"/>
  <c r="BE143" i="15" s="1"/>
  <c r="BI139" i="15"/>
  <c r="BH139" i="15"/>
  <c r="BG139" i="15"/>
  <c r="BF139" i="15"/>
  <c r="T139" i="15"/>
  <c r="T138" i="15"/>
  <c r="R139" i="15"/>
  <c r="R138" i="15" s="1"/>
  <c r="R137" i="15" s="1"/>
  <c r="P139" i="15"/>
  <c r="P138" i="15" s="1"/>
  <c r="BK139" i="15"/>
  <c r="BK138" i="15"/>
  <c r="J139" i="15"/>
  <c r="BE139" i="15" s="1"/>
  <c r="BI135" i="15"/>
  <c r="BH135" i="15"/>
  <c r="BG135" i="15"/>
  <c r="BF135" i="15"/>
  <c r="T135" i="15"/>
  <c r="T134" i="15" s="1"/>
  <c r="R135" i="15"/>
  <c r="R134" i="15"/>
  <c r="P135" i="15"/>
  <c r="P134" i="15" s="1"/>
  <c r="BK135" i="15"/>
  <c r="BK134" i="15"/>
  <c r="J134" i="15"/>
  <c r="J135" i="15"/>
  <c r="BE135" i="15"/>
  <c r="J66" i="15"/>
  <c r="BI131" i="15"/>
  <c r="BH131" i="15"/>
  <c r="BG131" i="15"/>
  <c r="BF131" i="15"/>
  <c r="T131" i="15"/>
  <c r="R131" i="15"/>
  <c r="P131" i="15"/>
  <c r="BK131" i="15"/>
  <c r="J131" i="15"/>
  <c r="BE131" i="15" s="1"/>
  <c r="BI129" i="15"/>
  <c r="BH129" i="15"/>
  <c r="BG129" i="15"/>
  <c r="BF129" i="15"/>
  <c r="T129" i="15"/>
  <c r="R129" i="15"/>
  <c r="R126" i="15" s="1"/>
  <c r="P129" i="15"/>
  <c r="BK129" i="15"/>
  <c r="J129" i="15"/>
  <c r="BE129" i="15"/>
  <c r="BI127" i="15"/>
  <c r="BH127" i="15"/>
  <c r="BG127" i="15"/>
  <c r="BF127" i="15"/>
  <c r="T127" i="15"/>
  <c r="T126" i="15" s="1"/>
  <c r="R127" i="15"/>
  <c r="P127" i="15"/>
  <c r="P126" i="15" s="1"/>
  <c r="BK127" i="15"/>
  <c r="BK126" i="15"/>
  <c r="J126" i="15"/>
  <c r="J65" i="15" s="1"/>
  <c r="J127" i="15"/>
  <c r="BE127" i="15" s="1"/>
  <c r="BI122" i="15"/>
  <c r="BH122" i="15"/>
  <c r="BG122" i="15"/>
  <c r="BF122" i="15"/>
  <c r="J33" i="15" s="1"/>
  <c r="AW67" i="1" s="1"/>
  <c r="T122" i="15"/>
  <c r="T117" i="15" s="1"/>
  <c r="R122" i="15"/>
  <c r="P122" i="15"/>
  <c r="BK122" i="15"/>
  <c r="J122" i="15"/>
  <c r="BE122" i="15" s="1"/>
  <c r="BI118" i="15"/>
  <c r="BH118" i="15"/>
  <c r="BG118" i="15"/>
  <c r="BF118" i="15"/>
  <c r="T118" i="15"/>
  <c r="R118" i="15"/>
  <c r="R117" i="15" s="1"/>
  <c r="P118" i="15"/>
  <c r="P117" i="15"/>
  <c r="BK118" i="15"/>
  <c r="BK117" i="15" s="1"/>
  <c r="J117" i="15" s="1"/>
  <c r="J64" i="15" s="1"/>
  <c r="J118" i="15"/>
  <c r="BE118" i="15"/>
  <c r="BI113" i="15"/>
  <c r="BH113" i="15"/>
  <c r="BG113" i="15"/>
  <c r="BF113" i="15"/>
  <c r="T113" i="15"/>
  <c r="R113" i="15"/>
  <c r="P113" i="15"/>
  <c r="BK113" i="15"/>
  <c r="J113" i="15"/>
  <c r="BE113" i="15"/>
  <c r="BI109" i="15"/>
  <c r="BH109" i="15"/>
  <c r="BG109" i="15"/>
  <c r="BF109" i="15"/>
  <c r="T109" i="15"/>
  <c r="T108" i="15" s="1"/>
  <c r="R109" i="15"/>
  <c r="R108" i="15"/>
  <c r="P109" i="15"/>
  <c r="P108" i="15" s="1"/>
  <c r="BK109" i="15"/>
  <c r="BK108" i="15"/>
  <c r="J108" i="15"/>
  <c r="J109" i="15"/>
  <c r="BE109" i="15"/>
  <c r="J63" i="15"/>
  <c r="BI103" i="15"/>
  <c r="BH103" i="15"/>
  <c r="BG103" i="15"/>
  <c r="BF103" i="15"/>
  <c r="T103" i="15"/>
  <c r="R103" i="15"/>
  <c r="P103" i="15"/>
  <c r="BK103" i="15"/>
  <c r="J103" i="15"/>
  <c r="BE103" i="15" s="1"/>
  <c r="J32" i="15" s="1"/>
  <c r="AV67" i="1" s="1"/>
  <c r="BI99" i="15"/>
  <c r="BH99" i="15"/>
  <c r="BG99" i="15"/>
  <c r="BF99" i="15"/>
  <c r="T99" i="15"/>
  <c r="R99" i="15"/>
  <c r="P99" i="15"/>
  <c r="P94" i="15" s="1"/>
  <c r="P93" i="15" s="1"/>
  <c r="BK99" i="15"/>
  <c r="J99" i="15"/>
  <c r="BE99" i="15"/>
  <c r="BI95" i="15"/>
  <c r="BH95" i="15"/>
  <c r="F35" i="15"/>
  <c r="BC67" i="1" s="1"/>
  <c r="BG95" i="15"/>
  <c r="BF95" i="15"/>
  <c r="F33" i="15"/>
  <c r="BA67" i="1" s="1"/>
  <c r="T95" i="15"/>
  <c r="T94" i="15"/>
  <c r="R95" i="15"/>
  <c r="R94" i="15"/>
  <c r="R93" i="15"/>
  <c r="R92" i="15" s="1"/>
  <c r="P95" i="15"/>
  <c r="BK95" i="15"/>
  <c r="BK94" i="15"/>
  <c r="J95" i="15"/>
  <c r="BE95" i="15"/>
  <c r="J88" i="15"/>
  <c r="F88" i="15"/>
  <c r="F86" i="15"/>
  <c r="E84" i="15"/>
  <c r="J55" i="15"/>
  <c r="F55" i="15"/>
  <c r="F53" i="15"/>
  <c r="E51" i="15"/>
  <c r="J20" i="15"/>
  <c r="E20" i="15"/>
  <c r="F89" i="15" s="1"/>
  <c r="J19" i="15"/>
  <c r="J14" i="15"/>
  <c r="J53" i="15" s="1"/>
  <c r="J86" i="15"/>
  <c r="E7" i="15"/>
  <c r="E47" i="15" s="1"/>
  <c r="E80" i="15"/>
  <c r="AY66" i="1"/>
  <c r="AX66" i="1"/>
  <c r="BI252" i="14"/>
  <c r="BH252" i="14"/>
  <c r="BG252" i="14"/>
  <c r="BF252" i="14"/>
  <c r="T252" i="14"/>
  <c r="R252" i="14"/>
  <c r="P252" i="14"/>
  <c r="BK252" i="14"/>
  <c r="J252" i="14"/>
  <c r="BE252" i="14"/>
  <c r="BI248" i="14"/>
  <c r="BH248" i="14"/>
  <c r="BG248" i="14"/>
  <c r="BF248" i="14"/>
  <c r="T248" i="14"/>
  <c r="R248" i="14"/>
  <c r="P248" i="14"/>
  <c r="BK248" i="14"/>
  <c r="BK243" i="14" s="1"/>
  <c r="J243" i="14" s="1"/>
  <c r="J71" i="14" s="1"/>
  <c r="J248" i="14"/>
  <c r="BE248" i="14"/>
  <c r="BI244" i="14"/>
  <c r="BH244" i="14"/>
  <c r="BG244" i="14"/>
  <c r="BF244" i="14"/>
  <c r="T244" i="14"/>
  <c r="T243" i="14"/>
  <c r="R244" i="14"/>
  <c r="R243" i="14"/>
  <c r="P244" i="14"/>
  <c r="P243" i="14" s="1"/>
  <c r="BK244" i="14"/>
  <c r="J244" i="14"/>
  <c r="BE244" i="14" s="1"/>
  <c r="BI241" i="14"/>
  <c r="BH241" i="14"/>
  <c r="BG241" i="14"/>
  <c r="BF241" i="14"/>
  <c r="T241" i="14"/>
  <c r="T240" i="14"/>
  <c r="R241" i="14"/>
  <c r="R240" i="14"/>
  <c r="P241" i="14"/>
  <c r="P240" i="14" s="1"/>
  <c r="BK241" i="14"/>
  <c r="BK240" i="14"/>
  <c r="J240" i="14"/>
  <c r="J70" i="14" s="1"/>
  <c r="J241" i="14"/>
  <c r="BE241" i="14" s="1"/>
  <c r="BI237" i="14"/>
  <c r="BH237" i="14"/>
  <c r="BG237" i="14"/>
  <c r="BF237" i="14"/>
  <c r="T237" i="14"/>
  <c r="T236" i="14"/>
  <c r="R237" i="14"/>
  <c r="R236" i="14" s="1"/>
  <c r="R221" i="14" s="1"/>
  <c r="P237" i="14"/>
  <c r="P236" i="14" s="1"/>
  <c r="BK237" i="14"/>
  <c r="BK236" i="14"/>
  <c r="J236" i="14"/>
  <c r="J69" i="14" s="1"/>
  <c r="J237" i="14"/>
  <c r="BE237" i="14" s="1"/>
  <c r="BI234" i="14"/>
  <c r="BH234" i="14"/>
  <c r="BG234" i="14"/>
  <c r="BF234" i="14"/>
  <c r="T234" i="14"/>
  <c r="R234" i="14"/>
  <c r="R222" i="14" s="1"/>
  <c r="P234" i="14"/>
  <c r="BK234" i="14"/>
  <c r="J234" i="14"/>
  <c r="BE234" i="14" s="1"/>
  <c r="BI228" i="14"/>
  <c r="BH228" i="14"/>
  <c r="BG228" i="14"/>
  <c r="BF228" i="14"/>
  <c r="T228" i="14"/>
  <c r="R228" i="14"/>
  <c r="P228" i="14"/>
  <c r="BK228" i="14"/>
  <c r="J228" i="14"/>
  <c r="BE228" i="14"/>
  <c r="BI223" i="14"/>
  <c r="BH223" i="14"/>
  <c r="BG223" i="14"/>
  <c r="BF223" i="14"/>
  <c r="T223" i="14"/>
  <c r="T222" i="14" s="1"/>
  <c r="R223" i="14"/>
  <c r="P223" i="14"/>
  <c r="P222" i="14" s="1"/>
  <c r="P221" i="14" s="1"/>
  <c r="BK223" i="14"/>
  <c r="BK222" i="14" s="1"/>
  <c r="J223" i="14"/>
  <c r="BE223" i="14"/>
  <c r="BI219" i="14"/>
  <c r="BH219" i="14"/>
  <c r="BG219" i="14"/>
  <c r="BF219" i="14"/>
  <c r="T219" i="14"/>
  <c r="T218" i="14"/>
  <c r="R219" i="14"/>
  <c r="R218" i="14" s="1"/>
  <c r="P219" i="14"/>
  <c r="P218" i="14"/>
  <c r="BK219" i="14"/>
  <c r="BK218" i="14"/>
  <c r="J218" i="14" s="1"/>
  <c r="J66" i="14" s="1"/>
  <c r="J219" i="14"/>
  <c r="BE219" i="14"/>
  <c r="BI214" i="14"/>
  <c r="BH214" i="14"/>
  <c r="BG214" i="14"/>
  <c r="BF214" i="14"/>
  <c r="T214" i="14"/>
  <c r="R214" i="14"/>
  <c r="P214" i="14"/>
  <c r="BK214" i="14"/>
  <c r="J214" i="14"/>
  <c r="BE214" i="14"/>
  <c r="BI209" i="14"/>
  <c r="BH209" i="14"/>
  <c r="BG209" i="14"/>
  <c r="BF209" i="14"/>
  <c r="T209" i="14"/>
  <c r="T206" i="14" s="1"/>
  <c r="R209" i="14"/>
  <c r="P209" i="14"/>
  <c r="BK209" i="14"/>
  <c r="J209" i="14"/>
  <c r="BE209" i="14"/>
  <c r="BI207" i="14"/>
  <c r="BH207" i="14"/>
  <c r="BG207" i="14"/>
  <c r="BF207" i="14"/>
  <c r="T207" i="14"/>
  <c r="R207" i="14"/>
  <c r="R206" i="14"/>
  <c r="P207" i="14"/>
  <c r="P206" i="14" s="1"/>
  <c r="BK207" i="14"/>
  <c r="BK206" i="14" s="1"/>
  <c r="J206" i="14" s="1"/>
  <c r="J65" i="14" s="1"/>
  <c r="J207" i="14"/>
  <c r="BE207" i="14"/>
  <c r="BI202" i="14"/>
  <c r="BH202" i="14"/>
  <c r="BG202" i="14"/>
  <c r="BF202" i="14"/>
  <c r="T202" i="14"/>
  <c r="R202" i="14"/>
  <c r="P202" i="14"/>
  <c r="BK202" i="14"/>
  <c r="BK191" i="14" s="1"/>
  <c r="J191" i="14" s="1"/>
  <c r="J64" i="14" s="1"/>
  <c r="J202" i="14"/>
  <c r="BE202" i="14"/>
  <c r="BI198" i="14"/>
  <c r="BH198" i="14"/>
  <c r="BG198" i="14"/>
  <c r="BF198" i="14"/>
  <c r="T198" i="14"/>
  <c r="R198" i="14"/>
  <c r="R191" i="14" s="1"/>
  <c r="P198" i="14"/>
  <c r="BK198" i="14"/>
  <c r="J198" i="14"/>
  <c r="BE198" i="14" s="1"/>
  <c r="BI196" i="14"/>
  <c r="BH196" i="14"/>
  <c r="BG196" i="14"/>
  <c r="BF196" i="14"/>
  <c r="T196" i="14"/>
  <c r="R196" i="14"/>
  <c r="P196" i="14"/>
  <c r="BK196" i="14"/>
  <c r="J196" i="14"/>
  <c r="BE196" i="14"/>
  <c r="BI192" i="14"/>
  <c r="BH192" i="14"/>
  <c r="BG192" i="14"/>
  <c r="BF192" i="14"/>
  <c r="T192" i="14"/>
  <c r="T191" i="14" s="1"/>
  <c r="R192" i="14"/>
  <c r="P192" i="14"/>
  <c r="P191" i="14"/>
  <c r="BK192" i="14"/>
  <c r="J192" i="14"/>
  <c r="BE192" i="14" s="1"/>
  <c r="BI187" i="14"/>
  <c r="BH187" i="14"/>
  <c r="BG187" i="14"/>
  <c r="BF187" i="14"/>
  <c r="T187" i="14"/>
  <c r="R187" i="14"/>
  <c r="P187" i="14"/>
  <c r="BK187" i="14"/>
  <c r="J187" i="14"/>
  <c r="BE187" i="14"/>
  <c r="BI181" i="14"/>
  <c r="BH181" i="14"/>
  <c r="BG181" i="14"/>
  <c r="BF181" i="14"/>
  <c r="T181" i="14"/>
  <c r="R181" i="14"/>
  <c r="P181" i="14"/>
  <c r="BK181" i="14"/>
  <c r="J181" i="14"/>
  <c r="BE181" i="14"/>
  <c r="BI175" i="14"/>
  <c r="BH175" i="14"/>
  <c r="BG175" i="14"/>
  <c r="BF175" i="14"/>
  <c r="T175" i="14"/>
  <c r="R175" i="14"/>
  <c r="P175" i="14"/>
  <c r="BK175" i="14"/>
  <c r="J175" i="14"/>
  <c r="BE175" i="14" s="1"/>
  <c r="BI171" i="14"/>
  <c r="BH171" i="14"/>
  <c r="BG171" i="14"/>
  <c r="BF171" i="14"/>
  <c r="T171" i="14"/>
  <c r="R171" i="14"/>
  <c r="P171" i="14"/>
  <c r="BK171" i="14"/>
  <c r="J171" i="14"/>
  <c r="BE171" i="14"/>
  <c r="BI167" i="14"/>
  <c r="BH167" i="14"/>
  <c r="BG167" i="14"/>
  <c r="BF167" i="14"/>
  <c r="T167" i="14"/>
  <c r="R167" i="14"/>
  <c r="P167" i="14"/>
  <c r="BK167" i="14"/>
  <c r="J167" i="14"/>
  <c r="BE167" i="14"/>
  <c r="BI163" i="14"/>
  <c r="BH163" i="14"/>
  <c r="BG163" i="14"/>
  <c r="BF163" i="14"/>
  <c r="T163" i="14"/>
  <c r="R163" i="14"/>
  <c r="P163" i="14"/>
  <c r="BK163" i="14"/>
  <c r="BK150" i="14" s="1"/>
  <c r="J150" i="14" s="1"/>
  <c r="J63" i="14" s="1"/>
  <c r="J163" i="14"/>
  <c r="BE163" i="14"/>
  <c r="BI159" i="14"/>
  <c r="BH159" i="14"/>
  <c r="BG159" i="14"/>
  <c r="BF159" i="14"/>
  <c r="T159" i="14"/>
  <c r="R159" i="14"/>
  <c r="R150" i="14" s="1"/>
  <c r="P159" i="14"/>
  <c r="BK159" i="14"/>
  <c r="J159" i="14"/>
  <c r="BE159" i="14" s="1"/>
  <c r="BI155" i="14"/>
  <c r="BH155" i="14"/>
  <c r="BG155" i="14"/>
  <c r="BF155" i="14"/>
  <c r="T155" i="14"/>
  <c r="R155" i="14"/>
  <c r="P155" i="14"/>
  <c r="BK155" i="14"/>
  <c r="J155" i="14"/>
  <c r="BE155" i="14"/>
  <c r="BI151" i="14"/>
  <c r="BH151" i="14"/>
  <c r="BG151" i="14"/>
  <c r="BF151" i="14"/>
  <c r="T151" i="14"/>
  <c r="T150" i="14" s="1"/>
  <c r="R151" i="14"/>
  <c r="P151" i="14"/>
  <c r="P150" i="14"/>
  <c r="BK151" i="14"/>
  <c r="J151" i="14"/>
  <c r="BE151" i="14" s="1"/>
  <c r="BI146" i="14"/>
  <c r="BH146" i="14"/>
  <c r="BG146" i="14"/>
  <c r="BF146" i="14"/>
  <c r="T146" i="14"/>
  <c r="R146" i="14"/>
  <c r="P146" i="14"/>
  <c r="BK146" i="14"/>
  <c r="J146" i="14"/>
  <c r="BE146" i="14"/>
  <c r="BI139" i="14"/>
  <c r="BH139" i="14"/>
  <c r="BG139" i="14"/>
  <c r="BF139" i="14"/>
  <c r="T139" i="14"/>
  <c r="R139" i="14"/>
  <c r="P139" i="14"/>
  <c r="BK139" i="14"/>
  <c r="J139" i="14"/>
  <c r="BE139" i="14"/>
  <c r="BI132" i="14"/>
  <c r="BH132" i="14"/>
  <c r="BG132" i="14"/>
  <c r="BF132" i="14"/>
  <c r="T132" i="14"/>
  <c r="R132" i="14"/>
  <c r="P132" i="14"/>
  <c r="BK132" i="14"/>
  <c r="J132" i="14"/>
  <c r="BE132" i="14" s="1"/>
  <c r="BI125" i="14"/>
  <c r="BH125" i="14"/>
  <c r="BG125" i="14"/>
  <c r="BF125" i="14"/>
  <c r="T125" i="14"/>
  <c r="R125" i="14"/>
  <c r="P125" i="14"/>
  <c r="BK125" i="14"/>
  <c r="J125" i="14"/>
  <c r="BE125" i="14"/>
  <c r="BI119" i="14"/>
  <c r="BH119" i="14"/>
  <c r="BG119" i="14"/>
  <c r="BF119" i="14"/>
  <c r="T119" i="14"/>
  <c r="R119" i="14"/>
  <c r="P119" i="14"/>
  <c r="BK119" i="14"/>
  <c r="J119" i="14"/>
  <c r="BE119" i="14"/>
  <c r="BI109" i="14"/>
  <c r="BH109" i="14"/>
  <c r="BG109" i="14"/>
  <c r="BF109" i="14"/>
  <c r="T109" i="14"/>
  <c r="R109" i="14"/>
  <c r="P109" i="14"/>
  <c r="P95" i="14" s="1"/>
  <c r="BK109" i="14"/>
  <c r="J109" i="14"/>
  <c r="BE109" i="14"/>
  <c r="BI103" i="14"/>
  <c r="BH103" i="14"/>
  <c r="BG103" i="14"/>
  <c r="BF103" i="14"/>
  <c r="T103" i="14"/>
  <c r="T95" i="14" s="1"/>
  <c r="R103" i="14"/>
  <c r="R95" i="14" s="1"/>
  <c r="R94" i="14" s="1"/>
  <c r="P103" i="14"/>
  <c r="BK103" i="14"/>
  <c r="J103" i="14"/>
  <c r="BE103" i="14"/>
  <c r="BI99" i="14"/>
  <c r="BH99" i="14"/>
  <c r="BG99" i="14"/>
  <c r="F34" i="14" s="1"/>
  <c r="BB66" i="1" s="1"/>
  <c r="BF99" i="14"/>
  <c r="T99" i="14"/>
  <c r="R99" i="14"/>
  <c r="P99" i="14"/>
  <c r="BK99" i="14"/>
  <c r="J99" i="14"/>
  <c r="BE99" i="14"/>
  <c r="BI96" i="14"/>
  <c r="F36" i="14"/>
  <c r="BD66" i="1" s="1"/>
  <c r="BH96" i="14"/>
  <c r="BG96" i="14"/>
  <c r="BF96" i="14"/>
  <c r="T96" i="14"/>
  <c r="R96" i="14"/>
  <c r="P96" i="14"/>
  <c r="BK96" i="14"/>
  <c r="J96" i="14"/>
  <c r="BE96" i="14" s="1"/>
  <c r="J89" i="14"/>
  <c r="F89" i="14"/>
  <c r="F87" i="14"/>
  <c r="E85" i="14"/>
  <c r="J55" i="14"/>
  <c r="F55" i="14"/>
  <c r="F53" i="14"/>
  <c r="E51" i="14"/>
  <c r="J20" i="14"/>
  <c r="E20" i="14"/>
  <c r="F90" i="14"/>
  <c r="F56" i="14"/>
  <c r="J19" i="14"/>
  <c r="J14" i="14"/>
  <c r="J53" i="14" s="1"/>
  <c r="J87" i="14"/>
  <c r="E7" i="14"/>
  <c r="E81" i="14" s="1"/>
  <c r="E47" i="14"/>
  <c r="AY65" i="1"/>
  <c r="AX65" i="1"/>
  <c r="BI312" i="13"/>
  <c r="BH312" i="13"/>
  <c r="BG312" i="13"/>
  <c r="BF312" i="13"/>
  <c r="T312" i="13"/>
  <c r="T311" i="13"/>
  <c r="R312" i="13"/>
  <c r="R311" i="13" s="1"/>
  <c r="P312" i="13"/>
  <c r="P311" i="13"/>
  <c r="BK312" i="13"/>
  <c r="BK311" i="13"/>
  <c r="J311" i="13" s="1"/>
  <c r="J67" i="13" s="1"/>
  <c r="J312" i="13"/>
  <c r="BE312" i="13"/>
  <c r="BI307" i="13"/>
  <c r="BH307" i="13"/>
  <c r="BG307" i="13"/>
  <c r="BF307" i="13"/>
  <c r="T307" i="13"/>
  <c r="T306" i="13"/>
  <c r="R307" i="13"/>
  <c r="R306" i="13" s="1"/>
  <c r="P307" i="13"/>
  <c r="P306" i="13"/>
  <c r="BK307" i="13"/>
  <c r="BK306" i="13"/>
  <c r="J306" i="13" s="1"/>
  <c r="J66" i="13" s="1"/>
  <c r="J307" i="13"/>
  <c r="BE307" i="13"/>
  <c r="BI304" i="13"/>
  <c r="BH304" i="13"/>
  <c r="BG304" i="13"/>
  <c r="BF304" i="13"/>
  <c r="T304" i="13"/>
  <c r="R304" i="13"/>
  <c r="P304" i="13"/>
  <c r="BK304" i="13"/>
  <c r="J304" i="13"/>
  <c r="BE304" i="13"/>
  <c r="BI300" i="13"/>
  <c r="BH300" i="13"/>
  <c r="BG300" i="13"/>
  <c r="BF300" i="13"/>
  <c r="T300" i="13"/>
  <c r="R300" i="13"/>
  <c r="P300" i="13"/>
  <c r="BK300" i="13"/>
  <c r="J300" i="13"/>
  <c r="BE300" i="13"/>
  <c r="BI295" i="13"/>
  <c r="BH295" i="13"/>
  <c r="BG295" i="13"/>
  <c r="BF295" i="13"/>
  <c r="T295" i="13"/>
  <c r="R295" i="13"/>
  <c r="P295" i="13"/>
  <c r="BK295" i="13"/>
  <c r="J295" i="13"/>
  <c r="BE295" i="13"/>
  <c r="BI293" i="13"/>
  <c r="BH293" i="13"/>
  <c r="BG293" i="13"/>
  <c r="BF293" i="13"/>
  <c r="T293" i="13"/>
  <c r="R293" i="13"/>
  <c r="P293" i="13"/>
  <c r="BK293" i="13"/>
  <c r="J293" i="13"/>
  <c r="BE293" i="13" s="1"/>
  <c r="BI289" i="13"/>
  <c r="BH289" i="13"/>
  <c r="BG289" i="13"/>
  <c r="BF289" i="13"/>
  <c r="T289" i="13"/>
  <c r="R289" i="13"/>
  <c r="P289" i="13"/>
  <c r="BK289" i="13"/>
  <c r="J289" i="13"/>
  <c r="BE289" i="13"/>
  <c r="BI287" i="13"/>
  <c r="BH287" i="13"/>
  <c r="BG287" i="13"/>
  <c r="BF287" i="13"/>
  <c r="T287" i="13"/>
  <c r="R287" i="13"/>
  <c r="P287" i="13"/>
  <c r="BK287" i="13"/>
  <c r="J287" i="13"/>
  <c r="BE287" i="13"/>
  <c r="BI283" i="13"/>
  <c r="BH283" i="13"/>
  <c r="BG283" i="13"/>
  <c r="BF283" i="13"/>
  <c r="T283" i="13"/>
  <c r="R283" i="13"/>
  <c r="P283" i="13"/>
  <c r="BK283" i="13"/>
  <c r="J283" i="13"/>
  <c r="BE283" i="13"/>
  <c r="BI279" i="13"/>
  <c r="BH279" i="13"/>
  <c r="BG279" i="13"/>
  <c r="BF279" i="13"/>
  <c r="T279" i="13"/>
  <c r="R279" i="13"/>
  <c r="P279" i="13"/>
  <c r="BK279" i="13"/>
  <c r="J279" i="13"/>
  <c r="BE279" i="13" s="1"/>
  <c r="BI275" i="13"/>
  <c r="BH275" i="13"/>
  <c r="BG275" i="13"/>
  <c r="BF275" i="13"/>
  <c r="T275" i="13"/>
  <c r="R275" i="13"/>
  <c r="P275" i="13"/>
  <c r="BK275" i="13"/>
  <c r="J275" i="13"/>
  <c r="BE275" i="13"/>
  <c r="BI273" i="13"/>
  <c r="BH273" i="13"/>
  <c r="BG273" i="13"/>
  <c r="BF273" i="13"/>
  <c r="T273" i="13"/>
  <c r="R273" i="13"/>
  <c r="P273" i="13"/>
  <c r="BK273" i="13"/>
  <c r="J273" i="13"/>
  <c r="BE273" i="13"/>
  <c r="BI269" i="13"/>
  <c r="BH269" i="13"/>
  <c r="BG269" i="13"/>
  <c r="BF269" i="13"/>
  <c r="T269" i="13"/>
  <c r="R269" i="13"/>
  <c r="P269" i="13"/>
  <c r="BK269" i="13"/>
  <c r="J269" i="13"/>
  <c r="BE269" i="13"/>
  <c r="BI267" i="13"/>
  <c r="BH267" i="13"/>
  <c r="BG267" i="13"/>
  <c r="BF267" i="13"/>
  <c r="T267" i="13"/>
  <c r="R267" i="13"/>
  <c r="P267" i="13"/>
  <c r="BK267" i="13"/>
  <c r="J267" i="13"/>
  <c r="BE267" i="13" s="1"/>
  <c r="BI263" i="13"/>
  <c r="BH263" i="13"/>
  <c r="BG263" i="13"/>
  <c r="BF263" i="13"/>
  <c r="T263" i="13"/>
  <c r="R263" i="13"/>
  <c r="P263" i="13"/>
  <c r="BK263" i="13"/>
  <c r="J263" i="13"/>
  <c r="BE263" i="13"/>
  <c r="BI261" i="13"/>
  <c r="BH261" i="13"/>
  <c r="BG261" i="13"/>
  <c r="BF261" i="13"/>
  <c r="T261" i="13"/>
  <c r="R261" i="13"/>
  <c r="P261" i="13"/>
  <c r="BK261" i="13"/>
  <c r="J261" i="13"/>
  <c r="BE261" i="13"/>
  <c r="BI257" i="13"/>
  <c r="BH257" i="13"/>
  <c r="BG257" i="13"/>
  <c r="BF257" i="13"/>
  <c r="T257" i="13"/>
  <c r="R257" i="13"/>
  <c r="P257" i="13"/>
  <c r="BK257" i="13"/>
  <c r="J257" i="13"/>
  <c r="BE257" i="13"/>
  <c r="BI255" i="13"/>
  <c r="BH255" i="13"/>
  <c r="BG255" i="13"/>
  <c r="BF255" i="13"/>
  <c r="T255" i="13"/>
  <c r="R255" i="13"/>
  <c r="P255" i="13"/>
  <c r="BK255" i="13"/>
  <c r="J255" i="13"/>
  <c r="BE255" i="13" s="1"/>
  <c r="BI252" i="13"/>
  <c r="BH252" i="13"/>
  <c r="BG252" i="13"/>
  <c r="BF252" i="13"/>
  <c r="T252" i="13"/>
  <c r="R252" i="13"/>
  <c r="P252" i="13"/>
  <c r="BK252" i="13"/>
  <c r="J252" i="13"/>
  <c r="BE252" i="13"/>
  <c r="BI246" i="13"/>
  <c r="BH246" i="13"/>
  <c r="BG246" i="13"/>
  <c r="BF246" i="13"/>
  <c r="T246" i="13"/>
  <c r="R246" i="13"/>
  <c r="P246" i="13"/>
  <c r="BK246" i="13"/>
  <c r="J246" i="13"/>
  <c r="BE246" i="13"/>
  <c r="BI240" i="13"/>
  <c r="BH240" i="13"/>
  <c r="BG240" i="13"/>
  <c r="BF240" i="13"/>
  <c r="T240" i="13"/>
  <c r="R240" i="13"/>
  <c r="P240" i="13"/>
  <c r="BK240" i="13"/>
  <c r="J240" i="13"/>
  <c r="BE240" i="13" s="1"/>
  <c r="BI235" i="13"/>
  <c r="BH235" i="13"/>
  <c r="BG235" i="13"/>
  <c r="BF235" i="13"/>
  <c r="T235" i="13"/>
  <c r="R235" i="13"/>
  <c r="P235" i="13"/>
  <c r="BK235" i="13"/>
  <c r="J235" i="13"/>
  <c r="BE235" i="13"/>
  <c r="BI228" i="13"/>
  <c r="BH228" i="13"/>
  <c r="BG228" i="13"/>
  <c r="BF228" i="13"/>
  <c r="T228" i="13"/>
  <c r="T227" i="13"/>
  <c r="R228" i="13"/>
  <c r="R227" i="13"/>
  <c r="P228" i="13"/>
  <c r="P227" i="13" s="1"/>
  <c r="BK228" i="13"/>
  <c r="BK227" i="13"/>
  <c r="J227" i="13" s="1"/>
  <c r="J64" i="13" s="1"/>
  <c r="J228" i="13"/>
  <c r="BE228" i="13" s="1"/>
  <c r="BI225" i="13"/>
  <c r="BH225" i="13"/>
  <c r="BG225" i="13"/>
  <c r="BF225" i="13"/>
  <c r="T225" i="13"/>
  <c r="R225" i="13"/>
  <c r="P225" i="13"/>
  <c r="BK225" i="13"/>
  <c r="J225" i="13"/>
  <c r="BE225" i="13" s="1"/>
  <c r="BI221" i="13"/>
  <c r="BH221" i="13"/>
  <c r="BG221" i="13"/>
  <c r="BF221" i="13"/>
  <c r="T221" i="13"/>
  <c r="T220" i="13"/>
  <c r="R221" i="13"/>
  <c r="R220" i="13" s="1"/>
  <c r="P221" i="13"/>
  <c r="P220" i="13"/>
  <c r="BK221" i="13"/>
  <c r="BK220" i="13" s="1"/>
  <c r="J220" i="13" s="1"/>
  <c r="J63" i="13" s="1"/>
  <c r="J221" i="13"/>
  <c r="BE221" i="13"/>
  <c r="BI212" i="13"/>
  <c r="BH212" i="13"/>
  <c r="BG212" i="13"/>
  <c r="BF212" i="13"/>
  <c r="T212" i="13"/>
  <c r="R212" i="13"/>
  <c r="P212" i="13"/>
  <c r="BK212" i="13"/>
  <c r="J212" i="13"/>
  <c r="BE212" i="13"/>
  <c r="BI205" i="13"/>
  <c r="BH205" i="13"/>
  <c r="BG205" i="13"/>
  <c r="BF205" i="13"/>
  <c r="T205" i="13"/>
  <c r="R205" i="13"/>
  <c r="P205" i="13"/>
  <c r="BK205" i="13"/>
  <c r="J205" i="13"/>
  <c r="BE205" i="13"/>
  <c r="BI196" i="13"/>
  <c r="BH196" i="13"/>
  <c r="BG196" i="13"/>
  <c r="BF196" i="13"/>
  <c r="T196" i="13"/>
  <c r="R196" i="13"/>
  <c r="P196" i="13"/>
  <c r="BK196" i="13"/>
  <c r="J196" i="13"/>
  <c r="BE196" i="13"/>
  <c r="BI187" i="13"/>
  <c r="BH187" i="13"/>
  <c r="BG187" i="13"/>
  <c r="BF187" i="13"/>
  <c r="T187" i="13"/>
  <c r="R187" i="13"/>
  <c r="P187" i="13"/>
  <c r="BK187" i="13"/>
  <c r="J187" i="13"/>
  <c r="BE187" i="13" s="1"/>
  <c r="BI183" i="13"/>
  <c r="BH183" i="13"/>
  <c r="BG183" i="13"/>
  <c r="BF183" i="13"/>
  <c r="T183" i="13"/>
  <c r="R183" i="13"/>
  <c r="P183" i="13"/>
  <c r="BK183" i="13"/>
  <c r="J183" i="13"/>
  <c r="BE183" i="13"/>
  <c r="BI173" i="13"/>
  <c r="BH173" i="13"/>
  <c r="BG173" i="13"/>
  <c r="BF173" i="13"/>
  <c r="T173" i="13"/>
  <c r="R173" i="13"/>
  <c r="P173" i="13"/>
  <c r="BK173" i="13"/>
  <c r="J173" i="13"/>
  <c r="BE173" i="13"/>
  <c r="BI164" i="13"/>
  <c r="BH164" i="13"/>
  <c r="BG164" i="13"/>
  <c r="BF164" i="13"/>
  <c r="T164" i="13"/>
  <c r="R164" i="13"/>
  <c r="P164" i="13"/>
  <c r="BK164" i="13"/>
  <c r="J164" i="13"/>
  <c r="BE164" i="13"/>
  <c r="BI160" i="13"/>
  <c r="BH160" i="13"/>
  <c r="BG160" i="13"/>
  <c r="BF160" i="13"/>
  <c r="T160" i="13"/>
  <c r="R160" i="13"/>
  <c r="P160" i="13"/>
  <c r="BK160" i="13"/>
  <c r="J160" i="13"/>
  <c r="BE160" i="13" s="1"/>
  <c r="BI156" i="13"/>
  <c r="BH156" i="13"/>
  <c r="BG156" i="13"/>
  <c r="BF156" i="13"/>
  <c r="T156" i="13"/>
  <c r="R156" i="13"/>
  <c r="P156" i="13"/>
  <c r="BK156" i="13"/>
  <c r="J156" i="13"/>
  <c r="BE156" i="13"/>
  <c r="BI150" i="13"/>
  <c r="BH150" i="13"/>
  <c r="BG150" i="13"/>
  <c r="BF150" i="13"/>
  <c r="T150" i="13"/>
  <c r="R150" i="13"/>
  <c r="P150" i="13"/>
  <c r="BK150" i="13"/>
  <c r="J150" i="13"/>
  <c r="BE150" i="13"/>
  <c r="BI145" i="13"/>
  <c r="BH145" i="13"/>
  <c r="BG145" i="13"/>
  <c r="BF145" i="13"/>
  <c r="T145" i="13"/>
  <c r="R145" i="13"/>
  <c r="P145" i="13"/>
  <c r="BK145" i="13"/>
  <c r="J145" i="13"/>
  <c r="BE145" i="13"/>
  <c r="BI139" i="13"/>
  <c r="BH139" i="13"/>
  <c r="BG139" i="13"/>
  <c r="BF139" i="13"/>
  <c r="T139" i="13"/>
  <c r="R139" i="13"/>
  <c r="P139" i="13"/>
  <c r="BK139" i="13"/>
  <c r="J139" i="13"/>
  <c r="BE139" i="13" s="1"/>
  <c r="BI134" i="13"/>
  <c r="BH134" i="13"/>
  <c r="BG134" i="13"/>
  <c r="BF134" i="13"/>
  <c r="T134" i="13"/>
  <c r="R134" i="13"/>
  <c r="P134" i="13"/>
  <c r="BK134" i="13"/>
  <c r="J134" i="13"/>
  <c r="BE134" i="13"/>
  <c r="BI128" i="13"/>
  <c r="BH128" i="13"/>
  <c r="BG128" i="13"/>
  <c r="BF128" i="13"/>
  <c r="T128" i="13"/>
  <c r="R128" i="13"/>
  <c r="P128" i="13"/>
  <c r="BK128" i="13"/>
  <c r="J128" i="13"/>
  <c r="BE128" i="13"/>
  <c r="BI120" i="13"/>
  <c r="BH120" i="13"/>
  <c r="BG120" i="13"/>
  <c r="BF120" i="13"/>
  <c r="T120" i="13"/>
  <c r="R120" i="13"/>
  <c r="P120" i="13"/>
  <c r="BK120" i="13"/>
  <c r="J120" i="13"/>
  <c r="BE120" i="13"/>
  <c r="BI113" i="13"/>
  <c r="BH113" i="13"/>
  <c r="BG113" i="13"/>
  <c r="BF113" i="13"/>
  <c r="T113" i="13"/>
  <c r="R113" i="13"/>
  <c r="P113" i="13"/>
  <c r="BK113" i="13"/>
  <c r="J113" i="13"/>
  <c r="BE113" i="13" s="1"/>
  <c r="BI109" i="13"/>
  <c r="BH109" i="13"/>
  <c r="BG109" i="13"/>
  <c r="BF109" i="13"/>
  <c r="T109" i="13"/>
  <c r="R109" i="13"/>
  <c r="P109" i="13"/>
  <c r="BK109" i="13"/>
  <c r="J109" i="13"/>
  <c r="BE109" i="13"/>
  <c r="BI105" i="13"/>
  <c r="BH105" i="13"/>
  <c r="BG105" i="13"/>
  <c r="BF105" i="13"/>
  <c r="T105" i="13"/>
  <c r="R105" i="13"/>
  <c r="P105" i="13"/>
  <c r="BK105" i="13"/>
  <c r="J105" i="13"/>
  <c r="BE105" i="13"/>
  <c r="BI101" i="13"/>
  <c r="BH101" i="13"/>
  <c r="BG101" i="13"/>
  <c r="BF101" i="13"/>
  <c r="T101" i="13"/>
  <c r="R101" i="13"/>
  <c r="R91" i="13" s="1"/>
  <c r="P101" i="13"/>
  <c r="BK101" i="13"/>
  <c r="J101" i="13"/>
  <c r="BE101" i="13"/>
  <c r="BI97" i="13"/>
  <c r="BH97" i="13"/>
  <c r="BG97" i="13"/>
  <c r="BF97" i="13"/>
  <c r="T97" i="13"/>
  <c r="R97" i="13"/>
  <c r="P97" i="13"/>
  <c r="BK97" i="13"/>
  <c r="J97" i="13"/>
  <c r="BE97" i="13" s="1"/>
  <c r="BI92" i="13"/>
  <c r="BH92" i="13"/>
  <c r="BG92" i="13"/>
  <c r="BF92" i="13"/>
  <c r="T92" i="13"/>
  <c r="R92" i="13"/>
  <c r="P92" i="13"/>
  <c r="BK92" i="13"/>
  <c r="J92" i="13"/>
  <c r="BE92" i="13" s="1"/>
  <c r="F83" i="13"/>
  <c r="E81" i="13"/>
  <c r="F53" i="13"/>
  <c r="E51" i="13"/>
  <c r="J23" i="13"/>
  <c r="E23" i="13"/>
  <c r="J85" i="13" s="1"/>
  <c r="J55" i="13"/>
  <c r="J22" i="13"/>
  <c r="J20" i="13"/>
  <c r="E20" i="13"/>
  <c r="F56" i="13" s="1"/>
  <c r="F86" i="13"/>
  <c r="J19" i="13"/>
  <c r="J17" i="13"/>
  <c r="E17" i="13"/>
  <c r="J16" i="13"/>
  <c r="J14" i="13"/>
  <c r="E7" i="13"/>
  <c r="E77" i="13"/>
  <c r="E47" i="13"/>
  <c r="AY64" i="1"/>
  <c r="AX64" i="1"/>
  <c r="BI91" i="12"/>
  <c r="BH91" i="12"/>
  <c r="BG91" i="12"/>
  <c r="BF91" i="12"/>
  <c r="T91" i="12"/>
  <c r="R91" i="12"/>
  <c r="R86" i="12" s="1"/>
  <c r="R85" i="12" s="1"/>
  <c r="R84" i="12" s="1"/>
  <c r="P91" i="12"/>
  <c r="BK91" i="12"/>
  <c r="J91" i="12"/>
  <c r="BE91" i="12" s="1"/>
  <c r="BI89" i="12"/>
  <c r="BH89" i="12"/>
  <c r="BG89" i="12"/>
  <c r="BF89" i="12"/>
  <c r="T89" i="12"/>
  <c r="R89" i="12"/>
  <c r="P89" i="12"/>
  <c r="BK89" i="12"/>
  <c r="J89" i="12"/>
  <c r="BE89" i="12" s="1"/>
  <c r="BI87" i="12"/>
  <c r="F36" i="12"/>
  <c r="BD64" i="1" s="1"/>
  <c r="BH87" i="12"/>
  <c r="F35" i="12"/>
  <c r="BC64" i="1" s="1"/>
  <c r="BG87" i="12"/>
  <c r="BF87" i="12"/>
  <c r="F33" i="12" s="1"/>
  <c r="BA64" i="1" s="1"/>
  <c r="T87" i="12"/>
  <c r="R87" i="12"/>
  <c r="P87" i="12"/>
  <c r="BK87" i="12"/>
  <c r="BK86" i="12"/>
  <c r="J86" i="12" s="1"/>
  <c r="J62" i="12" s="1"/>
  <c r="J87" i="12"/>
  <c r="BE87" i="12"/>
  <c r="J32" i="12" s="1"/>
  <c r="AV64" i="1"/>
  <c r="J80" i="12"/>
  <c r="F80" i="12"/>
  <c r="F78" i="12"/>
  <c r="E76" i="12"/>
  <c r="J55" i="12"/>
  <c r="F55" i="12"/>
  <c r="F53" i="12"/>
  <c r="E51" i="12"/>
  <c r="J20" i="12"/>
  <c r="E20" i="12"/>
  <c r="F56" i="12" s="1"/>
  <c r="F81" i="12"/>
  <c r="J19" i="12"/>
  <c r="J14" i="12"/>
  <c r="J78" i="12" s="1"/>
  <c r="E7" i="12"/>
  <c r="E72" i="12" s="1"/>
  <c r="E47" i="12"/>
  <c r="AY62" i="1"/>
  <c r="AX62" i="1"/>
  <c r="BI173" i="11"/>
  <c r="BH173" i="11"/>
  <c r="BG173" i="11"/>
  <c r="BF173" i="11"/>
  <c r="T173" i="11"/>
  <c r="R173" i="11"/>
  <c r="P173" i="11"/>
  <c r="BK173" i="11"/>
  <c r="J173" i="11"/>
  <c r="BE173" i="11" s="1"/>
  <c r="BI170" i="11"/>
  <c r="BH170" i="11"/>
  <c r="BG170" i="11"/>
  <c r="BF170" i="11"/>
  <c r="T170" i="11"/>
  <c r="R170" i="11"/>
  <c r="P170" i="11"/>
  <c r="BK170" i="11"/>
  <c r="J170" i="11"/>
  <c r="BE170" i="11"/>
  <c r="BI168" i="11"/>
  <c r="BH168" i="11"/>
  <c r="BG168" i="11"/>
  <c r="BF168" i="11"/>
  <c r="T168" i="11"/>
  <c r="R168" i="11"/>
  <c r="P168" i="11"/>
  <c r="BK168" i="11"/>
  <c r="J168" i="11"/>
  <c r="BE168" i="11"/>
  <c r="BI166" i="11"/>
  <c r="BH166" i="11"/>
  <c r="BG166" i="11"/>
  <c r="BF166" i="11"/>
  <c r="T166" i="11"/>
  <c r="R166" i="11"/>
  <c r="P166" i="11"/>
  <c r="BK166" i="11"/>
  <c r="J166" i="11"/>
  <c r="BE166" i="11"/>
  <c r="BI164" i="11"/>
  <c r="BH164" i="11"/>
  <c r="BG164" i="11"/>
  <c r="BF164" i="11"/>
  <c r="T164" i="11"/>
  <c r="R164" i="11"/>
  <c r="P164" i="11"/>
  <c r="BK164" i="11"/>
  <c r="J164" i="11"/>
  <c r="BE164" i="11" s="1"/>
  <c r="BI162" i="11"/>
  <c r="BH162" i="11"/>
  <c r="BG162" i="11"/>
  <c r="BF162" i="11"/>
  <c r="T162" i="11"/>
  <c r="R162" i="11"/>
  <c r="R159" i="11" s="1"/>
  <c r="P162" i="11"/>
  <c r="BK162" i="11"/>
  <c r="J162" i="11"/>
  <c r="BE162" i="11"/>
  <c r="BI160" i="11"/>
  <c r="BH160" i="11"/>
  <c r="BG160" i="11"/>
  <c r="BF160" i="11"/>
  <c r="T160" i="11"/>
  <c r="T159" i="11" s="1"/>
  <c r="R160" i="11"/>
  <c r="P160" i="11"/>
  <c r="P159" i="11"/>
  <c r="BK160" i="11"/>
  <c r="BK159" i="11"/>
  <c r="J159" i="11" s="1"/>
  <c r="J68" i="11" s="1"/>
  <c r="J160" i="11"/>
  <c r="BE160" i="11"/>
  <c r="BI157" i="11"/>
  <c r="BH157" i="11"/>
  <c r="BG157" i="11"/>
  <c r="BF157" i="11"/>
  <c r="T157" i="11"/>
  <c r="R157" i="11"/>
  <c r="P157" i="11"/>
  <c r="BK157" i="11"/>
  <c r="J157" i="11"/>
  <c r="BE157" i="11"/>
  <c r="BI155" i="11"/>
  <c r="BH155" i="11"/>
  <c r="BG155" i="11"/>
  <c r="BF155" i="11"/>
  <c r="T155" i="11"/>
  <c r="R155" i="11"/>
  <c r="P155" i="11"/>
  <c r="BK155" i="11"/>
  <c r="J155" i="11"/>
  <c r="BE155" i="11"/>
  <c r="BI153" i="11"/>
  <c r="BH153" i="11"/>
  <c r="BG153" i="11"/>
  <c r="BF153" i="11"/>
  <c r="T153" i="11"/>
  <c r="R153" i="11"/>
  <c r="P153" i="11"/>
  <c r="BK153" i="11"/>
  <c r="J153" i="11"/>
  <c r="BE153" i="11" s="1"/>
  <c r="BI151" i="11"/>
  <c r="BH151" i="11"/>
  <c r="BG151" i="11"/>
  <c r="BF151" i="11"/>
  <c r="T151" i="11"/>
  <c r="R151" i="11"/>
  <c r="P151" i="11"/>
  <c r="BK151" i="11"/>
  <c r="J151" i="11"/>
  <c r="BE151" i="11"/>
  <c r="BI149" i="11"/>
  <c r="BH149" i="11"/>
  <c r="BG149" i="11"/>
  <c r="BF149" i="11"/>
  <c r="T149" i="11"/>
  <c r="R149" i="11"/>
  <c r="P149" i="11"/>
  <c r="BK149" i="11"/>
  <c r="J149" i="11"/>
  <c r="BE149" i="11"/>
  <c r="BI147" i="11"/>
  <c r="BH147" i="11"/>
  <c r="BG147" i="11"/>
  <c r="BF147" i="11"/>
  <c r="T147" i="11"/>
  <c r="R147" i="11"/>
  <c r="P147" i="11"/>
  <c r="BK147" i="11"/>
  <c r="J147" i="11"/>
  <c r="BE147" i="11"/>
  <c r="BI145" i="11"/>
  <c r="BH145" i="11"/>
  <c r="BG145" i="11"/>
  <c r="BF145" i="11"/>
  <c r="T145" i="11"/>
  <c r="R145" i="11"/>
  <c r="P145" i="11"/>
  <c r="BK145" i="11"/>
  <c r="J145" i="11"/>
  <c r="BE145" i="11" s="1"/>
  <c r="BI143" i="11"/>
  <c r="BH143" i="11"/>
  <c r="BG143" i="11"/>
  <c r="BF143" i="11"/>
  <c r="T143" i="11"/>
  <c r="R143" i="11"/>
  <c r="P143" i="11"/>
  <c r="P134" i="11" s="1"/>
  <c r="BK143" i="11"/>
  <c r="J143" i="11"/>
  <c r="BE143" i="11"/>
  <c r="BI141" i="11"/>
  <c r="BH141" i="11"/>
  <c r="BG141" i="11"/>
  <c r="BF141" i="11"/>
  <c r="T141" i="11"/>
  <c r="R141" i="11"/>
  <c r="P141" i="11"/>
  <c r="BK141" i="11"/>
  <c r="J141" i="11"/>
  <c r="BE141" i="11"/>
  <c r="BI139" i="11"/>
  <c r="BH139" i="11"/>
  <c r="BG139" i="11"/>
  <c r="BF139" i="11"/>
  <c r="T139" i="11"/>
  <c r="R139" i="11"/>
  <c r="P139" i="11"/>
  <c r="BK139" i="11"/>
  <c r="J139" i="11"/>
  <c r="BE139" i="11"/>
  <c r="BI137" i="11"/>
  <c r="BH137" i="11"/>
  <c r="BG137" i="11"/>
  <c r="BF137" i="11"/>
  <c r="T137" i="11"/>
  <c r="R137" i="11"/>
  <c r="P137" i="11"/>
  <c r="BK137" i="11"/>
  <c r="J137" i="11"/>
  <c r="BE137" i="11" s="1"/>
  <c r="BI135" i="11"/>
  <c r="BH135" i="11"/>
  <c r="BG135" i="11"/>
  <c r="BF135" i="11"/>
  <c r="T135" i="11"/>
  <c r="T134" i="11"/>
  <c r="R135" i="11"/>
  <c r="P135" i="11"/>
  <c r="BK135" i="11"/>
  <c r="BK134" i="11"/>
  <c r="J134" i="11" s="1"/>
  <c r="J67" i="11" s="1"/>
  <c r="J135" i="11"/>
  <c r="BE135" i="11" s="1"/>
  <c r="BI132" i="11"/>
  <c r="BH132" i="11"/>
  <c r="BG132" i="11"/>
  <c r="BF132" i="11"/>
  <c r="T132" i="11"/>
  <c r="R132" i="11"/>
  <c r="P132" i="11"/>
  <c r="P125" i="11" s="1"/>
  <c r="P124" i="11" s="1"/>
  <c r="BK132" i="11"/>
  <c r="J132" i="11"/>
  <c r="BE132" i="11"/>
  <c r="BI130" i="11"/>
  <c r="BH130" i="11"/>
  <c r="BG130" i="11"/>
  <c r="BF130" i="11"/>
  <c r="T130" i="11"/>
  <c r="R130" i="11"/>
  <c r="P130" i="11"/>
  <c r="BK130" i="11"/>
  <c r="J130" i="11"/>
  <c r="BE130" i="11"/>
  <c r="BI128" i="11"/>
  <c r="BH128" i="11"/>
  <c r="BG128" i="11"/>
  <c r="BF128" i="11"/>
  <c r="T128" i="11"/>
  <c r="R128" i="11"/>
  <c r="P128" i="11"/>
  <c r="BK128" i="11"/>
  <c r="J128" i="11"/>
  <c r="BE128" i="11"/>
  <c r="BI126" i="11"/>
  <c r="BH126" i="11"/>
  <c r="BG126" i="11"/>
  <c r="BF126" i="11"/>
  <c r="T126" i="11"/>
  <c r="T125" i="11"/>
  <c r="T124" i="11" s="1"/>
  <c r="R126" i="11"/>
  <c r="R125" i="11" s="1"/>
  <c r="P126" i="11"/>
  <c r="BK126" i="11"/>
  <c r="BK125" i="11" s="1"/>
  <c r="J126" i="11"/>
  <c r="BE126" i="11" s="1"/>
  <c r="BI121" i="11"/>
  <c r="BH121" i="11"/>
  <c r="BG121" i="11"/>
  <c r="BF121" i="11"/>
  <c r="T121" i="11"/>
  <c r="R121" i="11"/>
  <c r="P121" i="11"/>
  <c r="BK121" i="11"/>
  <c r="J121" i="11"/>
  <c r="BE121" i="11"/>
  <c r="BI119" i="11"/>
  <c r="BH119" i="11"/>
  <c r="BG119" i="11"/>
  <c r="BF119" i="11"/>
  <c r="T119" i="11"/>
  <c r="R119" i="11"/>
  <c r="P119" i="11"/>
  <c r="BK119" i="11"/>
  <c r="J119" i="11"/>
  <c r="BE119" i="11" s="1"/>
  <c r="J32" i="11" s="1"/>
  <c r="AV62" i="1" s="1"/>
  <c r="BI117" i="11"/>
  <c r="BH117" i="11"/>
  <c r="BG117" i="11"/>
  <c r="BF117" i="11"/>
  <c r="T117" i="11"/>
  <c r="T116" i="11"/>
  <c r="R117" i="11"/>
  <c r="P117" i="11"/>
  <c r="P116" i="11" s="1"/>
  <c r="BK117" i="11"/>
  <c r="BK116" i="11"/>
  <c r="J116" i="11" s="1"/>
  <c r="J64" i="11" s="1"/>
  <c r="J117" i="11"/>
  <c r="BE117" i="11" s="1"/>
  <c r="BI113" i="11"/>
  <c r="BH113" i="11"/>
  <c r="BG113" i="11"/>
  <c r="BF113" i="11"/>
  <c r="T113" i="11"/>
  <c r="T112" i="11"/>
  <c r="R113" i="11"/>
  <c r="R112" i="11" s="1"/>
  <c r="P113" i="11"/>
  <c r="P112" i="11" s="1"/>
  <c r="BK113" i="11"/>
  <c r="BK112" i="11"/>
  <c r="J112" i="11" s="1"/>
  <c r="J63" i="11" s="1"/>
  <c r="J113" i="11"/>
  <c r="BE113" i="11" s="1"/>
  <c r="BI107" i="11"/>
  <c r="BH107" i="11"/>
  <c r="BG107" i="11"/>
  <c r="BF107" i="11"/>
  <c r="T107" i="11"/>
  <c r="R107" i="11"/>
  <c r="P107" i="11"/>
  <c r="BK107" i="11"/>
  <c r="J107" i="11"/>
  <c r="BE107" i="11" s="1"/>
  <c r="BI103" i="11"/>
  <c r="BH103" i="11"/>
  <c r="BG103" i="11"/>
  <c r="BF103" i="11"/>
  <c r="T103" i="11"/>
  <c r="R103" i="11"/>
  <c r="P103" i="11"/>
  <c r="BK103" i="11"/>
  <c r="J103" i="11"/>
  <c r="BE103" i="11"/>
  <c r="BI97" i="11"/>
  <c r="BH97" i="11"/>
  <c r="BG97" i="11"/>
  <c r="BF97" i="11"/>
  <c r="T97" i="11"/>
  <c r="R97" i="11"/>
  <c r="P97" i="11"/>
  <c r="BK97" i="11"/>
  <c r="J97" i="11"/>
  <c r="BE97" i="11"/>
  <c r="BI93" i="11"/>
  <c r="F36" i="11" s="1"/>
  <c r="BD62" i="1" s="1"/>
  <c r="BH93" i="11"/>
  <c r="BG93" i="11"/>
  <c r="F34" i="11"/>
  <c r="BB62" i="1" s="1"/>
  <c r="BF93" i="11"/>
  <c r="T93" i="11"/>
  <c r="T92" i="11"/>
  <c r="T91" i="11" s="1"/>
  <c r="T90" i="11" s="1"/>
  <c r="R93" i="11"/>
  <c r="R92" i="11" s="1"/>
  <c r="P93" i="11"/>
  <c r="P92" i="11"/>
  <c r="P91" i="11" s="1"/>
  <c r="BK93" i="11"/>
  <c r="BK92" i="11" s="1"/>
  <c r="J92" i="11"/>
  <c r="J62" i="11" s="1"/>
  <c r="J93" i="11"/>
  <c r="BE93" i="11" s="1"/>
  <c r="J86" i="11"/>
  <c r="F86" i="11"/>
  <c r="F84" i="11"/>
  <c r="E82" i="11"/>
  <c r="J55" i="11"/>
  <c r="F55" i="11"/>
  <c r="F53" i="11"/>
  <c r="E51" i="11"/>
  <c r="J20" i="11"/>
  <c r="E20" i="11"/>
  <c r="J19" i="11"/>
  <c r="J14" i="11"/>
  <c r="J84" i="11" s="1"/>
  <c r="J53" i="11"/>
  <c r="E7" i="11"/>
  <c r="E78" i="11"/>
  <c r="E47" i="11"/>
  <c r="AY61" i="1"/>
  <c r="AX61" i="1"/>
  <c r="BI351" i="10"/>
  <c r="BH351" i="10"/>
  <c r="BG351" i="10"/>
  <c r="BF351" i="10"/>
  <c r="T351" i="10"/>
  <c r="T350" i="10" s="1"/>
  <c r="R351" i="10"/>
  <c r="R350" i="10"/>
  <c r="P351" i="10"/>
  <c r="P350" i="10" s="1"/>
  <c r="BK351" i="10"/>
  <c r="BK350" i="10" s="1"/>
  <c r="J350" i="10"/>
  <c r="J65" i="10" s="1"/>
  <c r="J351" i="10"/>
  <c r="BE351" i="10" s="1"/>
  <c r="BI347" i="10"/>
  <c r="BH347" i="10"/>
  <c r="BG347" i="10"/>
  <c r="BF347" i="10"/>
  <c r="T347" i="10"/>
  <c r="T343" i="10" s="1"/>
  <c r="R347" i="10"/>
  <c r="P347" i="10"/>
  <c r="BK347" i="10"/>
  <c r="J347" i="10"/>
  <c r="BE347" i="10" s="1"/>
  <c r="BI344" i="10"/>
  <c r="BH344" i="10"/>
  <c r="BG344" i="10"/>
  <c r="BF344" i="10"/>
  <c r="T344" i="10"/>
  <c r="R344" i="10"/>
  <c r="R343" i="10" s="1"/>
  <c r="P344" i="10"/>
  <c r="P343" i="10" s="1"/>
  <c r="BK344" i="10"/>
  <c r="BK343" i="10" s="1"/>
  <c r="J343" i="10" s="1"/>
  <c r="J64" i="10" s="1"/>
  <c r="J344" i="10"/>
  <c r="BE344" i="10" s="1"/>
  <c r="BI338" i="10"/>
  <c r="BH338" i="10"/>
  <c r="BG338" i="10"/>
  <c r="BF338" i="10"/>
  <c r="T338" i="10"/>
  <c r="T337" i="10"/>
  <c r="R338" i="10"/>
  <c r="R337" i="10" s="1"/>
  <c r="P338" i="10"/>
  <c r="P337" i="10" s="1"/>
  <c r="BK338" i="10"/>
  <c r="BK337" i="10" s="1"/>
  <c r="J337" i="10" s="1"/>
  <c r="J63" i="10" s="1"/>
  <c r="J338" i="10"/>
  <c r="BE338" i="10" s="1"/>
  <c r="BI334" i="10"/>
  <c r="BH334" i="10"/>
  <c r="BG334" i="10"/>
  <c r="BF334" i="10"/>
  <c r="T334" i="10"/>
  <c r="R334" i="10"/>
  <c r="P334" i="10"/>
  <c r="BK334" i="10"/>
  <c r="J334" i="10"/>
  <c r="BE334" i="10" s="1"/>
  <c r="BI331" i="10"/>
  <c r="BH331" i="10"/>
  <c r="BG331" i="10"/>
  <c r="BF331" i="10"/>
  <c r="T331" i="10"/>
  <c r="R331" i="10"/>
  <c r="P331" i="10"/>
  <c r="BK331" i="10"/>
  <c r="J331" i="10"/>
  <c r="BE331" i="10" s="1"/>
  <c r="BI328" i="10"/>
  <c r="BH328" i="10"/>
  <c r="BG328" i="10"/>
  <c r="BF328" i="10"/>
  <c r="T328" i="10"/>
  <c r="R328" i="10"/>
  <c r="P328" i="10"/>
  <c r="BK328" i="10"/>
  <c r="J328" i="10"/>
  <c r="BE328" i="10"/>
  <c r="BI326" i="10"/>
  <c r="BH326" i="10"/>
  <c r="BG326" i="10"/>
  <c r="BF326" i="10"/>
  <c r="T326" i="10"/>
  <c r="R326" i="10"/>
  <c r="P326" i="10"/>
  <c r="BK326" i="10"/>
  <c r="J326" i="10"/>
  <c r="BE326" i="10" s="1"/>
  <c r="BI324" i="10"/>
  <c r="BH324" i="10"/>
  <c r="BG324" i="10"/>
  <c r="BF324" i="10"/>
  <c r="T324" i="10"/>
  <c r="R324" i="10"/>
  <c r="P324" i="10"/>
  <c r="BK324" i="10"/>
  <c r="J324" i="10"/>
  <c r="BE324" i="10" s="1"/>
  <c r="BI322" i="10"/>
  <c r="BH322" i="10"/>
  <c r="BG322" i="10"/>
  <c r="BF322" i="10"/>
  <c r="T322" i="10"/>
  <c r="R322" i="10"/>
  <c r="P322" i="10"/>
  <c r="BK322" i="10"/>
  <c r="J322" i="10"/>
  <c r="BE322" i="10" s="1"/>
  <c r="BI320" i="10"/>
  <c r="BH320" i="10"/>
  <c r="BG320" i="10"/>
  <c r="BF320" i="10"/>
  <c r="T320" i="10"/>
  <c r="R320" i="10"/>
  <c r="P320" i="10"/>
  <c r="BK320" i="10"/>
  <c r="J320" i="10"/>
  <c r="BE320" i="10"/>
  <c r="BI318" i="10"/>
  <c r="BH318" i="10"/>
  <c r="BG318" i="10"/>
  <c r="BF318" i="10"/>
  <c r="T318" i="10"/>
  <c r="R318" i="10"/>
  <c r="P318" i="10"/>
  <c r="BK318" i="10"/>
  <c r="J318" i="10"/>
  <c r="BE318" i="10" s="1"/>
  <c r="BI316" i="10"/>
  <c r="BH316" i="10"/>
  <c r="BG316" i="10"/>
  <c r="BF316" i="10"/>
  <c r="T316" i="10"/>
  <c r="R316" i="10"/>
  <c r="P316" i="10"/>
  <c r="BK316" i="10"/>
  <c r="J316" i="10"/>
  <c r="BE316" i="10" s="1"/>
  <c r="BI314" i="10"/>
  <c r="BH314" i="10"/>
  <c r="BG314" i="10"/>
  <c r="BF314" i="10"/>
  <c r="T314" i="10"/>
  <c r="R314" i="10"/>
  <c r="P314" i="10"/>
  <c r="BK314" i="10"/>
  <c r="J314" i="10"/>
  <c r="BE314" i="10" s="1"/>
  <c r="BI312" i="10"/>
  <c r="BH312" i="10"/>
  <c r="BG312" i="10"/>
  <c r="BF312" i="10"/>
  <c r="T312" i="10"/>
  <c r="R312" i="10"/>
  <c r="P312" i="10"/>
  <c r="BK312" i="10"/>
  <c r="J312" i="10"/>
  <c r="BE312" i="10"/>
  <c r="BI310" i="10"/>
  <c r="BH310" i="10"/>
  <c r="BG310" i="10"/>
  <c r="BF310" i="10"/>
  <c r="T310" i="10"/>
  <c r="R310" i="10"/>
  <c r="P310" i="10"/>
  <c r="BK310" i="10"/>
  <c r="J310" i="10"/>
  <c r="BE310" i="10" s="1"/>
  <c r="BI308" i="10"/>
  <c r="BH308" i="10"/>
  <c r="BG308" i="10"/>
  <c r="BF308" i="10"/>
  <c r="T308" i="10"/>
  <c r="R308" i="10"/>
  <c r="P308" i="10"/>
  <c r="BK308" i="10"/>
  <c r="J308" i="10"/>
  <c r="BE308" i="10" s="1"/>
  <c r="BI306" i="10"/>
  <c r="BH306" i="10"/>
  <c r="BG306" i="10"/>
  <c r="BF306" i="10"/>
  <c r="T306" i="10"/>
  <c r="R306" i="10"/>
  <c r="P306" i="10"/>
  <c r="BK306" i="10"/>
  <c r="J306" i="10"/>
  <c r="BE306" i="10" s="1"/>
  <c r="BI303" i="10"/>
  <c r="BH303" i="10"/>
  <c r="BG303" i="10"/>
  <c r="BF303" i="10"/>
  <c r="T303" i="10"/>
  <c r="R303" i="10"/>
  <c r="P303" i="10"/>
  <c r="BK303" i="10"/>
  <c r="J303" i="10"/>
  <c r="BE303" i="10"/>
  <c r="BI301" i="10"/>
  <c r="BH301" i="10"/>
  <c r="BG301" i="10"/>
  <c r="BF301" i="10"/>
  <c r="T301" i="10"/>
  <c r="R301" i="10"/>
  <c r="P301" i="10"/>
  <c r="BK301" i="10"/>
  <c r="J301" i="10"/>
  <c r="BE301" i="10" s="1"/>
  <c r="BI298" i="10"/>
  <c r="BH298" i="10"/>
  <c r="BG298" i="10"/>
  <c r="BF298" i="10"/>
  <c r="T298" i="10"/>
  <c r="R298" i="10"/>
  <c r="P298" i="10"/>
  <c r="BK298" i="10"/>
  <c r="J298" i="10"/>
  <c r="BE298" i="10" s="1"/>
  <c r="BI296" i="10"/>
  <c r="BH296" i="10"/>
  <c r="BG296" i="10"/>
  <c r="BF296" i="10"/>
  <c r="T296" i="10"/>
  <c r="R296" i="10"/>
  <c r="P296" i="10"/>
  <c r="BK296" i="10"/>
  <c r="J296" i="10"/>
  <c r="BE296" i="10" s="1"/>
  <c r="BI294" i="10"/>
  <c r="BH294" i="10"/>
  <c r="BG294" i="10"/>
  <c r="BF294" i="10"/>
  <c r="T294" i="10"/>
  <c r="R294" i="10"/>
  <c r="P294" i="10"/>
  <c r="BK294" i="10"/>
  <c r="J294" i="10"/>
  <c r="BE294" i="10"/>
  <c r="BI292" i="10"/>
  <c r="BH292" i="10"/>
  <c r="BG292" i="10"/>
  <c r="BF292" i="10"/>
  <c r="T292" i="10"/>
  <c r="R292" i="10"/>
  <c r="P292" i="10"/>
  <c r="BK292" i="10"/>
  <c r="J292" i="10"/>
  <c r="BE292" i="10" s="1"/>
  <c r="BI290" i="10"/>
  <c r="BH290" i="10"/>
  <c r="BG290" i="10"/>
  <c r="BF290" i="10"/>
  <c r="T290" i="10"/>
  <c r="R290" i="10"/>
  <c r="P290" i="10"/>
  <c r="BK290" i="10"/>
  <c r="J290" i="10"/>
  <c r="BE290" i="10" s="1"/>
  <c r="BI288" i="10"/>
  <c r="BH288" i="10"/>
  <c r="BG288" i="10"/>
  <c r="BF288" i="10"/>
  <c r="T288" i="10"/>
  <c r="R288" i="10"/>
  <c r="P288" i="10"/>
  <c r="BK288" i="10"/>
  <c r="J288" i="10"/>
  <c r="BE288" i="10" s="1"/>
  <c r="BI286" i="10"/>
  <c r="BH286" i="10"/>
  <c r="BG286" i="10"/>
  <c r="BF286" i="10"/>
  <c r="T286" i="10"/>
  <c r="R286" i="10"/>
  <c r="P286" i="10"/>
  <c r="BK286" i="10"/>
  <c r="J286" i="10"/>
  <c r="BE286" i="10"/>
  <c r="BI284" i="10"/>
  <c r="BH284" i="10"/>
  <c r="BG284" i="10"/>
  <c r="BF284" i="10"/>
  <c r="T284" i="10"/>
  <c r="R284" i="10"/>
  <c r="P284" i="10"/>
  <c r="BK284" i="10"/>
  <c r="J284" i="10"/>
  <c r="BE284" i="10" s="1"/>
  <c r="BI282" i="10"/>
  <c r="BH282" i="10"/>
  <c r="BG282" i="10"/>
  <c r="BF282" i="10"/>
  <c r="T282" i="10"/>
  <c r="R282" i="10"/>
  <c r="P282" i="10"/>
  <c r="BK282" i="10"/>
  <c r="J282" i="10"/>
  <c r="BE282" i="10" s="1"/>
  <c r="BI280" i="10"/>
  <c r="BH280" i="10"/>
  <c r="BG280" i="10"/>
  <c r="BF280" i="10"/>
  <c r="T280" i="10"/>
  <c r="R280" i="10"/>
  <c r="P280" i="10"/>
  <c r="BK280" i="10"/>
  <c r="J280" i="10"/>
  <c r="BE280" i="10" s="1"/>
  <c r="BI278" i="10"/>
  <c r="BH278" i="10"/>
  <c r="BG278" i="10"/>
  <c r="BF278" i="10"/>
  <c r="T278" i="10"/>
  <c r="R278" i="10"/>
  <c r="P278" i="10"/>
  <c r="BK278" i="10"/>
  <c r="J278" i="10"/>
  <c r="BE278" i="10"/>
  <c r="BI276" i="10"/>
  <c r="BH276" i="10"/>
  <c r="BG276" i="10"/>
  <c r="BF276" i="10"/>
  <c r="T276" i="10"/>
  <c r="R276" i="10"/>
  <c r="P276" i="10"/>
  <c r="BK276" i="10"/>
  <c r="J276" i="10"/>
  <c r="BE276" i="10" s="1"/>
  <c r="BI274" i="10"/>
  <c r="BH274" i="10"/>
  <c r="BG274" i="10"/>
  <c r="BF274" i="10"/>
  <c r="T274" i="10"/>
  <c r="R274" i="10"/>
  <c r="P274" i="10"/>
  <c r="BK274" i="10"/>
  <c r="J274" i="10"/>
  <c r="BE274" i="10" s="1"/>
  <c r="BI272" i="10"/>
  <c r="BH272" i="10"/>
  <c r="BG272" i="10"/>
  <c r="BF272" i="10"/>
  <c r="T272" i="10"/>
  <c r="R272" i="10"/>
  <c r="P272" i="10"/>
  <c r="BK272" i="10"/>
  <c r="J272" i="10"/>
  <c r="BE272" i="10" s="1"/>
  <c r="BI270" i="10"/>
  <c r="BH270" i="10"/>
  <c r="BG270" i="10"/>
  <c r="BF270" i="10"/>
  <c r="T270" i="10"/>
  <c r="R270" i="10"/>
  <c r="P270" i="10"/>
  <c r="BK270" i="10"/>
  <c r="J270" i="10"/>
  <c r="BE270" i="10"/>
  <c r="BI268" i="10"/>
  <c r="BH268" i="10"/>
  <c r="BG268" i="10"/>
  <c r="BF268" i="10"/>
  <c r="T268" i="10"/>
  <c r="R268" i="10"/>
  <c r="P268" i="10"/>
  <c r="BK268" i="10"/>
  <c r="J268" i="10"/>
  <c r="BE268" i="10" s="1"/>
  <c r="BI266" i="10"/>
  <c r="BH266" i="10"/>
  <c r="BG266" i="10"/>
  <c r="BF266" i="10"/>
  <c r="T266" i="10"/>
  <c r="R266" i="10"/>
  <c r="P266" i="10"/>
  <c r="BK266" i="10"/>
  <c r="J266" i="10"/>
  <c r="BE266" i="10" s="1"/>
  <c r="BI264" i="10"/>
  <c r="BH264" i="10"/>
  <c r="BG264" i="10"/>
  <c r="BF264" i="10"/>
  <c r="T264" i="10"/>
  <c r="R264" i="10"/>
  <c r="P264" i="10"/>
  <c r="BK264" i="10"/>
  <c r="J264" i="10"/>
  <c r="BE264" i="10" s="1"/>
  <c r="BI262" i="10"/>
  <c r="BH262" i="10"/>
  <c r="BG262" i="10"/>
  <c r="BF262" i="10"/>
  <c r="T262" i="10"/>
  <c r="R262" i="10"/>
  <c r="P262" i="10"/>
  <c r="BK262" i="10"/>
  <c r="J262" i="10"/>
  <c r="BE262" i="10"/>
  <c r="BI260" i="10"/>
  <c r="BH260" i="10"/>
  <c r="BG260" i="10"/>
  <c r="BF260" i="10"/>
  <c r="T260" i="10"/>
  <c r="R260" i="10"/>
  <c r="P260" i="10"/>
  <c r="BK260" i="10"/>
  <c r="J260" i="10"/>
  <c r="BE260" i="10" s="1"/>
  <c r="BI258" i="10"/>
  <c r="BH258" i="10"/>
  <c r="BG258" i="10"/>
  <c r="BF258" i="10"/>
  <c r="T258" i="10"/>
  <c r="R258" i="10"/>
  <c r="P258" i="10"/>
  <c r="BK258" i="10"/>
  <c r="J258" i="10"/>
  <c r="BE258" i="10" s="1"/>
  <c r="BI256" i="10"/>
  <c r="BH256" i="10"/>
  <c r="BG256" i="10"/>
  <c r="BF256" i="10"/>
  <c r="T256" i="10"/>
  <c r="R256" i="10"/>
  <c r="P256" i="10"/>
  <c r="BK256" i="10"/>
  <c r="J256" i="10"/>
  <c r="BE256" i="10" s="1"/>
  <c r="BI254" i="10"/>
  <c r="BH254" i="10"/>
  <c r="BG254" i="10"/>
  <c r="BF254" i="10"/>
  <c r="T254" i="10"/>
  <c r="R254" i="10"/>
  <c r="P254" i="10"/>
  <c r="BK254" i="10"/>
  <c r="J254" i="10"/>
  <c r="BE254" i="10"/>
  <c r="BI252" i="10"/>
  <c r="BH252" i="10"/>
  <c r="BG252" i="10"/>
  <c r="BF252" i="10"/>
  <c r="T252" i="10"/>
  <c r="R252" i="10"/>
  <c r="P252" i="10"/>
  <c r="BK252" i="10"/>
  <c r="J252" i="10"/>
  <c r="BE252" i="10" s="1"/>
  <c r="BI250" i="10"/>
  <c r="BH250" i="10"/>
  <c r="BG250" i="10"/>
  <c r="BF250" i="10"/>
  <c r="T250" i="10"/>
  <c r="R250" i="10"/>
  <c r="P250" i="10"/>
  <c r="BK250" i="10"/>
  <c r="J250" i="10"/>
  <c r="BE250" i="10" s="1"/>
  <c r="BI248" i="10"/>
  <c r="BH248" i="10"/>
  <c r="BG248" i="10"/>
  <c r="BF248" i="10"/>
  <c r="T248" i="10"/>
  <c r="R248" i="10"/>
  <c r="P248" i="10"/>
  <c r="BK248" i="10"/>
  <c r="J248" i="10"/>
  <c r="BE248" i="10" s="1"/>
  <c r="BI246" i="10"/>
  <c r="BH246" i="10"/>
  <c r="BG246" i="10"/>
  <c r="BF246" i="10"/>
  <c r="T246" i="10"/>
  <c r="R246" i="10"/>
  <c r="P246" i="10"/>
  <c r="BK246" i="10"/>
  <c r="J246" i="10"/>
  <c r="BE246" i="10"/>
  <c r="BI244" i="10"/>
  <c r="BH244" i="10"/>
  <c r="BG244" i="10"/>
  <c r="BF244" i="10"/>
  <c r="T244" i="10"/>
  <c r="R244" i="10"/>
  <c r="P244" i="10"/>
  <c r="BK244" i="10"/>
  <c r="J244" i="10"/>
  <c r="BE244" i="10" s="1"/>
  <c r="BI242" i="10"/>
  <c r="BH242" i="10"/>
  <c r="BG242" i="10"/>
  <c r="BF242" i="10"/>
  <c r="T242" i="10"/>
  <c r="R242" i="10"/>
  <c r="P242" i="10"/>
  <c r="BK242" i="10"/>
  <c r="J242" i="10"/>
  <c r="BE242" i="10" s="1"/>
  <c r="BI240" i="10"/>
  <c r="BH240" i="10"/>
  <c r="BG240" i="10"/>
  <c r="BF240" i="10"/>
  <c r="T240" i="10"/>
  <c r="R240" i="10"/>
  <c r="P240" i="10"/>
  <c r="BK240" i="10"/>
  <c r="J240" i="10"/>
  <c r="BE240" i="10" s="1"/>
  <c r="BI238" i="10"/>
  <c r="BH238" i="10"/>
  <c r="BG238" i="10"/>
  <c r="BF238" i="10"/>
  <c r="T238" i="10"/>
  <c r="R238" i="10"/>
  <c r="P238" i="10"/>
  <c r="BK238" i="10"/>
  <c r="J238" i="10"/>
  <c r="BE238" i="10"/>
  <c r="BI236" i="10"/>
  <c r="BH236" i="10"/>
  <c r="BG236" i="10"/>
  <c r="BF236" i="10"/>
  <c r="T236" i="10"/>
  <c r="R236" i="10"/>
  <c r="P236" i="10"/>
  <c r="BK236" i="10"/>
  <c r="J236" i="10"/>
  <c r="BE236" i="10" s="1"/>
  <c r="BI234" i="10"/>
  <c r="BH234" i="10"/>
  <c r="BG234" i="10"/>
  <c r="BF234" i="10"/>
  <c r="T234" i="10"/>
  <c r="R234" i="10"/>
  <c r="P234" i="10"/>
  <c r="BK234" i="10"/>
  <c r="J234" i="10"/>
  <c r="BE234" i="10" s="1"/>
  <c r="BI232" i="10"/>
  <c r="BH232" i="10"/>
  <c r="BG232" i="10"/>
  <c r="BF232" i="10"/>
  <c r="T232" i="10"/>
  <c r="R232" i="10"/>
  <c r="P232" i="10"/>
  <c r="BK232" i="10"/>
  <c r="J232" i="10"/>
  <c r="BE232" i="10" s="1"/>
  <c r="BI230" i="10"/>
  <c r="BH230" i="10"/>
  <c r="BG230" i="10"/>
  <c r="BF230" i="10"/>
  <c r="T230" i="10"/>
  <c r="R230" i="10"/>
  <c r="P230" i="10"/>
  <c r="BK230" i="10"/>
  <c r="J230" i="10"/>
  <c r="BE230" i="10"/>
  <c r="BI228" i="10"/>
  <c r="BH228" i="10"/>
  <c r="BG228" i="10"/>
  <c r="BF228" i="10"/>
  <c r="T228" i="10"/>
  <c r="R228" i="10"/>
  <c r="P228" i="10"/>
  <c r="BK228" i="10"/>
  <c r="J228" i="10"/>
  <c r="BE228" i="10" s="1"/>
  <c r="BI226" i="10"/>
  <c r="BH226" i="10"/>
  <c r="BG226" i="10"/>
  <c r="BF226" i="10"/>
  <c r="T226" i="10"/>
  <c r="R226" i="10"/>
  <c r="P226" i="10"/>
  <c r="BK226" i="10"/>
  <c r="J226" i="10"/>
  <c r="BE226" i="10" s="1"/>
  <c r="BI224" i="10"/>
  <c r="BH224" i="10"/>
  <c r="BG224" i="10"/>
  <c r="BF224" i="10"/>
  <c r="T224" i="10"/>
  <c r="R224" i="10"/>
  <c r="P224" i="10"/>
  <c r="BK224" i="10"/>
  <c r="J224" i="10"/>
  <c r="BE224" i="10" s="1"/>
  <c r="BI222" i="10"/>
  <c r="BH222" i="10"/>
  <c r="BG222" i="10"/>
  <c r="BF222" i="10"/>
  <c r="T222" i="10"/>
  <c r="R222" i="10"/>
  <c r="P222" i="10"/>
  <c r="BK222" i="10"/>
  <c r="J222" i="10"/>
  <c r="BE222" i="10"/>
  <c r="BI220" i="10"/>
  <c r="BH220" i="10"/>
  <c r="BG220" i="10"/>
  <c r="BF220" i="10"/>
  <c r="T220" i="10"/>
  <c r="R220" i="10"/>
  <c r="P220" i="10"/>
  <c r="BK220" i="10"/>
  <c r="J220" i="10"/>
  <c r="BE220" i="10" s="1"/>
  <c r="BI218" i="10"/>
  <c r="BH218" i="10"/>
  <c r="BG218" i="10"/>
  <c r="BF218" i="10"/>
  <c r="T218" i="10"/>
  <c r="R218" i="10"/>
  <c r="P218" i="10"/>
  <c r="BK218" i="10"/>
  <c r="J218" i="10"/>
  <c r="BE218" i="10" s="1"/>
  <c r="BI216" i="10"/>
  <c r="BH216" i="10"/>
  <c r="BG216" i="10"/>
  <c r="BF216" i="10"/>
  <c r="T216" i="10"/>
  <c r="R216" i="10"/>
  <c r="P216" i="10"/>
  <c r="BK216" i="10"/>
  <c r="J216" i="10"/>
  <c r="BE216" i="10" s="1"/>
  <c r="BI214" i="10"/>
  <c r="BH214" i="10"/>
  <c r="BG214" i="10"/>
  <c r="BF214" i="10"/>
  <c r="T214" i="10"/>
  <c r="R214" i="10"/>
  <c r="P214" i="10"/>
  <c r="BK214" i="10"/>
  <c r="J214" i="10"/>
  <c r="BE214" i="10"/>
  <c r="BI212" i="10"/>
  <c r="BH212" i="10"/>
  <c r="BG212" i="10"/>
  <c r="BF212" i="10"/>
  <c r="T212" i="10"/>
  <c r="R212" i="10"/>
  <c r="P212" i="10"/>
  <c r="BK212" i="10"/>
  <c r="J212" i="10"/>
  <c r="BE212" i="10" s="1"/>
  <c r="BI210" i="10"/>
  <c r="BH210" i="10"/>
  <c r="BG210" i="10"/>
  <c r="BF210" i="10"/>
  <c r="T210" i="10"/>
  <c r="R210" i="10"/>
  <c r="P210" i="10"/>
  <c r="BK210" i="10"/>
  <c r="J210" i="10"/>
  <c r="BE210" i="10" s="1"/>
  <c r="BI208" i="10"/>
  <c r="BH208" i="10"/>
  <c r="BG208" i="10"/>
  <c r="BF208" i="10"/>
  <c r="T208" i="10"/>
  <c r="R208" i="10"/>
  <c r="P208" i="10"/>
  <c r="BK208" i="10"/>
  <c r="J208" i="10"/>
  <c r="BE208" i="10" s="1"/>
  <c r="BI206" i="10"/>
  <c r="BH206" i="10"/>
  <c r="BG206" i="10"/>
  <c r="BF206" i="10"/>
  <c r="T206" i="10"/>
  <c r="R206" i="10"/>
  <c r="P206" i="10"/>
  <c r="BK206" i="10"/>
  <c r="J206" i="10"/>
  <c r="BE206" i="10"/>
  <c r="BI204" i="10"/>
  <c r="BH204" i="10"/>
  <c r="BG204" i="10"/>
  <c r="BF204" i="10"/>
  <c r="T204" i="10"/>
  <c r="R204" i="10"/>
  <c r="P204" i="10"/>
  <c r="BK204" i="10"/>
  <c r="J204" i="10"/>
  <c r="BE204" i="10" s="1"/>
  <c r="BI202" i="10"/>
  <c r="BH202" i="10"/>
  <c r="BG202" i="10"/>
  <c r="BF202" i="10"/>
  <c r="T202" i="10"/>
  <c r="R202" i="10"/>
  <c r="P202" i="10"/>
  <c r="BK202" i="10"/>
  <c r="J202" i="10"/>
  <c r="BE202" i="10" s="1"/>
  <c r="BI199" i="10"/>
  <c r="BH199" i="10"/>
  <c r="BG199" i="10"/>
  <c r="BF199" i="10"/>
  <c r="T199" i="10"/>
  <c r="R199" i="10"/>
  <c r="P199" i="10"/>
  <c r="BK199" i="10"/>
  <c r="J199" i="10"/>
  <c r="BE199" i="10" s="1"/>
  <c r="BI196" i="10"/>
  <c r="BH196" i="10"/>
  <c r="BG196" i="10"/>
  <c r="BF196" i="10"/>
  <c r="T196" i="10"/>
  <c r="R196" i="10"/>
  <c r="P196" i="10"/>
  <c r="BK196" i="10"/>
  <c r="J196" i="10"/>
  <c r="BE196" i="10"/>
  <c r="BI193" i="10"/>
  <c r="BH193" i="10"/>
  <c r="BG193" i="10"/>
  <c r="BF193" i="10"/>
  <c r="T193" i="10"/>
  <c r="R193" i="10"/>
  <c r="P193" i="10"/>
  <c r="BK193" i="10"/>
  <c r="J193" i="10"/>
  <c r="BE193" i="10" s="1"/>
  <c r="BI190" i="10"/>
  <c r="BH190" i="10"/>
  <c r="BG190" i="10"/>
  <c r="BF190" i="10"/>
  <c r="T190" i="10"/>
  <c r="R190" i="10"/>
  <c r="P190" i="10"/>
  <c r="BK190" i="10"/>
  <c r="J190" i="10"/>
  <c r="BE190" i="10" s="1"/>
  <c r="BI187" i="10"/>
  <c r="BH187" i="10"/>
  <c r="BG187" i="10"/>
  <c r="BF187" i="10"/>
  <c r="T187" i="10"/>
  <c r="R187" i="10"/>
  <c r="P187" i="10"/>
  <c r="BK187" i="10"/>
  <c r="J187" i="10"/>
  <c r="BE187" i="10" s="1"/>
  <c r="BI184" i="10"/>
  <c r="BH184" i="10"/>
  <c r="BG184" i="10"/>
  <c r="BF184" i="10"/>
  <c r="T184" i="10"/>
  <c r="R184" i="10"/>
  <c r="P184" i="10"/>
  <c r="BK184" i="10"/>
  <c r="J184" i="10"/>
  <c r="BE184" i="10"/>
  <c r="BI181" i="10"/>
  <c r="BH181" i="10"/>
  <c r="BG181" i="10"/>
  <c r="BF181" i="10"/>
  <c r="T181" i="10"/>
  <c r="R181" i="10"/>
  <c r="P181" i="10"/>
  <c r="BK181" i="10"/>
  <c r="J181" i="10"/>
  <c r="BE181" i="10" s="1"/>
  <c r="BI178" i="10"/>
  <c r="BH178" i="10"/>
  <c r="BG178" i="10"/>
  <c r="BF178" i="10"/>
  <c r="T178" i="10"/>
  <c r="R178" i="10"/>
  <c r="P178" i="10"/>
  <c r="BK178" i="10"/>
  <c r="J178" i="10"/>
  <c r="BE178" i="10" s="1"/>
  <c r="BI175" i="10"/>
  <c r="BH175" i="10"/>
  <c r="BG175" i="10"/>
  <c r="BF175" i="10"/>
  <c r="T175" i="10"/>
  <c r="R175" i="10"/>
  <c r="P175" i="10"/>
  <c r="BK175" i="10"/>
  <c r="J175" i="10"/>
  <c r="BE175" i="10" s="1"/>
  <c r="BI172" i="10"/>
  <c r="BH172" i="10"/>
  <c r="BG172" i="10"/>
  <c r="BF172" i="10"/>
  <c r="T172" i="10"/>
  <c r="R172" i="10"/>
  <c r="P172" i="10"/>
  <c r="BK172" i="10"/>
  <c r="J172" i="10"/>
  <c r="BE172" i="10"/>
  <c r="BI166" i="10"/>
  <c r="BH166" i="10"/>
  <c r="BG166" i="10"/>
  <c r="BF166" i="10"/>
  <c r="T166" i="10"/>
  <c r="R166" i="10"/>
  <c r="P166" i="10"/>
  <c r="BK166" i="10"/>
  <c r="J166" i="10"/>
  <c r="BE166" i="10" s="1"/>
  <c r="BI161" i="10"/>
  <c r="BH161" i="10"/>
  <c r="BG161" i="10"/>
  <c r="BF161" i="10"/>
  <c r="T161" i="10"/>
  <c r="R161" i="10"/>
  <c r="P161" i="10"/>
  <c r="BK161" i="10"/>
  <c r="J161" i="10"/>
  <c r="BE161" i="10" s="1"/>
  <c r="BI154" i="10"/>
  <c r="BH154" i="10"/>
  <c r="BG154" i="10"/>
  <c r="BF154" i="10"/>
  <c r="T154" i="10"/>
  <c r="R154" i="10"/>
  <c r="P154" i="10"/>
  <c r="BK154" i="10"/>
  <c r="J154" i="10"/>
  <c r="BE154" i="10" s="1"/>
  <c r="BI147" i="10"/>
  <c r="BH147" i="10"/>
  <c r="BG147" i="10"/>
  <c r="BF147" i="10"/>
  <c r="T147" i="10"/>
  <c r="R147" i="10"/>
  <c r="P147" i="10"/>
  <c r="BK147" i="10"/>
  <c r="J147" i="10"/>
  <c r="BE147" i="10"/>
  <c r="BI141" i="10"/>
  <c r="BH141" i="10"/>
  <c r="BG141" i="10"/>
  <c r="BF141" i="10"/>
  <c r="T141" i="10"/>
  <c r="R141" i="10"/>
  <c r="P141" i="10"/>
  <c r="BK141" i="10"/>
  <c r="J141" i="10"/>
  <c r="BE141" i="10" s="1"/>
  <c r="BI132" i="10"/>
  <c r="BH132" i="10"/>
  <c r="BG132" i="10"/>
  <c r="BF132" i="10"/>
  <c r="T132" i="10"/>
  <c r="R132" i="10"/>
  <c r="P132" i="10"/>
  <c r="BK132" i="10"/>
  <c r="J132" i="10"/>
  <c r="BE132" i="10" s="1"/>
  <c r="BI127" i="10"/>
  <c r="BH127" i="10"/>
  <c r="BG127" i="10"/>
  <c r="BF127" i="10"/>
  <c r="T127" i="10"/>
  <c r="R127" i="10"/>
  <c r="P127" i="10"/>
  <c r="BK127" i="10"/>
  <c r="J127" i="10"/>
  <c r="BE127" i="10" s="1"/>
  <c r="BI118" i="10"/>
  <c r="BH118" i="10"/>
  <c r="BG118" i="10"/>
  <c r="BF118" i="10"/>
  <c r="T118" i="10"/>
  <c r="R118" i="10"/>
  <c r="P118" i="10"/>
  <c r="BK118" i="10"/>
  <c r="J118" i="10"/>
  <c r="BE118" i="10"/>
  <c r="BI114" i="10"/>
  <c r="BH114" i="10"/>
  <c r="BG114" i="10"/>
  <c r="BF114" i="10"/>
  <c r="T114" i="10"/>
  <c r="R114" i="10"/>
  <c r="P114" i="10"/>
  <c r="BK114" i="10"/>
  <c r="J114" i="10"/>
  <c r="BE114" i="10" s="1"/>
  <c r="BI109" i="10"/>
  <c r="BH109" i="10"/>
  <c r="BG109" i="10"/>
  <c r="BF109" i="10"/>
  <c r="T109" i="10"/>
  <c r="R109" i="10"/>
  <c r="P109" i="10"/>
  <c r="BK109" i="10"/>
  <c r="J109" i="10"/>
  <c r="BE109" i="10" s="1"/>
  <c r="BI104" i="10"/>
  <c r="BH104" i="10"/>
  <c r="BG104" i="10"/>
  <c r="BF104" i="10"/>
  <c r="T104" i="10"/>
  <c r="R104" i="10"/>
  <c r="P104" i="10"/>
  <c r="BK104" i="10"/>
  <c r="J104" i="10"/>
  <c r="BE104" i="10" s="1"/>
  <c r="BI98" i="10"/>
  <c r="BH98" i="10"/>
  <c r="BG98" i="10"/>
  <c r="BF98" i="10"/>
  <c r="T98" i="10"/>
  <c r="R98" i="10"/>
  <c r="P98" i="10"/>
  <c r="BK98" i="10"/>
  <c r="J98" i="10"/>
  <c r="BE98" i="10"/>
  <c r="BI93" i="10"/>
  <c r="BH93" i="10"/>
  <c r="BG93" i="10"/>
  <c r="BF93" i="10"/>
  <c r="T93" i="10"/>
  <c r="R93" i="10"/>
  <c r="P93" i="10"/>
  <c r="BK93" i="10"/>
  <c r="J93" i="10"/>
  <c r="BE93" i="10" s="1"/>
  <c r="BI90" i="10"/>
  <c r="BH90" i="10"/>
  <c r="F35" i="10" s="1"/>
  <c r="BC61" i="1" s="1"/>
  <c r="BG90" i="10"/>
  <c r="BF90" i="10"/>
  <c r="F33" i="10" s="1"/>
  <c r="BA61" i="1" s="1"/>
  <c r="J33" i="10"/>
  <c r="AW61" i="1" s="1"/>
  <c r="T90" i="10"/>
  <c r="R90" i="10"/>
  <c r="R89" i="10" s="1"/>
  <c r="P90" i="10"/>
  <c r="BK90" i="10"/>
  <c r="BK89" i="10" s="1"/>
  <c r="J90" i="10"/>
  <c r="BE90" i="10" s="1"/>
  <c r="J83" i="10"/>
  <c r="F83" i="10"/>
  <c r="F81" i="10"/>
  <c r="E79" i="10"/>
  <c r="J55" i="10"/>
  <c r="F55" i="10"/>
  <c r="F53" i="10"/>
  <c r="E51" i="10"/>
  <c r="J20" i="10"/>
  <c r="E20" i="10"/>
  <c r="F56" i="10" s="1"/>
  <c r="F84" i="10"/>
  <c r="J19" i="10"/>
  <c r="J14" i="10"/>
  <c r="J81" i="10" s="1"/>
  <c r="E7" i="10"/>
  <c r="E75" i="10" s="1"/>
  <c r="E47" i="10"/>
  <c r="AY60" i="1"/>
  <c r="AX60" i="1"/>
  <c r="BI586" i="9"/>
  <c r="BH586" i="9"/>
  <c r="BG586" i="9"/>
  <c r="BF586" i="9"/>
  <c r="T586" i="9"/>
  <c r="R586" i="9"/>
  <c r="P586" i="9"/>
  <c r="BK586" i="9"/>
  <c r="J586" i="9"/>
  <c r="BE586" i="9" s="1"/>
  <c r="BI582" i="9"/>
  <c r="BH582" i="9"/>
  <c r="BG582" i="9"/>
  <c r="BF582" i="9"/>
  <c r="T582" i="9"/>
  <c r="R582" i="9"/>
  <c r="R573" i="9" s="1"/>
  <c r="P582" i="9"/>
  <c r="BK582" i="9"/>
  <c r="J582" i="9"/>
  <c r="BE582" i="9" s="1"/>
  <c r="BI578" i="9"/>
  <c r="BH578" i="9"/>
  <c r="BG578" i="9"/>
  <c r="BF578" i="9"/>
  <c r="T578" i="9"/>
  <c r="R578" i="9"/>
  <c r="P578" i="9"/>
  <c r="BK578" i="9"/>
  <c r="J578" i="9"/>
  <c r="BE578" i="9"/>
  <c r="BI574" i="9"/>
  <c r="BH574" i="9"/>
  <c r="BG574" i="9"/>
  <c r="BF574" i="9"/>
  <c r="T574" i="9"/>
  <c r="T573" i="9" s="1"/>
  <c r="R574" i="9"/>
  <c r="P574" i="9"/>
  <c r="P573" i="9"/>
  <c r="BK574" i="9"/>
  <c r="BK573" i="9" s="1"/>
  <c r="J573" i="9" s="1"/>
  <c r="J73" i="9" s="1"/>
  <c r="J574" i="9"/>
  <c r="BE574" i="9" s="1"/>
  <c r="BI571" i="9"/>
  <c r="BH571" i="9"/>
  <c r="BG571" i="9"/>
  <c r="BF571" i="9"/>
  <c r="T571" i="9"/>
  <c r="R571" i="9"/>
  <c r="P571" i="9"/>
  <c r="BK571" i="9"/>
  <c r="J571" i="9"/>
  <c r="BE571" i="9"/>
  <c r="BI568" i="9"/>
  <c r="BH568" i="9"/>
  <c r="BG568" i="9"/>
  <c r="BF568" i="9"/>
  <c r="T568" i="9"/>
  <c r="R568" i="9"/>
  <c r="P568" i="9"/>
  <c r="BK568" i="9"/>
  <c r="J568" i="9"/>
  <c r="BE568" i="9" s="1"/>
  <c r="BI565" i="9"/>
  <c r="BH565" i="9"/>
  <c r="BG565" i="9"/>
  <c r="BF565" i="9"/>
  <c r="T565" i="9"/>
  <c r="R565" i="9"/>
  <c r="R558" i="9" s="1"/>
  <c r="P565" i="9"/>
  <c r="BK565" i="9"/>
  <c r="J565" i="9"/>
  <c r="BE565" i="9" s="1"/>
  <c r="BI562" i="9"/>
  <c r="BH562" i="9"/>
  <c r="BG562" i="9"/>
  <c r="BF562" i="9"/>
  <c r="T562" i="9"/>
  <c r="R562" i="9"/>
  <c r="P562" i="9"/>
  <c r="BK562" i="9"/>
  <c r="J562" i="9"/>
  <c r="BE562" i="9"/>
  <c r="BI559" i="9"/>
  <c r="BH559" i="9"/>
  <c r="BG559" i="9"/>
  <c r="BF559" i="9"/>
  <c r="T559" i="9"/>
  <c r="T558" i="9" s="1"/>
  <c r="R559" i="9"/>
  <c r="P559" i="9"/>
  <c r="P558" i="9"/>
  <c r="BK559" i="9"/>
  <c r="J559" i="9"/>
  <c r="BE559" i="9" s="1"/>
  <c r="BI556" i="9"/>
  <c r="BH556" i="9"/>
  <c r="BG556" i="9"/>
  <c r="BF556" i="9"/>
  <c r="T556" i="9"/>
  <c r="R556" i="9"/>
  <c r="P556" i="9"/>
  <c r="BK556" i="9"/>
  <c r="J556" i="9"/>
  <c r="BE556" i="9"/>
  <c r="BI553" i="9"/>
  <c r="BH553" i="9"/>
  <c r="BG553" i="9"/>
  <c r="BF553" i="9"/>
  <c r="T553" i="9"/>
  <c r="R553" i="9"/>
  <c r="P553" i="9"/>
  <c r="BK553" i="9"/>
  <c r="BK544" i="9" s="1"/>
  <c r="J553" i="9"/>
  <c r="BE553" i="9" s="1"/>
  <c r="BI549" i="9"/>
  <c r="BH549" i="9"/>
  <c r="BG549" i="9"/>
  <c r="BF549" i="9"/>
  <c r="T549" i="9"/>
  <c r="R549" i="9"/>
  <c r="P549" i="9"/>
  <c r="BK549" i="9"/>
  <c r="J549" i="9"/>
  <c r="BE549" i="9" s="1"/>
  <c r="BI545" i="9"/>
  <c r="BH545" i="9"/>
  <c r="BG545" i="9"/>
  <c r="BF545" i="9"/>
  <c r="T545" i="9"/>
  <c r="T544" i="9" s="1"/>
  <c r="T543" i="9" s="1"/>
  <c r="R545" i="9"/>
  <c r="R544" i="9" s="1"/>
  <c r="R543" i="9" s="1"/>
  <c r="P545" i="9"/>
  <c r="P544" i="9"/>
  <c r="P543" i="9" s="1"/>
  <c r="BK545" i="9"/>
  <c r="J545" i="9"/>
  <c r="BE545" i="9"/>
  <c r="BI540" i="9"/>
  <c r="BH540" i="9"/>
  <c r="BG540" i="9"/>
  <c r="BF540" i="9"/>
  <c r="T540" i="9"/>
  <c r="T539" i="9"/>
  <c r="R540" i="9"/>
  <c r="R539" i="9" s="1"/>
  <c r="P540" i="9"/>
  <c r="P539" i="9" s="1"/>
  <c r="BK540" i="9"/>
  <c r="BK539" i="9"/>
  <c r="J539" i="9" s="1"/>
  <c r="J69" i="9" s="1"/>
  <c r="J540" i="9"/>
  <c r="BE540" i="9" s="1"/>
  <c r="BI536" i="9"/>
  <c r="BH536" i="9"/>
  <c r="BG536" i="9"/>
  <c r="BF536" i="9"/>
  <c r="T536" i="9"/>
  <c r="R536" i="9"/>
  <c r="P536" i="9"/>
  <c r="BK536" i="9"/>
  <c r="J536" i="9"/>
  <c r="BE536" i="9" s="1"/>
  <c r="BI533" i="9"/>
  <c r="BH533" i="9"/>
  <c r="BG533" i="9"/>
  <c r="BF533" i="9"/>
  <c r="T533" i="9"/>
  <c r="T532" i="9" s="1"/>
  <c r="R533" i="9"/>
  <c r="P533" i="9"/>
  <c r="P532" i="9"/>
  <c r="BK533" i="9"/>
  <c r="BK532" i="9"/>
  <c r="J532" i="9" s="1"/>
  <c r="J68" i="9" s="1"/>
  <c r="J533" i="9"/>
  <c r="BE533" i="9"/>
  <c r="BI527" i="9"/>
  <c r="BH527" i="9"/>
  <c r="BG527" i="9"/>
  <c r="BF527" i="9"/>
  <c r="T527" i="9"/>
  <c r="R527" i="9"/>
  <c r="P527" i="9"/>
  <c r="BK527" i="9"/>
  <c r="J527" i="9"/>
  <c r="BE527" i="9"/>
  <c r="BI521" i="9"/>
  <c r="BH521" i="9"/>
  <c r="BG521" i="9"/>
  <c r="BF521" i="9"/>
  <c r="T521" i="9"/>
  <c r="R521" i="9"/>
  <c r="P521" i="9"/>
  <c r="BK521" i="9"/>
  <c r="J521" i="9"/>
  <c r="BE521" i="9"/>
  <c r="BI519" i="9"/>
  <c r="BH519" i="9"/>
  <c r="BG519" i="9"/>
  <c r="BF519" i="9"/>
  <c r="T519" i="9"/>
  <c r="R519" i="9"/>
  <c r="P519" i="9"/>
  <c r="BK519" i="9"/>
  <c r="J519" i="9"/>
  <c r="BE519" i="9" s="1"/>
  <c r="BI516" i="9"/>
  <c r="BH516" i="9"/>
  <c r="BG516" i="9"/>
  <c r="BF516" i="9"/>
  <c r="T516" i="9"/>
  <c r="R516" i="9"/>
  <c r="P516" i="9"/>
  <c r="BK516" i="9"/>
  <c r="J516" i="9"/>
  <c r="BE516" i="9" s="1"/>
  <c r="BI510" i="9"/>
  <c r="BH510" i="9"/>
  <c r="BG510" i="9"/>
  <c r="BF510" i="9"/>
  <c r="T510" i="9"/>
  <c r="R510" i="9"/>
  <c r="P510" i="9"/>
  <c r="BK510" i="9"/>
  <c r="J510" i="9"/>
  <c r="BE510" i="9"/>
  <c r="BI503" i="9"/>
  <c r="BH503" i="9"/>
  <c r="BG503" i="9"/>
  <c r="BF503" i="9"/>
  <c r="T503" i="9"/>
  <c r="R503" i="9"/>
  <c r="P503" i="9"/>
  <c r="BK503" i="9"/>
  <c r="J503" i="9"/>
  <c r="BE503" i="9"/>
  <c r="BI496" i="9"/>
  <c r="BH496" i="9"/>
  <c r="BG496" i="9"/>
  <c r="BF496" i="9"/>
  <c r="T496" i="9"/>
  <c r="R496" i="9"/>
  <c r="P496" i="9"/>
  <c r="BK496" i="9"/>
  <c r="J496" i="9"/>
  <c r="BE496" i="9" s="1"/>
  <c r="BI491" i="9"/>
  <c r="BH491" i="9"/>
  <c r="BG491" i="9"/>
  <c r="BF491" i="9"/>
  <c r="T491" i="9"/>
  <c r="R491" i="9"/>
  <c r="P491" i="9"/>
  <c r="BK491" i="9"/>
  <c r="J491" i="9"/>
  <c r="BE491" i="9" s="1"/>
  <c r="BI486" i="9"/>
  <c r="BH486" i="9"/>
  <c r="BG486" i="9"/>
  <c r="BF486" i="9"/>
  <c r="T486" i="9"/>
  <c r="R486" i="9"/>
  <c r="P486" i="9"/>
  <c r="BK486" i="9"/>
  <c r="J486" i="9"/>
  <c r="BE486" i="9"/>
  <c r="BI481" i="9"/>
  <c r="BH481" i="9"/>
  <c r="BG481" i="9"/>
  <c r="BF481" i="9"/>
  <c r="T481" i="9"/>
  <c r="R481" i="9"/>
  <c r="P481" i="9"/>
  <c r="BK481" i="9"/>
  <c r="J481" i="9"/>
  <c r="BE481" i="9"/>
  <c r="BI476" i="9"/>
  <c r="BH476" i="9"/>
  <c r="BG476" i="9"/>
  <c r="BF476" i="9"/>
  <c r="T476" i="9"/>
  <c r="T475" i="9"/>
  <c r="R476" i="9"/>
  <c r="R475" i="9"/>
  <c r="P476" i="9"/>
  <c r="P475" i="9" s="1"/>
  <c r="BK476" i="9"/>
  <c r="J476" i="9"/>
  <c r="BE476" i="9" s="1"/>
  <c r="BI469" i="9"/>
  <c r="BH469" i="9"/>
  <c r="BG469" i="9"/>
  <c r="BF469" i="9"/>
  <c r="T469" i="9"/>
  <c r="R469" i="9"/>
  <c r="P469" i="9"/>
  <c r="BK469" i="9"/>
  <c r="J469" i="9"/>
  <c r="BE469" i="9" s="1"/>
  <c r="BI463" i="9"/>
  <c r="BH463" i="9"/>
  <c r="BG463" i="9"/>
  <c r="BF463" i="9"/>
  <c r="T463" i="9"/>
  <c r="R463" i="9"/>
  <c r="P463" i="9"/>
  <c r="BK463" i="9"/>
  <c r="J463" i="9"/>
  <c r="BE463" i="9" s="1"/>
  <c r="BI459" i="9"/>
  <c r="BH459" i="9"/>
  <c r="BG459" i="9"/>
  <c r="BF459" i="9"/>
  <c r="T459" i="9"/>
  <c r="R459" i="9"/>
  <c r="P459" i="9"/>
  <c r="BK459" i="9"/>
  <c r="J459" i="9"/>
  <c r="BE459" i="9"/>
  <c r="BI455" i="9"/>
  <c r="BH455" i="9"/>
  <c r="BG455" i="9"/>
  <c r="BF455" i="9"/>
  <c r="T455" i="9"/>
  <c r="R455" i="9"/>
  <c r="P455" i="9"/>
  <c r="BK455" i="9"/>
  <c r="J455" i="9"/>
  <c r="BE455" i="9"/>
  <c r="BI450" i="9"/>
  <c r="BH450" i="9"/>
  <c r="BG450" i="9"/>
  <c r="BF450" i="9"/>
  <c r="T450" i="9"/>
  <c r="R450" i="9"/>
  <c r="P450" i="9"/>
  <c r="BK450" i="9"/>
  <c r="J450" i="9"/>
  <c r="BE450" i="9" s="1"/>
  <c r="BI446" i="9"/>
  <c r="BH446" i="9"/>
  <c r="BG446" i="9"/>
  <c r="BF446" i="9"/>
  <c r="T446" i="9"/>
  <c r="R446" i="9"/>
  <c r="P446" i="9"/>
  <c r="BK446" i="9"/>
  <c r="J446" i="9"/>
  <c r="BE446" i="9" s="1"/>
  <c r="BI439" i="9"/>
  <c r="BH439" i="9"/>
  <c r="BG439" i="9"/>
  <c r="BF439" i="9"/>
  <c r="T439" i="9"/>
  <c r="R439" i="9"/>
  <c r="P439" i="9"/>
  <c r="BK439" i="9"/>
  <c r="J439" i="9"/>
  <c r="BE439" i="9"/>
  <c r="BI432" i="9"/>
  <c r="BH432" i="9"/>
  <c r="BG432" i="9"/>
  <c r="BF432" i="9"/>
  <c r="T432" i="9"/>
  <c r="R432" i="9"/>
  <c r="P432" i="9"/>
  <c r="BK432" i="9"/>
  <c r="J432" i="9"/>
  <c r="BE432" i="9"/>
  <c r="BI427" i="9"/>
  <c r="BH427" i="9"/>
  <c r="BG427" i="9"/>
  <c r="BF427" i="9"/>
  <c r="T427" i="9"/>
  <c r="R427" i="9"/>
  <c r="P427" i="9"/>
  <c r="BK427" i="9"/>
  <c r="J427" i="9"/>
  <c r="BE427" i="9" s="1"/>
  <c r="BI422" i="9"/>
  <c r="BH422" i="9"/>
  <c r="BG422" i="9"/>
  <c r="BF422" i="9"/>
  <c r="T422" i="9"/>
  <c r="R422" i="9"/>
  <c r="P422" i="9"/>
  <c r="BK422" i="9"/>
  <c r="J422" i="9"/>
  <c r="BE422" i="9" s="1"/>
  <c r="BI415" i="9"/>
  <c r="BH415" i="9"/>
  <c r="BG415" i="9"/>
  <c r="BF415" i="9"/>
  <c r="T415" i="9"/>
  <c r="R415" i="9"/>
  <c r="P415" i="9"/>
  <c r="BK415" i="9"/>
  <c r="J415" i="9"/>
  <c r="BE415" i="9"/>
  <c r="BI407" i="9"/>
  <c r="BH407" i="9"/>
  <c r="BG407" i="9"/>
  <c r="BF407" i="9"/>
  <c r="T407" i="9"/>
  <c r="R407" i="9"/>
  <c r="P407" i="9"/>
  <c r="BK407" i="9"/>
  <c r="J407" i="9"/>
  <c r="BE407" i="9"/>
  <c r="BI402" i="9"/>
  <c r="BH402" i="9"/>
  <c r="BG402" i="9"/>
  <c r="BF402" i="9"/>
  <c r="T402" i="9"/>
  <c r="R402" i="9"/>
  <c r="P402" i="9"/>
  <c r="BK402" i="9"/>
  <c r="BK392" i="9" s="1"/>
  <c r="J392" i="9" s="1"/>
  <c r="J66" i="9" s="1"/>
  <c r="J402" i="9"/>
  <c r="BE402" i="9" s="1"/>
  <c r="BI397" i="9"/>
  <c r="BH397" i="9"/>
  <c r="BG397" i="9"/>
  <c r="BF397" i="9"/>
  <c r="T397" i="9"/>
  <c r="R397" i="9"/>
  <c r="P397" i="9"/>
  <c r="P392" i="9" s="1"/>
  <c r="BK397" i="9"/>
  <c r="J397" i="9"/>
  <c r="BE397" i="9" s="1"/>
  <c r="BI393" i="9"/>
  <c r="BH393" i="9"/>
  <c r="BG393" i="9"/>
  <c r="BF393" i="9"/>
  <c r="T393" i="9"/>
  <c r="R393" i="9"/>
  <c r="R392" i="9" s="1"/>
  <c r="P393" i="9"/>
  <c r="BK393" i="9"/>
  <c r="J393" i="9"/>
  <c r="BE393" i="9"/>
  <c r="BI387" i="9"/>
  <c r="BH387" i="9"/>
  <c r="BG387" i="9"/>
  <c r="BF387" i="9"/>
  <c r="T387" i="9"/>
  <c r="T386" i="9" s="1"/>
  <c r="R387" i="9"/>
  <c r="R386" i="9" s="1"/>
  <c r="P387" i="9"/>
  <c r="P386" i="9"/>
  <c r="BK387" i="9"/>
  <c r="BK386" i="9"/>
  <c r="J386" i="9"/>
  <c r="J65" i="9" s="1"/>
  <c r="J387" i="9"/>
  <c r="BE387" i="9"/>
  <c r="BI384" i="9"/>
  <c r="BH384" i="9"/>
  <c r="BG384" i="9"/>
  <c r="BF384" i="9"/>
  <c r="T384" i="9"/>
  <c r="R384" i="9"/>
  <c r="P384" i="9"/>
  <c r="BK384" i="9"/>
  <c r="J384" i="9"/>
  <c r="BE384" i="9"/>
  <c r="BI381" i="9"/>
  <c r="BH381" i="9"/>
  <c r="BG381" i="9"/>
  <c r="BF381" i="9"/>
  <c r="T381" i="9"/>
  <c r="R381" i="9"/>
  <c r="P381" i="9"/>
  <c r="BK381" i="9"/>
  <c r="J381" i="9"/>
  <c r="BE381" i="9"/>
  <c r="BI379" i="9"/>
  <c r="BH379" i="9"/>
  <c r="BG379" i="9"/>
  <c r="BF379" i="9"/>
  <c r="T379" i="9"/>
  <c r="R379" i="9"/>
  <c r="P379" i="9"/>
  <c r="BK379" i="9"/>
  <c r="J379" i="9"/>
  <c r="BE379" i="9" s="1"/>
  <c r="BI376" i="9"/>
  <c r="BH376" i="9"/>
  <c r="BG376" i="9"/>
  <c r="BF376" i="9"/>
  <c r="T376" i="9"/>
  <c r="R376" i="9"/>
  <c r="P376" i="9"/>
  <c r="BK376" i="9"/>
  <c r="J376" i="9"/>
  <c r="BE376" i="9" s="1"/>
  <c r="BI373" i="9"/>
  <c r="BH373" i="9"/>
  <c r="BG373" i="9"/>
  <c r="BF373" i="9"/>
  <c r="T373" i="9"/>
  <c r="R373" i="9"/>
  <c r="P373" i="9"/>
  <c r="BK373" i="9"/>
  <c r="J373" i="9"/>
  <c r="BE373" i="9"/>
  <c r="BI370" i="9"/>
  <c r="BH370" i="9"/>
  <c r="BG370" i="9"/>
  <c r="BF370" i="9"/>
  <c r="T370" i="9"/>
  <c r="T366" i="9" s="1"/>
  <c r="R370" i="9"/>
  <c r="P370" i="9"/>
  <c r="BK370" i="9"/>
  <c r="J370" i="9"/>
  <c r="BE370" i="9"/>
  <c r="BI367" i="9"/>
  <c r="BH367" i="9"/>
  <c r="BG367" i="9"/>
  <c r="BF367" i="9"/>
  <c r="T367" i="9"/>
  <c r="R367" i="9"/>
  <c r="R366" i="9"/>
  <c r="P367" i="9"/>
  <c r="BK367" i="9"/>
  <c r="J367" i="9"/>
  <c r="BE367" i="9" s="1"/>
  <c r="BI364" i="9"/>
  <c r="BH364" i="9"/>
  <c r="BG364" i="9"/>
  <c r="BF364" i="9"/>
  <c r="T364" i="9"/>
  <c r="R364" i="9"/>
  <c r="P364" i="9"/>
  <c r="BK364" i="9"/>
  <c r="J364" i="9"/>
  <c r="BE364" i="9" s="1"/>
  <c r="BI359" i="9"/>
  <c r="BH359" i="9"/>
  <c r="BG359" i="9"/>
  <c r="BF359" i="9"/>
  <c r="T359" i="9"/>
  <c r="R359" i="9"/>
  <c r="P359" i="9"/>
  <c r="BK359" i="9"/>
  <c r="J359" i="9"/>
  <c r="BE359" i="9" s="1"/>
  <c r="BI354" i="9"/>
  <c r="BH354" i="9"/>
  <c r="BG354" i="9"/>
  <c r="BF354" i="9"/>
  <c r="T354" i="9"/>
  <c r="R354" i="9"/>
  <c r="P354" i="9"/>
  <c r="BK354" i="9"/>
  <c r="J354" i="9"/>
  <c r="BE354" i="9"/>
  <c r="BI350" i="9"/>
  <c r="BH350" i="9"/>
  <c r="BG350" i="9"/>
  <c r="BF350" i="9"/>
  <c r="T350" i="9"/>
  <c r="R350" i="9"/>
  <c r="P350" i="9"/>
  <c r="BK350" i="9"/>
  <c r="J350" i="9"/>
  <c r="BE350" i="9"/>
  <c r="BI346" i="9"/>
  <c r="BH346" i="9"/>
  <c r="BG346" i="9"/>
  <c r="BF346" i="9"/>
  <c r="T346" i="9"/>
  <c r="T345" i="9"/>
  <c r="R346" i="9"/>
  <c r="R345" i="9"/>
  <c r="P346" i="9"/>
  <c r="P345" i="9" s="1"/>
  <c r="BK346" i="9"/>
  <c r="J346" i="9"/>
  <c r="BE346" i="9" s="1"/>
  <c r="BI337" i="9"/>
  <c r="BH337" i="9"/>
  <c r="BG337" i="9"/>
  <c r="BF337" i="9"/>
  <c r="T337" i="9"/>
  <c r="R337" i="9"/>
  <c r="P337" i="9"/>
  <c r="BK337" i="9"/>
  <c r="J337" i="9"/>
  <c r="BE337" i="9" s="1"/>
  <c r="BI334" i="9"/>
  <c r="BH334" i="9"/>
  <c r="BG334" i="9"/>
  <c r="BF334" i="9"/>
  <c r="T334" i="9"/>
  <c r="R334" i="9"/>
  <c r="P334" i="9"/>
  <c r="BK334" i="9"/>
  <c r="J334" i="9"/>
  <c r="BE334" i="9" s="1"/>
  <c r="BI331" i="9"/>
  <c r="BH331" i="9"/>
  <c r="BG331" i="9"/>
  <c r="BF331" i="9"/>
  <c r="T331" i="9"/>
  <c r="R331" i="9"/>
  <c r="P331" i="9"/>
  <c r="BK331" i="9"/>
  <c r="J331" i="9"/>
  <c r="BE331" i="9"/>
  <c r="BI319" i="9"/>
  <c r="BH319" i="9"/>
  <c r="BG319" i="9"/>
  <c r="BF319" i="9"/>
  <c r="T319" i="9"/>
  <c r="R319" i="9"/>
  <c r="P319" i="9"/>
  <c r="BK319" i="9"/>
  <c r="J319" i="9"/>
  <c r="BE319" i="9"/>
  <c r="BI312" i="9"/>
  <c r="BH312" i="9"/>
  <c r="BG312" i="9"/>
  <c r="BF312" i="9"/>
  <c r="T312" i="9"/>
  <c r="R312" i="9"/>
  <c r="P312" i="9"/>
  <c r="BK312" i="9"/>
  <c r="J312" i="9"/>
  <c r="BE312" i="9" s="1"/>
  <c r="BI305" i="9"/>
  <c r="BH305" i="9"/>
  <c r="BG305" i="9"/>
  <c r="BF305" i="9"/>
  <c r="T305" i="9"/>
  <c r="R305" i="9"/>
  <c r="P305" i="9"/>
  <c r="BK305" i="9"/>
  <c r="J305" i="9"/>
  <c r="BE305" i="9" s="1"/>
  <c r="BI302" i="9"/>
  <c r="BH302" i="9"/>
  <c r="BG302" i="9"/>
  <c r="BF302" i="9"/>
  <c r="T302" i="9"/>
  <c r="R302" i="9"/>
  <c r="P302" i="9"/>
  <c r="BK302" i="9"/>
  <c r="J302" i="9"/>
  <c r="BE302" i="9"/>
  <c r="BI299" i="9"/>
  <c r="BH299" i="9"/>
  <c r="BG299" i="9"/>
  <c r="BF299" i="9"/>
  <c r="T299" i="9"/>
  <c r="R299" i="9"/>
  <c r="P299" i="9"/>
  <c r="BK299" i="9"/>
  <c r="J299" i="9"/>
  <c r="BE299" i="9"/>
  <c r="BI294" i="9"/>
  <c r="BH294" i="9"/>
  <c r="BG294" i="9"/>
  <c r="BF294" i="9"/>
  <c r="T294" i="9"/>
  <c r="R294" i="9"/>
  <c r="P294" i="9"/>
  <c r="BK294" i="9"/>
  <c r="J294" i="9"/>
  <c r="BE294" i="9" s="1"/>
  <c r="BI283" i="9"/>
  <c r="BH283" i="9"/>
  <c r="BG283" i="9"/>
  <c r="BF283" i="9"/>
  <c r="T283" i="9"/>
  <c r="R283" i="9"/>
  <c r="P283" i="9"/>
  <c r="BK283" i="9"/>
  <c r="J283" i="9"/>
  <c r="BE283" i="9" s="1"/>
  <c r="BI278" i="9"/>
  <c r="BH278" i="9"/>
  <c r="BG278" i="9"/>
  <c r="BF278" i="9"/>
  <c r="T278" i="9"/>
  <c r="R278" i="9"/>
  <c r="P278" i="9"/>
  <c r="BK278" i="9"/>
  <c r="J278" i="9"/>
  <c r="BE278" i="9"/>
  <c r="BI274" i="9"/>
  <c r="BH274" i="9"/>
  <c r="BG274" i="9"/>
  <c r="BF274" i="9"/>
  <c r="T274" i="9"/>
  <c r="R274" i="9"/>
  <c r="P274" i="9"/>
  <c r="BK274" i="9"/>
  <c r="J274" i="9"/>
  <c r="BE274" i="9"/>
  <c r="BI255" i="9"/>
  <c r="BH255" i="9"/>
  <c r="BG255" i="9"/>
  <c r="BF255" i="9"/>
  <c r="T255" i="9"/>
  <c r="R255" i="9"/>
  <c r="P255" i="9"/>
  <c r="BK255" i="9"/>
  <c r="J255" i="9"/>
  <c r="BE255" i="9" s="1"/>
  <c r="BI252" i="9"/>
  <c r="BH252" i="9"/>
  <c r="BG252" i="9"/>
  <c r="BF252" i="9"/>
  <c r="T252" i="9"/>
  <c r="R252" i="9"/>
  <c r="P252" i="9"/>
  <c r="BK252" i="9"/>
  <c r="J252" i="9"/>
  <c r="BE252" i="9" s="1"/>
  <c r="BI219" i="9"/>
  <c r="BH219" i="9"/>
  <c r="BG219" i="9"/>
  <c r="BF219" i="9"/>
  <c r="T219" i="9"/>
  <c r="R219" i="9"/>
  <c r="P219" i="9"/>
  <c r="BK219" i="9"/>
  <c r="J219" i="9"/>
  <c r="BE219" i="9"/>
  <c r="BI201" i="9"/>
  <c r="BH201" i="9"/>
  <c r="BG201" i="9"/>
  <c r="BF201" i="9"/>
  <c r="T201" i="9"/>
  <c r="R201" i="9"/>
  <c r="P201" i="9"/>
  <c r="BK201" i="9"/>
  <c r="J201" i="9"/>
  <c r="BE201" i="9"/>
  <c r="BI158" i="9"/>
  <c r="BH158" i="9"/>
  <c r="BG158" i="9"/>
  <c r="BF158" i="9"/>
  <c r="T158" i="9"/>
  <c r="R158" i="9"/>
  <c r="P158" i="9"/>
  <c r="BK158" i="9"/>
  <c r="J158" i="9"/>
  <c r="BE158" i="9" s="1"/>
  <c r="BI151" i="9"/>
  <c r="BH151" i="9"/>
  <c r="BG151" i="9"/>
  <c r="BF151" i="9"/>
  <c r="T151" i="9"/>
  <c r="R151" i="9"/>
  <c r="P151" i="9"/>
  <c r="BK151" i="9"/>
  <c r="J151" i="9"/>
  <c r="BE151" i="9" s="1"/>
  <c r="BI146" i="9"/>
  <c r="BH146" i="9"/>
  <c r="BG146" i="9"/>
  <c r="BF146" i="9"/>
  <c r="T146" i="9"/>
  <c r="R146" i="9"/>
  <c r="P146" i="9"/>
  <c r="BK146" i="9"/>
  <c r="J146" i="9"/>
  <c r="BE146" i="9"/>
  <c r="BI143" i="9"/>
  <c r="BH143" i="9"/>
  <c r="BG143" i="9"/>
  <c r="F34" i="9" s="1"/>
  <c r="BB60" i="1" s="1"/>
  <c r="BF143" i="9"/>
  <c r="T143" i="9"/>
  <c r="R143" i="9"/>
  <c r="P143" i="9"/>
  <c r="BK143" i="9"/>
  <c r="J143" i="9"/>
  <c r="BE143" i="9"/>
  <c r="BI128" i="9"/>
  <c r="BH128" i="9"/>
  <c r="BG128" i="9"/>
  <c r="BF128" i="9"/>
  <c r="T128" i="9"/>
  <c r="R128" i="9"/>
  <c r="P128" i="9"/>
  <c r="BK128" i="9"/>
  <c r="J128" i="9"/>
  <c r="BE128" i="9" s="1"/>
  <c r="BI115" i="9"/>
  <c r="BH115" i="9"/>
  <c r="BG115" i="9"/>
  <c r="BF115" i="9"/>
  <c r="T115" i="9"/>
  <c r="R115" i="9"/>
  <c r="P115" i="9"/>
  <c r="BK115" i="9"/>
  <c r="J115" i="9"/>
  <c r="BE115" i="9" s="1"/>
  <c r="BI102" i="9"/>
  <c r="BH102" i="9"/>
  <c r="F35" i="9" s="1"/>
  <c r="BC60" i="1" s="1"/>
  <c r="BG102" i="9"/>
  <c r="BF102" i="9"/>
  <c r="F33" i="9" s="1"/>
  <c r="BA60" i="1" s="1"/>
  <c r="T102" i="9"/>
  <c r="R102" i="9"/>
  <c r="P102" i="9"/>
  <c r="P97" i="9" s="1"/>
  <c r="BK102" i="9"/>
  <c r="J102" i="9"/>
  <c r="BE102" i="9"/>
  <c r="BI98" i="9"/>
  <c r="F36" i="9"/>
  <c r="BD60" i="1" s="1"/>
  <c r="BH98" i="9"/>
  <c r="BG98" i="9"/>
  <c r="BF98" i="9"/>
  <c r="T98" i="9"/>
  <c r="T97" i="9"/>
  <c r="R98" i="9"/>
  <c r="P98" i="9"/>
  <c r="BK98" i="9"/>
  <c r="J98" i="9"/>
  <c r="BE98" i="9" s="1"/>
  <c r="J91" i="9"/>
  <c r="F91" i="9"/>
  <c r="F89" i="9"/>
  <c r="E87" i="9"/>
  <c r="J55" i="9"/>
  <c r="F55" i="9"/>
  <c r="F53" i="9"/>
  <c r="E51" i="9"/>
  <c r="J20" i="9"/>
  <c r="E20" i="9"/>
  <c r="F92" i="9" s="1"/>
  <c r="J19" i="9"/>
  <c r="J14" i="9"/>
  <c r="J89" i="9"/>
  <c r="J53" i="9"/>
  <c r="E7" i="9"/>
  <c r="E47" i="9" s="1"/>
  <c r="E83" i="9"/>
  <c r="AY59" i="1"/>
  <c r="AX59" i="1"/>
  <c r="BI214" i="8"/>
  <c r="BH214" i="8"/>
  <c r="BG214" i="8"/>
  <c r="BF214" i="8"/>
  <c r="T214" i="8"/>
  <c r="R214" i="8"/>
  <c r="P214" i="8"/>
  <c r="BK214" i="8"/>
  <c r="J214" i="8"/>
  <c r="BE214" i="8"/>
  <c r="BI212" i="8"/>
  <c r="BH212" i="8"/>
  <c r="BG212" i="8"/>
  <c r="BF212" i="8"/>
  <c r="T212" i="8"/>
  <c r="R212" i="8"/>
  <c r="P212" i="8"/>
  <c r="BK212" i="8"/>
  <c r="J212" i="8"/>
  <c r="BE212" i="8" s="1"/>
  <c r="BI210" i="8"/>
  <c r="BH210" i="8"/>
  <c r="BG210" i="8"/>
  <c r="BF210" i="8"/>
  <c r="T210" i="8"/>
  <c r="R210" i="8"/>
  <c r="P210" i="8"/>
  <c r="BK210" i="8"/>
  <c r="J210" i="8"/>
  <c r="BE210" i="8" s="1"/>
  <c r="BI208" i="8"/>
  <c r="BH208" i="8"/>
  <c r="BG208" i="8"/>
  <c r="BF208" i="8"/>
  <c r="T208" i="8"/>
  <c r="R208" i="8"/>
  <c r="P208" i="8"/>
  <c r="BK208" i="8"/>
  <c r="J208" i="8"/>
  <c r="BE208" i="8"/>
  <c r="BI206" i="8"/>
  <c r="BH206" i="8"/>
  <c r="BG206" i="8"/>
  <c r="BF206" i="8"/>
  <c r="T206" i="8"/>
  <c r="R206" i="8"/>
  <c r="P206" i="8"/>
  <c r="BK206" i="8"/>
  <c r="J206" i="8"/>
  <c r="BE206" i="8"/>
  <c r="BI204" i="8"/>
  <c r="BH204" i="8"/>
  <c r="BG204" i="8"/>
  <c r="BF204" i="8"/>
  <c r="T204" i="8"/>
  <c r="R204" i="8"/>
  <c r="P204" i="8"/>
  <c r="BK204" i="8"/>
  <c r="J204" i="8"/>
  <c r="BE204" i="8" s="1"/>
  <c r="BI202" i="8"/>
  <c r="BH202" i="8"/>
  <c r="BG202" i="8"/>
  <c r="BF202" i="8"/>
  <c r="T202" i="8"/>
  <c r="R202" i="8"/>
  <c r="P202" i="8"/>
  <c r="BK202" i="8"/>
  <c r="J202" i="8"/>
  <c r="BE202" i="8" s="1"/>
  <c r="BI200" i="8"/>
  <c r="BH200" i="8"/>
  <c r="BG200" i="8"/>
  <c r="BF200" i="8"/>
  <c r="T200" i="8"/>
  <c r="R200" i="8"/>
  <c r="P200" i="8"/>
  <c r="P197" i="8" s="1"/>
  <c r="BK200" i="8"/>
  <c r="J200" i="8"/>
  <c r="BE200" i="8" s="1"/>
  <c r="BI198" i="8"/>
  <c r="BH198" i="8"/>
  <c r="BG198" i="8"/>
  <c r="BF198" i="8"/>
  <c r="T198" i="8"/>
  <c r="T197" i="8" s="1"/>
  <c r="R198" i="8"/>
  <c r="P198" i="8"/>
  <c r="BK198" i="8"/>
  <c r="J198" i="8"/>
  <c r="BE198" i="8"/>
  <c r="BI195" i="8"/>
  <c r="BH195" i="8"/>
  <c r="BG195" i="8"/>
  <c r="BF195" i="8"/>
  <c r="T195" i="8"/>
  <c r="T194" i="8" s="1"/>
  <c r="R195" i="8"/>
  <c r="R194" i="8"/>
  <c r="P195" i="8"/>
  <c r="P194" i="8"/>
  <c r="BK195" i="8"/>
  <c r="BK194" i="8" s="1"/>
  <c r="J194" i="8" s="1"/>
  <c r="J64" i="8" s="1"/>
  <c r="J195" i="8"/>
  <c r="BE195" i="8"/>
  <c r="BI191" i="8"/>
  <c r="BH191" i="8"/>
  <c r="BG191" i="8"/>
  <c r="BF191" i="8"/>
  <c r="T191" i="8"/>
  <c r="R191" i="8"/>
  <c r="P191" i="8"/>
  <c r="BK191" i="8"/>
  <c r="J191" i="8"/>
  <c r="BE191" i="8"/>
  <c r="BI188" i="8"/>
  <c r="BH188" i="8"/>
  <c r="BG188" i="8"/>
  <c r="BF188" i="8"/>
  <c r="T188" i="8"/>
  <c r="R188" i="8"/>
  <c r="P188" i="8"/>
  <c r="BK188" i="8"/>
  <c r="BK181" i="8" s="1"/>
  <c r="J181" i="8" s="1"/>
  <c r="J63" i="8" s="1"/>
  <c r="J188" i="8"/>
  <c r="BE188" i="8" s="1"/>
  <c r="BI185" i="8"/>
  <c r="BH185" i="8"/>
  <c r="BG185" i="8"/>
  <c r="BF185" i="8"/>
  <c r="T185" i="8"/>
  <c r="R185" i="8"/>
  <c r="P185" i="8"/>
  <c r="BK185" i="8"/>
  <c r="J185" i="8"/>
  <c r="BE185" i="8" s="1"/>
  <c r="BI182" i="8"/>
  <c r="BH182" i="8"/>
  <c r="BG182" i="8"/>
  <c r="BF182" i="8"/>
  <c r="T182" i="8"/>
  <c r="T181" i="8" s="1"/>
  <c r="R182" i="8"/>
  <c r="P182" i="8"/>
  <c r="P181" i="8" s="1"/>
  <c r="BK182" i="8"/>
  <c r="J182" i="8"/>
  <c r="BE182" i="8"/>
  <c r="BI177" i="8"/>
  <c r="BH177" i="8"/>
  <c r="BG177" i="8"/>
  <c r="BF177" i="8"/>
  <c r="T177" i="8"/>
  <c r="R177" i="8"/>
  <c r="P177" i="8"/>
  <c r="BK177" i="8"/>
  <c r="J177" i="8"/>
  <c r="BE177" i="8" s="1"/>
  <c r="BI173" i="8"/>
  <c r="BH173" i="8"/>
  <c r="BG173" i="8"/>
  <c r="BF173" i="8"/>
  <c r="T173" i="8"/>
  <c r="R173" i="8"/>
  <c r="P173" i="8"/>
  <c r="BK173" i="8"/>
  <c r="J173" i="8"/>
  <c r="BE173" i="8"/>
  <c r="BI162" i="8"/>
  <c r="BH162" i="8"/>
  <c r="BG162" i="8"/>
  <c r="BF162" i="8"/>
  <c r="T162" i="8"/>
  <c r="R162" i="8"/>
  <c r="P162" i="8"/>
  <c r="BK162" i="8"/>
  <c r="J162" i="8"/>
  <c r="BE162" i="8" s="1"/>
  <c r="BI151" i="8"/>
  <c r="BH151" i="8"/>
  <c r="BG151" i="8"/>
  <c r="BF151" i="8"/>
  <c r="T151" i="8"/>
  <c r="R151" i="8"/>
  <c r="P151" i="8"/>
  <c r="BK151" i="8"/>
  <c r="J151" i="8"/>
  <c r="BE151" i="8" s="1"/>
  <c r="BI141" i="8"/>
  <c r="BH141" i="8"/>
  <c r="BG141" i="8"/>
  <c r="BF141" i="8"/>
  <c r="T141" i="8"/>
  <c r="R141" i="8"/>
  <c r="P141" i="8"/>
  <c r="BK141" i="8"/>
  <c r="J141" i="8"/>
  <c r="BE141" i="8" s="1"/>
  <c r="BI127" i="8"/>
  <c r="BH127" i="8"/>
  <c r="BG127" i="8"/>
  <c r="BF127" i="8"/>
  <c r="T127" i="8"/>
  <c r="R127" i="8"/>
  <c r="P127" i="8"/>
  <c r="BK127" i="8"/>
  <c r="J127" i="8"/>
  <c r="BE127" i="8"/>
  <c r="BI114" i="8"/>
  <c r="BH114" i="8"/>
  <c r="BG114" i="8"/>
  <c r="BF114" i="8"/>
  <c r="T114" i="8"/>
  <c r="R114" i="8"/>
  <c r="P114" i="8"/>
  <c r="BK114" i="8"/>
  <c r="BK89" i="8" s="1"/>
  <c r="J114" i="8"/>
  <c r="BE114" i="8" s="1"/>
  <c r="BI104" i="8"/>
  <c r="BH104" i="8"/>
  <c r="BG104" i="8"/>
  <c r="BF104" i="8"/>
  <c r="T104" i="8"/>
  <c r="R104" i="8"/>
  <c r="P104" i="8"/>
  <c r="BK104" i="8"/>
  <c r="J104" i="8"/>
  <c r="BE104" i="8" s="1"/>
  <c r="BI98" i="8"/>
  <c r="BH98" i="8"/>
  <c r="BG98" i="8"/>
  <c r="BF98" i="8"/>
  <c r="T98" i="8"/>
  <c r="R98" i="8"/>
  <c r="P98" i="8"/>
  <c r="BK98" i="8"/>
  <c r="J98" i="8"/>
  <c r="BE98" i="8"/>
  <c r="BI94" i="8"/>
  <c r="BH94" i="8"/>
  <c r="BG94" i="8"/>
  <c r="BF94" i="8"/>
  <c r="T94" i="8"/>
  <c r="R94" i="8"/>
  <c r="P94" i="8"/>
  <c r="BK94" i="8"/>
  <c r="J94" i="8"/>
  <c r="BE94" i="8"/>
  <c r="BI90" i="8"/>
  <c r="F36" i="8" s="1"/>
  <c r="BD59" i="1" s="1"/>
  <c r="BH90" i="8"/>
  <c r="F35" i="8"/>
  <c r="BC59" i="1" s="1"/>
  <c r="BG90" i="8"/>
  <c r="F34" i="8"/>
  <c r="BB59" i="1" s="1"/>
  <c r="BF90" i="8"/>
  <c r="T90" i="8"/>
  <c r="R90" i="8"/>
  <c r="P90" i="8"/>
  <c r="BK90" i="8"/>
  <c r="J89" i="8"/>
  <c r="J62" i="8" s="1"/>
  <c r="J90" i="8"/>
  <c r="BE90" i="8" s="1"/>
  <c r="J83" i="8"/>
  <c r="F83" i="8"/>
  <c r="F81" i="8"/>
  <c r="E79" i="8"/>
  <c r="J55" i="8"/>
  <c r="F55" i="8"/>
  <c r="F53" i="8"/>
  <c r="E51" i="8"/>
  <c r="J20" i="8"/>
  <c r="E20" i="8"/>
  <c r="F56" i="8" s="1"/>
  <c r="F84" i="8"/>
  <c r="J19" i="8"/>
  <c r="J14" i="8"/>
  <c r="J81" i="8"/>
  <c r="J53" i="8"/>
  <c r="E7" i="8"/>
  <c r="E75" i="8"/>
  <c r="E47" i="8"/>
  <c r="AY58" i="1"/>
  <c r="AX58" i="1"/>
  <c r="BI324" i="7"/>
  <c r="BH324" i="7"/>
  <c r="F35" i="7" s="1"/>
  <c r="BC58" i="1" s="1"/>
  <c r="BG324" i="7"/>
  <c r="BF324" i="7"/>
  <c r="T324" i="7"/>
  <c r="R324" i="7"/>
  <c r="P324" i="7"/>
  <c r="BK324" i="7"/>
  <c r="J324" i="7"/>
  <c r="BE324" i="7"/>
  <c r="BI322" i="7"/>
  <c r="BH322" i="7"/>
  <c r="BG322" i="7"/>
  <c r="BF322" i="7"/>
  <c r="T322" i="7"/>
  <c r="R322" i="7"/>
  <c r="P322" i="7"/>
  <c r="BK322" i="7"/>
  <c r="BK311" i="7" s="1"/>
  <c r="J311" i="7" s="1"/>
  <c r="J68" i="7" s="1"/>
  <c r="J322" i="7"/>
  <c r="BE322" i="7" s="1"/>
  <c r="BI320" i="7"/>
  <c r="BH320" i="7"/>
  <c r="BG320" i="7"/>
  <c r="BF320" i="7"/>
  <c r="T320" i="7"/>
  <c r="R320" i="7"/>
  <c r="P320" i="7"/>
  <c r="BK320" i="7"/>
  <c r="J320" i="7"/>
  <c r="BE320" i="7"/>
  <c r="BI318" i="7"/>
  <c r="BH318" i="7"/>
  <c r="BG318" i="7"/>
  <c r="BF318" i="7"/>
  <c r="T318" i="7"/>
  <c r="R318" i="7"/>
  <c r="P318" i="7"/>
  <c r="BK318" i="7"/>
  <c r="J318" i="7"/>
  <c r="BE318" i="7"/>
  <c r="BI315" i="7"/>
  <c r="BH315" i="7"/>
  <c r="BG315" i="7"/>
  <c r="BF315" i="7"/>
  <c r="T315" i="7"/>
  <c r="R315" i="7"/>
  <c r="P315" i="7"/>
  <c r="BK315" i="7"/>
  <c r="J315" i="7"/>
  <c r="BE315" i="7" s="1"/>
  <c r="BI312" i="7"/>
  <c r="BH312" i="7"/>
  <c r="BG312" i="7"/>
  <c r="BF312" i="7"/>
  <c r="T312" i="7"/>
  <c r="R312" i="7"/>
  <c r="R311" i="7" s="1"/>
  <c r="P312" i="7"/>
  <c r="BK312" i="7"/>
  <c r="J312" i="7"/>
  <c r="BE312" i="7"/>
  <c r="BI309" i="7"/>
  <c r="BH309" i="7"/>
  <c r="BG309" i="7"/>
  <c r="BF309" i="7"/>
  <c r="T309" i="7"/>
  <c r="T308" i="7"/>
  <c r="R309" i="7"/>
  <c r="R308" i="7" s="1"/>
  <c r="P309" i="7"/>
  <c r="P308" i="7" s="1"/>
  <c r="BK309" i="7"/>
  <c r="BK308" i="7"/>
  <c r="J308" i="7" s="1"/>
  <c r="J67" i="7" s="1"/>
  <c r="J309" i="7"/>
  <c r="BE309" i="7"/>
  <c r="BI305" i="7"/>
  <c r="BH305" i="7"/>
  <c r="BG305" i="7"/>
  <c r="BF305" i="7"/>
  <c r="T305" i="7"/>
  <c r="R305" i="7"/>
  <c r="P305" i="7"/>
  <c r="BK305" i="7"/>
  <c r="J305" i="7"/>
  <c r="BE305" i="7" s="1"/>
  <c r="BI303" i="7"/>
  <c r="BH303" i="7"/>
  <c r="BG303" i="7"/>
  <c r="BF303" i="7"/>
  <c r="T303" i="7"/>
  <c r="R303" i="7"/>
  <c r="P303" i="7"/>
  <c r="P299" i="7" s="1"/>
  <c r="BK303" i="7"/>
  <c r="J303" i="7"/>
  <c r="BE303" i="7"/>
  <c r="BI300" i="7"/>
  <c r="BH300" i="7"/>
  <c r="BG300" i="7"/>
  <c r="BF300" i="7"/>
  <c r="T300" i="7"/>
  <c r="T299" i="7" s="1"/>
  <c r="R300" i="7"/>
  <c r="R299" i="7"/>
  <c r="P300" i="7"/>
  <c r="BK300" i="7"/>
  <c r="BK299" i="7" s="1"/>
  <c r="J299" i="7" s="1"/>
  <c r="J66" i="7" s="1"/>
  <c r="J300" i="7"/>
  <c r="BE300" i="7"/>
  <c r="BI296" i="7"/>
  <c r="BH296" i="7"/>
  <c r="BG296" i="7"/>
  <c r="BF296" i="7"/>
  <c r="T296" i="7"/>
  <c r="R296" i="7"/>
  <c r="P296" i="7"/>
  <c r="BK296" i="7"/>
  <c r="J296" i="7"/>
  <c r="BE296" i="7"/>
  <c r="BI293" i="7"/>
  <c r="BH293" i="7"/>
  <c r="BG293" i="7"/>
  <c r="BF293" i="7"/>
  <c r="T293" i="7"/>
  <c r="R293" i="7"/>
  <c r="P293" i="7"/>
  <c r="BK293" i="7"/>
  <c r="J293" i="7"/>
  <c r="BE293" i="7" s="1"/>
  <c r="BI291" i="7"/>
  <c r="BH291" i="7"/>
  <c r="BG291" i="7"/>
  <c r="BF291" i="7"/>
  <c r="T291" i="7"/>
  <c r="R291" i="7"/>
  <c r="P291" i="7"/>
  <c r="BK291" i="7"/>
  <c r="J291" i="7"/>
  <c r="BE291" i="7" s="1"/>
  <c r="BI288" i="7"/>
  <c r="BH288" i="7"/>
  <c r="BG288" i="7"/>
  <c r="BF288" i="7"/>
  <c r="T288" i="7"/>
  <c r="R288" i="7"/>
  <c r="P288" i="7"/>
  <c r="BK288" i="7"/>
  <c r="J288" i="7"/>
  <c r="BE288" i="7"/>
  <c r="BI285" i="7"/>
  <c r="BH285" i="7"/>
  <c r="BG285" i="7"/>
  <c r="BF285" i="7"/>
  <c r="T285" i="7"/>
  <c r="R285" i="7"/>
  <c r="P285" i="7"/>
  <c r="BK285" i="7"/>
  <c r="BK274" i="7" s="1"/>
  <c r="J274" i="7" s="1"/>
  <c r="J65" i="7" s="1"/>
  <c r="J285" i="7"/>
  <c r="BE285" i="7"/>
  <c r="BI282" i="7"/>
  <c r="BH282" i="7"/>
  <c r="BG282" i="7"/>
  <c r="BF282" i="7"/>
  <c r="T282" i="7"/>
  <c r="R282" i="7"/>
  <c r="P282" i="7"/>
  <c r="BK282" i="7"/>
  <c r="J282" i="7"/>
  <c r="BE282" i="7" s="1"/>
  <c r="BI279" i="7"/>
  <c r="BH279" i="7"/>
  <c r="BG279" i="7"/>
  <c r="BF279" i="7"/>
  <c r="T279" i="7"/>
  <c r="R279" i="7"/>
  <c r="P279" i="7"/>
  <c r="BK279" i="7"/>
  <c r="J279" i="7"/>
  <c r="BE279" i="7" s="1"/>
  <c r="BI275" i="7"/>
  <c r="BH275" i="7"/>
  <c r="BG275" i="7"/>
  <c r="BF275" i="7"/>
  <c r="T275" i="7"/>
  <c r="R275" i="7"/>
  <c r="R274" i="7" s="1"/>
  <c r="P275" i="7"/>
  <c r="BK275" i="7"/>
  <c r="J275" i="7"/>
  <c r="BE275" i="7"/>
  <c r="BI270" i="7"/>
  <c r="BH270" i="7"/>
  <c r="BG270" i="7"/>
  <c r="BF270" i="7"/>
  <c r="T270" i="7"/>
  <c r="T269" i="7" s="1"/>
  <c r="R270" i="7"/>
  <c r="R269" i="7" s="1"/>
  <c r="P270" i="7"/>
  <c r="P269" i="7"/>
  <c r="BK270" i="7"/>
  <c r="BK269" i="7"/>
  <c r="J269" i="7"/>
  <c r="J64" i="7" s="1"/>
  <c r="J270" i="7"/>
  <c r="BE270" i="7"/>
  <c r="BI265" i="7"/>
  <c r="BH265" i="7"/>
  <c r="BG265" i="7"/>
  <c r="BF265" i="7"/>
  <c r="T265" i="7"/>
  <c r="R265" i="7"/>
  <c r="P265" i="7"/>
  <c r="BK265" i="7"/>
  <c r="J265" i="7"/>
  <c r="BE265" i="7"/>
  <c r="BI258" i="7"/>
  <c r="BH258" i="7"/>
  <c r="BG258" i="7"/>
  <c r="BF258" i="7"/>
  <c r="T258" i="7"/>
  <c r="R258" i="7"/>
  <c r="P258" i="7"/>
  <c r="BK258" i="7"/>
  <c r="J258" i="7"/>
  <c r="BE258" i="7"/>
  <c r="BI251" i="7"/>
  <c r="BH251" i="7"/>
  <c r="BG251" i="7"/>
  <c r="BF251" i="7"/>
  <c r="T251" i="7"/>
  <c r="T246" i="7" s="1"/>
  <c r="R251" i="7"/>
  <c r="P251" i="7"/>
  <c r="BK251" i="7"/>
  <c r="J251" i="7"/>
  <c r="BE251" i="7" s="1"/>
  <c r="BI247" i="7"/>
  <c r="BH247" i="7"/>
  <c r="BG247" i="7"/>
  <c r="BF247" i="7"/>
  <c r="T247" i="7"/>
  <c r="R247" i="7"/>
  <c r="R246" i="7" s="1"/>
  <c r="P247" i="7"/>
  <c r="P246" i="7" s="1"/>
  <c r="BK247" i="7"/>
  <c r="BK246" i="7"/>
  <c r="J246" i="7" s="1"/>
  <c r="J63" i="7" s="1"/>
  <c r="J247" i="7"/>
  <c r="BE247" i="7"/>
  <c r="BI242" i="7"/>
  <c r="BH242" i="7"/>
  <c r="BG242" i="7"/>
  <c r="BF242" i="7"/>
  <c r="T242" i="7"/>
  <c r="R242" i="7"/>
  <c r="P242" i="7"/>
  <c r="BK242" i="7"/>
  <c r="J242" i="7"/>
  <c r="BE242" i="7" s="1"/>
  <c r="BI238" i="7"/>
  <c r="BH238" i="7"/>
  <c r="BG238" i="7"/>
  <c r="BF238" i="7"/>
  <c r="T238" i="7"/>
  <c r="R238" i="7"/>
  <c r="P238" i="7"/>
  <c r="BK238" i="7"/>
  <c r="J238" i="7"/>
  <c r="BE238" i="7"/>
  <c r="BI233" i="7"/>
  <c r="BH233" i="7"/>
  <c r="BG233" i="7"/>
  <c r="BF233" i="7"/>
  <c r="T233" i="7"/>
  <c r="R233" i="7"/>
  <c r="P233" i="7"/>
  <c r="BK233" i="7"/>
  <c r="J233" i="7"/>
  <c r="BE233" i="7"/>
  <c r="BI229" i="7"/>
  <c r="BH229" i="7"/>
  <c r="BG229" i="7"/>
  <c r="BF229" i="7"/>
  <c r="T229" i="7"/>
  <c r="R229" i="7"/>
  <c r="P229" i="7"/>
  <c r="BK229" i="7"/>
  <c r="J229" i="7"/>
  <c r="BE229" i="7" s="1"/>
  <c r="BI224" i="7"/>
  <c r="BH224" i="7"/>
  <c r="BG224" i="7"/>
  <c r="BF224" i="7"/>
  <c r="T224" i="7"/>
  <c r="R224" i="7"/>
  <c r="P224" i="7"/>
  <c r="BK224" i="7"/>
  <c r="J224" i="7"/>
  <c r="BE224" i="7" s="1"/>
  <c r="BI220" i="7"/>
  <c r="BH220" i="7"/>
  <c r="BG220" i="7"/>
  <c r="BF220" i="7"/>
  <c r="T220" i="7"/>
  <c r="R220" i="7"/>
  <c r="P220" i="7"/>
  <c r="BK220" i="7"/>
  <c r="J220" i="7"/>
  <c r="BE220" i="7"/>
  <c r="BI205" i="7"/>
  <c r="BH205" i="7"/>
  <c r="BG205" i="7"/>
  <c r="BF205" i="7"/>
  <c r="T205" i="7"/>
  <c r="R205" i="7"/>
  <c r="P205" i="7"/>
  <c r="BK205" i="7"/>
  <c r="J205" i="7"/>
  <c r="BE205" i="7"/>
  <c r="BI200" i="7"/>
  <c r="BH200" i="7"/>
  <c r="BG200" i="7"/>
  <c r="BF200" i="7"/>
  <c r="T200" i="7"/>
  <c r="R200" i="7"/>
  <c r="P200" i="7"/>
  <c r="BK200" i="7"/>
  <c r="J200" i="7"/>
  <c r="BE200" i="7" s="1"/>
  <c r="BI196" i="7"/>
  <c r="BH196" i="7"/>
  <c r="BG196" i="7"/>
  <c r="BF196" i="7"/>
  <c r="T196" i="7"/>
  <c r="R196" i="7"/>
  <c r="P196" i="7"/>
  <c r="BK196" i="7"/>
  <c r="J196" i="7"/>
  <c r="BE196" i="7" s="1"/>
  <c r="BI176" i="7"/>
  <c r="BH176" i="7"/>
  <c r="BG176" i="7"/>
  <c r="BF176" i="7"/>
  <c r="T176" i="7"/>
  <c r="R176" i="7"/>
  <c r="P176" i="7"/>
  <c r="BK176" i="7"/>
  <c r="J176" i="7"/>
  <c r="BE176" i="7"/>
  <c r="BI162" i="7"/>
  <c r="BH162" i="7"/>
  <c r="BG162" i="7"/>
  <c r="BF162" i="7"/>
  <c r="T162" i="7"/>
  <c r="R162" i="7"/>
  <c r="P162" i="7"/>
  <c r="BK162" i="7"/>
  <c r="J162" i="7"/>
  <c r="BE162" i="7"/>
  <c r="BI139" i="7"/>
  <c r="BH139" i="7"/>
  <c r="BG139" i="7"/>
  <c r="BF139" i="7"/>
  <c r="T139" i="7"/>
  <c r="R139" i="7"/>
  <c r="P139" i="7"/>
  <c r="BK139" i="7"/>
  <c r="J139" i="7"/>
  <c r="BE139" i="7" s="1"/>
  <c r="BI133" i="7"/>
  <c r="BH133" i="7"/>
  <c r="BG133" i="7"/>
  <c r="BF133" i="7"/>
  <c r="T133" i="7"/>
  <c r="R133" i="7"/>
  <c r="P133" i="7"/>
  <c r="BK133" i="7"/>
  <c r="J133" i="7"/>
  <c r="BE133" i="7" s="1"/>
  <c r="BI129" i="7"/>
  <c r="BH129" i="7"/>
  <c r="BG129" i="7"/>
  <c r="BF129" i="7"/>
  <c r="T129" i="7"/>
  <c r="R129" i="7"/>
  <c r="P129" i="7"/>
  <c r="BK129" i="7"/>
  <c r="J129" i="7"/>
  <c r="BE129" i="7"/>
  <c r="BI117" i="7"/>
  <c r="BH117" i="7"/>
  <c r="BG117" i="7"/>
  <c r="BF117" i="7"/>
  <c r="T117" i="7"/>
  <c r="R117" i="7"/>
  <c r="P117" i="7"/>
  <c r="BK117" i="7"/>
  <c r="J117" i="7"/>
  <c r="BE117" i="7"/>
  <c r="BI107" i="7"/>
  <c r="BH107" i="7"/>
  <c r="BG107" i="7"/>
  <c r="BF107" i="7"/>
  <c r="T107" i="7"/>
  <c r="R107" i="7"/>
  <c r="P107" i="7"/>
  <c r="BK107" i="7"/>
  <c r="J107" i="7"/>
  <c r="BE107" i="7" s="1"/>
  <c r="BI101" i="7"/>
  <c r="BH101" i="7"/>
  <c r="BG101" i="7"/>
  <c r="BF101" i="7"/>
  <c r="T101" i="7"/>
  <c r="R101" i="7"/>
  <c r="P101" i="7"/>
  <c r="BK101" i="7"/>
  <c r="J101" i="7"/>
  <c r="BE101" i="7" s="1"/>
  <c r="BI97" i="7"/>
  <c r="BH97" i="7"/>
  <c r="BG97" i="7"/>
  <c r="BF97" i="7"/>
  <c r="T97" i="7"/>
  <c r="R97" i="7"/>
  <c r="P97" i="7"/>
  <c r="BK97" i="7"/>
  <c r="J97" i="7"/>
  <c r="BE97" i="7"/>
  <c r="BI93" i="7"/>
  <c r="BH93" i="7"/>
  <c r="BG93" i="7"/>
  <c r="BF93" i="7"/>
  <c r="J33" i="7"/>
  <c r="AW58" i="1" s="1"/>
  <c r="F33" i="7"/>
  <c r="BA58" i="1" s="1"/>
  <c r="T93" i="7"/>
  <c r="R93" i="7"/>
  <c r="R92" i="7" s="1"/>
  <c r="R91" i="7" s="1"/>
  <c r="R90" i="7" s="1"/>
  <c r="P93" i="7"/>
  <c r="BK93" i="7"/>
  <c r="BK92" i="7"/>
  <c r="J93" i="7"/>
  <c r="BE93" i="7" s="1"/>
  <c r="J86" i="7"/>
  <c r="F86" i="7"/>
  <c r="F84" i="7"/>
  <c r="E82" i="7"/>
  <c r="J55" i="7"/>
  <c r="F55" i="7"/>
  <c r="F53" i="7"/>
  <c r="E51" i="7"/>
  <c r="J20" i="7"/>
  <c r="E20" i="7"/>
  <c r="F87" i="7" s="1"/>
  <c r="J19" i="7"/>
  <c r="J14" i="7"/>
  <c r="J84" i="7"/>
  <c r="J53" i="7"/>
  <c r="E7" i="7"/>
  <c r="E47" i="7" s="1"/>
  <c r="E78" i="7"/>
  <c r="AY57" i="1"/>
  <c r="AX57" i="1"/>
  <c r="BI279" i="6"/>
  <c r="BH279" i="6"/>
  <c r="BG279" i="6"/>
  <c r="BF279" i="6"/>
  <c r="T279" i="6"/>
  <c r="R279" i="6"/>
  <c r="P279" i="6"/>
  <c r="BK279" i="6"/>
  <c r="J279" i="6"/>
  <c r="BE279" i="6"/>
  <c r="BI277" i="6"/>
  <c r="BH277" i="6"/>
  <c r="BG277" i="6"/>
  <c r="BF277" i="6"/>
  <c r="T277" i="6"/>
  <c r="R277" i="6"/>
  <c r="P277" i="6"/>
  <c r="BK277" i="6"/>
  <c r="J277" i="6"/>
  <c r="BE277" i="6" s="1"/>
  <c r="BI274" i="6"/>
  <c r="BH274" i="6"/>
  <c r="BG274" i="6"/>
  <c r="BF274" i="6"/>
  <c r="T274" i="6"/>
  <c r="R274" i="6"/>
  <c r="R267" i="6" s="1"/>
  <c r="P274" i="6"/>
  <c r="BK274" i="6"/>
  <c r="J274" i="6"/>
  <c r="BE274" i="6" s="1"/>
  <c r="BI271" i="6"/>
  <c r="BH271" i="6"/>
  <c r="BG271" i="6"/>
  <c r="BF271" i="6"/>
  <c r="T271" i="6"/>
  <c r="R271" i="6"/>
  <c r="P271" i="6"/>
  <c r="BK271" i="6"/>
  <c r="J271" i="6"/>
  <c r="BE271" i="6"/>
  <c r="BI268" i="6"/>
  <c r="BH268" i="6"/>
  <c r="BG268" i="6"/>
  <c r="BF268" i="6"/>
  <c r="T268" i="6"/>
  <c r="T267" i="6" s="1"/>
  <c r="R268" i="6"/>
  <c r="P268" i="6"/>
  <c r="P267" i="6"/>
  <c r="BK268" i="6"/>
  <c r="J268" i="6"/>
  <c r="BE268" i="6"/>
  <c r="BI265" i="6"/>
  <c r="BH265" i="6"/>
  <c r="BG265" i="6"/>
  <c r="BF265" i="6"/>
  <c r="T265" i="6"/>
  <c r="T264" i="6" s="1"/>
  <c r="R265" i="6"/>
  <c r="R264" i="6"/>
  <c r="P265" i="6"/>
  <c r="P264" i="6"/>
  <c r="BK265" i="6"/>
  <c r="BK264" i="6" s="1"/>
  <c r="J264" i="6" s="1"/>
  <c r="J265" i="6"/>
  <c r="BE265" i="6"/>
  <c r="J67" i="6"/>
  <c r="BI261" i="6"/>
  <c r="BH261" i="6"/>
  <c r="BG261" i="6"/>
  <c r="BF261" i="6"/>
  <c r="T261" i="6"/>
  <c r="R261" i="6"/>
  <c r="P261" i="6"/>
  <c r="BK261" i="6"/>
  <c r="J261" i="6"/>
  <c r="BE261" i="6"/>
  <c r="BI259" i="6"/>
  <c r="BH259" i="6"/>
  <c r="BG259" i="6"/>
  <c r="BF259" i="6"/>
  <c r="T259" i="6"/>
  <c r="R259" i="6"/>
  <c r="P259" i="6"/>
  <c r="BK259" i="6"/>
  <c r="BK255" i="6" s="1"/>
  <c r="J255" i="6" s="1"/>
  <c r="J66" i="6" s="1"/>
  <c r="J259" i="6"/>
  <c r="BE259" i="6" s="1"/>
  <c r="BI256" i="6"/>
  <c r="BH256" i="6"/>
  <c r="BG256" i="6"/>
  <c r="BF256" i="6"/>
  <c r="T256" i="6"/>
  <c r="T255" i="6"/>
  <c r="R256" i="6"/>
  <c r="R255" i="6" s="1"/>
  <c r="P256" i="6"/>
  <c r="P255" i="6" s="1"/>
  <c r="BK256" i="6"/>
  <c r="J256" i="6"/>
  <c r="BE256" i="6" s="1"/>
  <c r="BI252" i="6"/>
  <c r="BH252" i="6"/>
  <c r="BG252" i="6"/>
  <c r="BF252" i="6"/>
  <c r="T252" i="6"/>
  <c r="R252" i="6"/>
  <c r="R230" i="6" s="1"/>
  <c r="P252" i="6"/>
  <c r="BK252" i="6"/>
  <c r="J252" i="6"/>
  <c r="BE252" i="6" s="1"/>
  <c r="BI249" i="6"/>
  <c r="BH249" i="6"/>
  <c r="BG249" i="6"/>
  <c r="BF249" i="6"/>
  <c r="T249" i="6"/>
  <c r="R249" i="6"/>
  <c r="P249" i="6"/>
  <c r="BK249" i="6"/>
  <c r="J249" i="6"/>
  <c r="BE249" i="6"/>
  <c r="BI247" i="6"/>
  <c r="BH247" i="6"/>
  <c r="BG247" i="6"/>
  <c r="BF247" i="6"/>
  <c r="T247" i="6"/>
  <c r="R247" i="6"/>
  <c r="P247" i="6"/>
  <c r="BK247" i="6"/>
  <c r="J247" i="6"/>
  <c r="BE247" i="6"/>
  <c r="BI244" i="6"/>
  <c r="BH244" i="6"/>
  <c r="BG244" i="6"/>
  <c r="BF244" i="6"/>
  <c r="T244" i="6"/>
  <c r="R244" i="6"/>
  <c r="P244" i="6"/>
  <c r="BK244" i="6"/>
  <c r="J244" i="6"/>
  <c r="BE244" i="6" s="1"/>
  <c r="BI241" i="6"/>
  <c r="BH241" i="6"/>
  <c r="BG241" i="6"/>
  <c r="BF241" i="6"/>
  <c r="T241" i="6"/>
  <c r="R241" i="6"/>
  <c r="P241" i="6"/>
  <c r="BK241" i="6"/>
  <c r="J241" i="6"/>
  <c r="BE241" i="6" s="1"/>
  <c r="BI238" i="6"/>
  <c r="BH238" i="6"/>
  <c r="BG238" i="6"/>
  <c r="BF238" i="6"/>
  <c r="T238" i="6"/>
  <c r="R238" i="6"/>
  <c r="P238" i="6"/>
  <c r="BK238" i="6"/>
  <c r="J238" i="6"/>
  <c r="BE238" i="6"/>
  <c r="BI235" i="6"/>
  <c r="BH235" i="6"/>
  <c r="BG235" i="6"/>
  <c r="BF235" i="6"/>
  <c r="T235" i="6"/>
  <c r="R235" i="6"/>
  <c r="P235" i="6"/>
  <c r="BK235" i="6"/>
  <c r="J235" i="6"/>
  <c r="BE235" i="6"/>
  <c r="BI231" i="6"/>
  <c r="BH231" i="6"/>
  <c r="BG231" i="6"/>
  <c r="BF231" i="6"/>
  <c r="T231" i="6"/>
  <c r="T230" i="6"/>
  <c r="R231" i="6"/>
  <c r="P231" i="6"/>
  <c r="P230" i="6" s="1"/>
  <c r="BK231" i="6"/>
  <c r="J231" i="6"/>
  <c r="BE231" i="6" s="1"/>
  <c r="BI226" i="6"/>
  <c r="BH226" i="6"/>
  <c r="BG226" i="6"/>
  <c r="BF226" i="6"/>
  <c r="T226" i="6"/>
  <c r="T225" i="6"/>
  <c r="R226" i="6"/>
  <c r="R225" i="6"/>
  <c r="P226" i="6"/>
  <c r="P225" i="6" s="1"/>
  <c r="BK226" i="6"/>
  <c r="BK225" i="6" s="1"/>
  <c r="J225" i="6" s="1"/>
  <c r="J226" i="6"/>
  <c r="BE226" i="6" s="1"/>
  <c r="J64" i="6"/>
  <c r="BI221" i="6"/>
  <c r="BH221" i="6"/>
  <c r="BG221" i="6"/>
  <c r="BF221" i="6"/>
  <c r="T221" i="6"/>
  <c r="R221" i="6"/>
  <c r="P221" i="6"/>
  <c r="BK221" i="6"/>
  <c r="J221" i="6"/>
  <c r="BE221" i="6" s="1"/>
  <c r="BI216" i="6"/>
  <c r="BH216" i="6"/>
  <c r="BG216" i="6"/>
  <c r="BF216" i="6"/>
  <c r="T216" i="6"/>
  <c r="R216" i="6"/>
  <c r="P216" i="6"/>
  <c r="BK216" i="6"/>
  <c r="J216" i="6"/>
  <c r="BE216" i="6" s="1"/>
  <c r="BI211" i="6"/>
  <c r="BH211" i="6"/>
  <c r="BG211" i="6"/>
  <c r="BF211" i="6"/>
  <c r="T211" i="6"/>
  <c r="R211" i="6"/>
  <c r="P211" i="6"/>
  <c r="BK211" i="6"/>
  <c r="J211" i="6"/>
  <c r="BE211" i="6"/>
  <c r="BI207" i="6"/>
  <c r="BH207" i="6"/>
  <c r="BG207" i="6"/>
  <c r="BF207" i="6"/>
  <c r="T207" i="6"/>
  <c r="T206" i="6" s="1"/>
  <c r="R207" i="6"/>
  <c r="R206" i="6"/>
  <c r="P207" i="6"/>
  <c r="P206" i="6"/>
  <c r="BK207" i="6"/>
  <c r="J207" i="6"/>
  <c r="BE207" i="6"/>
  <c r="BI202" i="6"/>
  <c r="BH202" i="6"/>
  <c r="BG202" i="6"/>
  <c r="BF202" i="6"/>
  <c r="T202" i="6"/>
  <c r="R202" i="6"/>
  <c r="P202" i="6"/>
  <c r="BK202" i="6"/>
  <c r="J202" i="6"/>
  <c r="BE202" i="6"/>
  <c r="BI197" i="6"/>
  <c r="BH197" i="6"/>
  <c r="BG197" i="6"/>
  <c r="BF197" i="6"/>
  <c r="T197" i="6"/>
  <c r="R197" i="6"/>
  <c r="P197" i="6"/>
  <c r="BK197" i="6"/>
  <c r="J197" i="6"/>
  <c r="BE197" i="6"/>
  <c r="BI193" i="6"/>
  <c r="BH193" i="6"/>
  <c r="BG193" i="6"/>
  <c r="BF193" i="6"/>
  <c r="T193" i="6"/>
  <c r="R193" i="6"/>
  <c r="P193" i="6"/>
  <c r="BK193" i="6"/>
  <c r="J193" i="6"/>
  <c r="BE193" i="6" s="1"/>
  <c r="BI180" i="6"/>
  <c r="BH180" i="6"/>
  <c r="BG180" i="6"/>
  <c r="BF180" i="6"/>
  <c r="T180" i="6"/>
  <c r="R180" i="6"/>
  <c r="P180" i="6"/>
  <c r="BK180" i="6"/>
  <c r="J180" i="6"/>
  <c r="BE180" i="6"/>
  <c r="BI165" i="6"/>
  <c r="BH165" i="6"/>
  <c r="BG165" i="6"/>
  <c r="BF165" i="6"/>
  <c r="T165" i="6"/>
  <c r="R165" i="6"/>
  <c r="P165" i="6"/>
  <c r="BK165" i="6"/>
  <c r="J165" i="6"/>
  <c r="BE165" i="6"/>
  <c r="BI153" i="6"/>
  <c r="BH153" i="6"/>
  <c r="BG153" i="6"/>
  <c r="BF153" i="6"/>
  <c r="T153" i="6"/>
  <c r="R153" i="6"/>
  <c r="P153" i="6"/>
  <c r="BK153" i="6"/>
  <c r="J153" i="6"/>
  <c r="BE153" i="6"/>
  <c r="BI135" i="6"/>
  <c r="BH135" i="6"/>
  <c r="BG135" i="6"/>
  <c r="BF135" i="6"/>
  <c r="T135" i="6"/>
  <c r="R135" i="6"/>
  <c r="P135" i="6"/>
  <c r="BK135" i="6"/>
  <c r="J135" i="6"/>
  <c r="BE135" i="6" s="1"/>
  <c r="BI129" i="6"/>
  <c r="BH129" i="6"/>
  <c r="BG129" i="6"/>
  <c r="BF129" i="6"/>
  <c r="T129" i="6"/>
  <c r="R129" i="6"/>
  <c r="P129" i="6"/>
  <c r="BK129" i="6"/>
  <c r="J129" i="6"/>
  <c r="BE129" i="6"/>
  <c r="BI125" i="6"/>
  <c r="BH125" i="6"/>
  <c r="BG125" i="6"/>
  <c r="BF125" i="6"/>
  <c r="T125" i="6"/>
  <c r="R125" i="6"/>
  <c r="P125" i="6"/>
  <c r="BK125" i="6"/>
  <c r="J125" i="6"/>
  <c r="BE125" i="6"/>
  <c r="BI115" i="6"/>
  <c r="BH115" i="6"/>
  <c r="BG115" i="6"/>
  <c r="BF115" i="6"/>
  <c r="T115" i="6"/>
  <c r="R115" i="6"/>
  <c r="P115" i="6"/>
  <c r="BK115" i="6"/>
  <c r="J115" i="6"/>
  <c r="BE115" i="6"/>
  <c r="BI107" i="6"/>
  <c r="BH107" i="6"/>
  <c r="BG107" i="6"/>
  <c r="BF107" i="6"/>
  <c r="T107" i="6"/>
  <c r="R107" i="6"/>
  <c r="P107" i="6"/>
  <c r="BK107" i="6"/>
  <c r="J107" i="6"/>
  <c r="BE107" i="6" s="1"/>
  <c r="BI101" i="6"/>
  <c r="BH101" i="6"/>
  <c r="BG101" i="6"/>
  <c r="BF101" i="6"/>
  <c r="T101" i="6"/>
  <c r="R101" i="6"/>
  <c r="P101" i="6"/>
  <c r="BK101" i="6"/>
  <c r="J101" i="6"/>
  <c r="BE101" i="6"/>
  <c r="BI97" i="6"/>
  <c r="BH97" i="6"/>
  <c r="BG97" i="6"/>
  <c r="BF97" i="6"/>
  <c r="T97" i="6"/>
  <c r="R97" i="6"/>
  <c r="P97" i="6"/>
  <c r="BK97" i="6"/>
  <c r="J97" i="6"/>
  <c r="BE97" i="6"/>
  <c r="BI93" i="6"/>
  <c r="F36" i="6"/>
  <c r="BD57" i="1" s="1"/>
  <c r="BH93" i="6"/>
  <c r="F35" i="6" s="1"/>
  <c r="BC57" i="1" s="1"/>
  <c r="BG93" i="6"/>
  <c r="F34" i="6"/>
  <c r="BB57" i="1" s="1"/>
  <c r="BF93" i="6"/>
  <c r="T93" i="6"/>
  <c r="T92" i="6"/>
  <c r="R93" i="6"/>
  <c r="R92" i="6" s="1"/>
  <c r="P93" i="6"/>
  <c r="P92" i="6"/>
  <c r="BK93" i="6"/>
  <c r="J93" i="6"/>
  <c r="BE93" i="6" s="1"/>
  <c r="J32" i="6"/>
  <c r="AV57" i="1" s="1"/>
  <c r="J86" i="6"/>
  <c r="F86" i="6"/>
  <c r="F84" i="6"/>
  <c r="E82" i="6"/>
  <c r="J55" i="6"/>
  <c r="F55" i="6"/>
  <c r="F53" i="6"/>
  <c r="E51" i="6"/>
  <c r="J20" i="6"/>
  <c r="E20" i="6"/>
  <c r="J19" i="6"/>
  <c r="J14" i="6"/>
  <c r="J84" i="6" s="1"/>
  <c r="J53" i="6"/>
  <c r="E7" i="6"/>
  <c r="E78" i="6"/>
  <c r="E47" i="6"/>
  <c r="AY56" i="1"/>
  <c r="AX56" i="1"/>
  <c r="BI300" i="5"/>
  <c r="BH300" i="5"/>
  <c r="BG300" i="5"/>
  <c r="BF300" i="5"/>
  <c r="T300" i="5"/>
  <c r="R300" i="5"/>
  <c r="P300" i="5"/>
  <c r="BK300" i="5"/>
  <c r="J300" i="5"/>
  <c r="BE300" i="5"/>
  <c r="BI297" i="5"/>
  <c r="BH297" i="5"/>
  <c r="BG297" i="5"/>
  <c r="BF297" i="5"/>
  <c r="T297" i="5"/>
  <c r="R297" i="5"/>
  <c r="P297" i="5"/>
  <c r="BK297" i="5"/>
  <c r="J297" i="5"/>
  <c r="BE297" i="5" s="1"/>
  <c r="BI294" i="5"/>
  <c r="BH294" i="5"/>
  <c r="BG294" i="5"/>
  <c r="BF294" i="5"/>
  <c r="T294" i="5"/>
  <c r="R294" i="5"/>
  <c r="P294" i="5"/>
  <c r="BK294" i="5"/>
  <c r="J294" i="5"/>
  <c r="BE294" i="5" s="1"/>
  <c r="BI292" i="5"/>
  <c r="BH292" i="5"/>
  <c r="BG292" i="5"/>
  <c r="BF292" i="5"/>
  <c r="T292" i="5"/>
  <c r="R292" i="5"/>
  <c r="P292" i="5"/>
  <c r="BK292" i="5"/>
  <c r="J292" i="5"/>
  <c r="BE292" i="5" s="1"/>
  <c r="BI290" i="5"/>
  <c r="BH290" i="5"/>
  <c r="BG290" i="5"/>
  <c r="BF290" i="5"/>
  <c r="T290" i="5"/>
  <c r="R290" i="5"/>
  <c r="P290" i="5"/>
  <c r="BK290" i="5"/>
  <c r="J290" i="5"/>
  <c r="BE290" i="5"/>
  <c r="BI288" i="5"/>
  <c r="BH288" i="5"/>
  <c r="BG288" i="5"/>
  <c r="BF288" i="5"/>
  <c r="T288" i="5"/>
  <c r="R288" i="5"/>
  <c r="P288" i="5"/>
  <c r="BK288" i="5"/>
  <c r="J288" i="5"/>
  <c r="BE288" i="5" s="1"/>
  <c r="BI285" i="5"/>
  <c r="BH285" i="5"/>
  <c r="BG285" i="5"/>
  <c r="BF285" i="5"/>
  <c r="T285" i="5"/>
  <c r="R285" i="5"/>
  <c r="R284" i="5" s="1"/>
  <c r="P285" i="5"/>
  <c r="BK285" i="5"/>
  <c r="BK284" i="5" s="1"/>
  <c r="J284" i="5" s="1"/>
  <c r="J69" i="5" s="1"/>
  <c r="J285" i="5"/>
  <c r="BE285" i="5"/>
  <c r="BI282" i="5"/>
  <c r="BH282" i="5"/>
  <c r="BG282" i="5"/>
  <c r="BF282" i="5"/>
  <c r="T282" i="5"/>
  <c r="T281" i="5"/>
  <c r="R282" i="5"/>
  <c r="R281" i="5" s="1"/>
  <c r="P282" i="5"/>
  <c r="P281" i="5" s="1"/>
  <c r="BK282" i="5"/>
  <c r="BK281" i="5" s="1"/>
  <c r="J281" i="5" s="1"/>
  <c r="J68" i="5" s="1"/>
  <c r="J282" i="5"/>
  <c r="BE282" i="5"/>
  <c r="BI279" i="5"/>
  <c r="BH279" i="5"/>
  <c r="BG279" i="5"/>
  <c r="BF279" i="5"/>
  <c r="T279" i="5"/>
  <c r="R279" i="5"/>
  <c r="P279" i="5"/>
  <c r="BK279" i="5"/>
  <c r="J279" i="5"/>
  <c r="BE279" i="5" s="1"/>
  <c r="BI276" i="5"/>
  <c r="BH276" i="5"/>
  <c r="BG276" i="5"/>
  <c r="BF276" i="5"/>
  <c r="T276" i="5"/>
  <c r="T275" i="5" s="1"/>
  <c r="R276" i="5"/>
  <c r="R275" i="5" s="1"/>
  <c r="P276" i="5"/>
  <c r="P275" i="5" s="1"/>
  <c r="BK276" i="5"/>
  <c r="BK275" i="5"/>
  <c r="J275" i="5"/>
  <c r="J67" i="5" s="1"/>
  <c r="J276" i="5"/>
  <c r="BE276" i="5"/>
  <c r="BI271" i="5"/>
  <c r="BH271" i="5"/>
  <c r="BG271" i="5"/>
  <c r="BF271" i="5"/>
  <c r="T271" i="5"/>
  <c r="T270" i="5" s="1"/>
  <c r="R271" i="5"/>
  <c r="R270" i="5" s="1"/>
  <c r="P271" i="5"/>
  <c r="P270" i="5" s="1"/>
  <c r="BK271" i="5"/>
  <c r="BK270" i="5"/>
  <c r="J270" i="5"/>
  <c r="J66" i="5" s="1"/>
  <c r="J271" i="5"/>
  <c r="BE271" i="5"/>
  <c r="BI267" i="5"/>
  <c r="BH267" i="5"/>
  <c r="BG267" i="5"/>
  <c r="BF267" i="5"/>
  <c r="T267" i="5"/>
  <c r="R267" i="5"/>
  <c r="P267" i="5"/>
  <c r="P263" i="5" s="1"/>
  <c r="BK267" i="5"/>
  <c r="J267" i="5"/>
  <c r="BE267" i="5" s="1"/>
  <c r="BI264" i="5"/>
  <c r="BH264" i="5"/>
  <c r="BG264" i="5"/>
  <c r="BF264" i="5"/>
  <c r="T264" i="5"/>
  <c r="R264" i="5"/>
  <c r="R263" i="5" s="1"/>
  <c r="P264" i="5"/>
  <c r="BK264" i="5"/>
  <c r="BK263" i="5" s="1"/>
  <c r="J263" i="5" s="1"/>
  <c r="J65" i="5" s="1"/>
  <c r="J264" i="5"/>
  <c r="BE264" i="5"/>
  <c r="BI259" i="5"/>
  <c r="BH259" i="5"/>
  <c r="BG259" i="5"/>
  <c r="BF259" i="5"/>
  <c r="T259" i="5"/>
  <c r="T258" i="5" s="1"/>
  <c r="R259" i="5"/>
  <c r="R258" i="5" s="1"/>
  <c r="P259" i="5"/>
  <c r="P258" i="5"/>
  <c r="BK259" i="5"/>
  <c r="BK258" i="5" s="1"/>
  <c r="J258" i="5" s="1"/>
  <c r="J64" i="5" s="1"/>
  <c r="J259" i="5"/>
  <c r="BE259" i="5"/>
  <c r="BI254" i="5"/>
  <c r="BH254" i="5"/>
  <c r="BG254" i="5"/>
  <c r="BF254" i="5"/>
  <c r="T254" i="5"/>
  <c r="R254" i="5"/>
  <c r="P254" i="5"/>
  <c r="BK254" i="5"/>
  <c r="J254" i="5"/>
  <c r="BE254" i="5"/>
  <c r="BI250" i="5"/>
  <c r="BH250" i="5"/>
  <c r="BG250" i="5"/>
  <c r="BF250" i="5"/>
  <c r="T250" i="5"/>
  <c r="R250" i="5"/>
  <c r="P250" i="5"/>
  <c r="BK250" i="5"/>
  <c r="J250" i="5"/>
  <c r="BE250" i="5" s="1"/>
  <c r="BI243" i="5"/>
  <c r="BH243" i="5"/>
  <c r="BG243" i="5"/>
  <c r="BF243" i="5"/>
  <c r="T243" i="5"/>
  <c r="R243" i="5"/>
  <c r="P243" i="5"/>
  <c r="BK243" i="5"/>
  <c r="J243" i="5"/>
  <c r="BE243" i="5" s="1"/>
  <c r="BI236" i="5"/>
  <c r="BH236" i="5"/>
  <c r="BG236" i="5"/>
  <c r="BF236" i="5"/>
  <c r="T236" i="5"/>
  <c r="R236" i="5"/>
  <c r="P236" i="5"/>
  <c r="BK236" i="5"/>
  <c r="J236" i="5"/>
  <c r="BE236" i="5" s="1"/>
  <c r="BI232" i="5"/>
  <c r="BH232" i="5"/>
  <c r="BG232" i="5"/>
  <c r="BF232" i="5"/>
  <c r="T232" i="5"/>
  <c r="R232" i="5"/>
  <c r="R231" i="5" s="1"/>
  <c r="P232" i="5"/>
  <c r="BK232" i="5"/>
  <c r="BK231" i="5" s="1"/>
  <c r="BK92" i="5" s="1"/>
  <c r="J232" i="5"/>
  <c r="BE232" i="5"/>
  <c r="BI229" i="5"/>
  <c r="BH229" i="5"/>
  <c r="BG229" i="5"/>
  <c r="BF229" i="5"/>
  <c r="T229" i="5"/>
  <c r="R229" i="5"/>
  <c r="P229" i="5"/>
  <c r="BK229" i="5"/>
  <c r="J229" i="5"/>
  <c r="BE229" i="5"/>
  <c r="BI225" i="5"/>
  <c r="BH225" i="5"/>
  <c r="BG225" i="5"/>
  <c r="BF225" i="5"/>
  <c r="T225" i="5"/>
  <c r="R225" i="5"/>
  <c r="P225" i="5"/>
  <c r="BK225" i="5"/>
  <c r="J225" i="5"/>
  <c r="BE225" i="5" s="1"/>
  <c r="BI220" i="5"/>
  <c r="BH220" i="5"/>
  <c r="BG220" i="5"/>
  <c r="BF220" i="5"/>
  <c r="T220" i="5"/>
  <c r="R220" i="5"/>
  <c r="P220" i="5"/>
  <c r="BK220" i="5"/>
  <c r="J220" i="5"/>
  <c r="BE220" i="5" s="1"/>
  <c r="BI216" i="5"/>
  <c r="BH216" i="5"/>
  <c r="BG216" i="5"/>
  <c r="BF216" i="5"/>
  <c r="T216" i="5"/>
  <c r="R216" i="5"/>
  <c r="P216" i="5"/>
  <c r="BK216" i="5"/>
  <c r="J216" i="5"/>
  <c r="BE216" i="5" s="1"/>
  <c r="BI211" i="5"/>
  <c r="BH211" i="5"/>
  <c r="BG211" i="5"/>
  <c r="BF211" i="5"/>
  <c r="T211" i="5"/>
  <c r="R211" i="5"/>
  <c r="P211" i="5"/>
  <c r="BK211" i="5"/>
  <c r="J211" i="5"/>
  <c r="BE211" i="5"/>
  <c r="BI207" i="5"/>
  <c r="BH207" i="5"/>
  <c r="BG207" i="5"/>
  <c r="BF207" i="5"/>
  <c r="T207" i="5"/>
  <c r="R207" i="5"/>
  <c r="P207" i="5"/>
  <c r="BK207" i="5"/>
  <c r="J207" i="5"/>
  <c r="BE207" i="5" s="1"/>
  <c r="BI191" i="5"/>
  <c r="BH191" i="5"/>
  <c r="BG191" i="5"/>
  <c r="BF191" i="5"/>
  <c r="T191" i="5"/>
  <c r="R191" i="5"/>
  <c r="P191" i="5"/>
  <c r="BK191" i="5"/>
  <c r="J191" i="5"/>
  <c r="BE191" i="5" s="1"/>
  <c r="BI184" i="5"/>
  <c r="BH184" i="5"/>
  <c r="BG184" i="5"/>
  <c r="BF184" i="5"/>
  <c r="T184" i="5"/>
  <c r="R184" i="5"/>
  <c r="P184" i="5"/>
  <c r="BK184" i="5"/>
  <c r="J184" i="5"/>
  <c r="BE184" i="5" s="1"/>
  <c r="BI180" i="5"/>
  <c r="BH180" i="5"/>
  <c r="BG180" i="5"/>
  <c r="BF180" i="5"/>
  <c r="T180" i="5"/>
  <c r="R180" i="5"/>
  <c r="P180" i="5"/>
  <c r="BK180" i="5"/>
  <c r="J180" i="5"/>
  <c r="BE180" i="5"/>
  <c r="BI170" i="5"/>
  <c r="BH170" i="5"/>
  <c r="BG170" i="5"/>
  <c r="BF170" i="5"/>
  <c r="T170" i="5"/>
  <c r="R170" i="5"/>
  <c r="P170" i="5"/>
  <c r="BK170" i="5"/>
  <c r="J170" i="5"/>
  <c r="BE170" i="5" s="1"/>
  <c r="BI155" i="5"/>
  <c r="BH155" i="5"/>
  <c r="BG155" i="5"/>
  <c r="BF155" i="5"/>
  <c r="T155" i="5"/>
  <c r="R155" i="5"/>
  <c r="P155" i="5"/>
  <c r="BK155" i="5"/>
  <c r="J155" i="5"/>
  <c r="BE155" i="5" s="1"/>
  <c r="BI138" i="5"/>
  <c r="BH138" i="5"/>
  <c r="BG138" i="5"/>
  <c r="BF138" i="5"/>
  <c r="T138" i="5"/>
  <c r="R138" i="5"/>
  <c r="P138" i="5"/>
  <c r="BK138" i="5"/>
  <c r="J138" i="5"/>
  <c r="BE138" i="5" s="1"/>
  <c r="BI132" i="5"/>
  <c r="BH132" i="5"/>
  <c r="BG132" i="5"/>
  <c r="BF132" i="5"/>
  <c r="T132" i="5"/>
  <c r="R132" i="5"/>
  <c r="P132" i="5"/>
  <c r="BK132" i="5"/>
  <c r="J132" i="5"/>
  <c r="BE132" i="5"/>
  <c r="BI128" i="5"/>
  <c r="BH128" i="5"/>
  <c r="BG128" i="5"/>
  <c r="BF128" i="5"/>
  <c r="T128" i="5"/>
  <c r="R128" i="5"/>
  <c r="P128" i="5"/>
  <c r="BK128" i="5"/>
  <c r="J128" i="5"/>
  <c r="BE128" i="5" s="1"/>
  <c r="BI117" i="5"/>
  <c r="BH117" i="5"/>
  <c r="BG117" i="5"/>
  <c r="BF117" i="5"/>
  <c r="T117" i="5"/>
  <c r="R117" i="5"/>
  <c r="P117" i="5"/>
  <c r="BK117" i="5"/>
  <c r="J117" i="5"/>
  <c r="BE117" i="5" s="1"/>
  <c r="BI108" i="5"/>
  <c r="BH108" i="5"/>
  <c r="BG108" i="5"/>
  <c r="BF108" i="5"/>
  <c r="T108" i="5"/>
  <c r="R108" i="5"/>
  <c r="P108" i="5"/>
  <c r="BK108" i="5"/>
  <c r="J108" i="5"/>
  <c r="BE108" i="5" s="1"/>
  <c r="BI102" i="5"/>
  <c r="BH102" i="5"/>
  <c r="BG102" i="5"/>
  <c r="BF102" i="5"/>
  <c r="T102" i="5"/>
  <c r="R102" i="5"/>
  <c r="P102" i="5"/>
  <c r="BK102" i="5"/>
  <c r="J102" i="5"/>
  <c r="BE102" i="5"/>
  <c r="BI98" i="5"/>
  <c r="BH98" i="5"/>
  <c r="BG98" i="5"/>
  <c r="BF98" i="5"/>
  <c r="T98" i="5"/>
  <c r="R98" i="5"/>
  <c r="P98" i="5"/>
  <c r="BK98" i="5"/>
  <c r="J98" i="5"/>
  <c r="BE98" i="5" s="1"/>
  <c r="BI94" i="5"/>
  <c r="BH94" i="5"/>
  <c r="F35" i="5" s="1"/>
  <c r="BC56" i="1" s="1"/>
  <c r="BG94" i="5"/>
  <c r="BF94" i="5"/>
  <c r="F33" i="5" s="1"/>
  <c r="BA56" i="1" s="1"/>
  <c r="J33" i="5"/>
  <c r="AW56" i="1" s="1"/>
  <c r="T94" i="5"/>
  <c r="R94" i="5"/>
  <c r="R93" i="5" s="1"/>
  <c r="P94" i="5"/>
  <c r="BK94" i="5"/>
  <c r="BK93" i="5" s="1"/>
  <c r="J93" i="5" s="1"/>
  <c r="J62" i="5" s="1"/>
  <c r="J94" i="5"/>
  <c r="BE94" i="5"/>
  <c r="J87" i="5"/>
  <c r="F87" i="5"/>
  <c r="F85" i="5"/>
  <c r="E83" i="5"/>
  <c r="J55" i="5"/>
  <c r="F55" i="5"/>
  <c r="F53" i="5"/>
  <c r="E51" i="5"/>
  <c r="J20" i="5"/>
  <c r="E20" i="5"/>
  <c r="F56" i="5" s="1"/>
  <c r="F88" i="5"/>
  <c r="J19" i="5"/>
  <c r="J14" i="5"/>
  <c r="J85" i="5" s="1"/>
  <c r="E7" i="5"/>
  <c r="E79" i="5" s="1"/>
  <c r="E47" i="5"/>
  <c r="AY55" i="1"/>
  <c r="AX55" i="1"/>
  <c r="BI648" i="4"/>
  <c r="BH648" i="4"/>
  <c r="BG648" i="4"/>
  <c r="BF648" i="4"/>
  <c r="T648" i="4"/>
  <c r="R648" i="4"/>
  <c r="P648" i="4"/>
  <c r="BK648" i="4"/>
  <c r="J648" i="4"/>
  <c r="BE648" i="4" s="1"/>
  <c r="BI647" i="4"/>
  <c r="BH647" i="4"/>
  <c r="BG647" i="4"/>
  <c r="BF647" i="4"/>
  <c r="T647" i="4"/>
  <c r="R647" i="4"/>
  <c r="P647" i="4"/>
  <c r="BK647" i="4"/>
  <c r="J647" i="4"/>
  <c r="BE647" i="4"/>
  <c r="BI644" i="4"/>
  <c r="BH644" i="4"/>
  <c r="BG644" i="4"/>
  <c r="BF644" i="4"/>
  <c r="T644" i="4"/>
  <c r="R644" i="4"/>
  <c r="P644" i="4"/>
  <c r="BK644" i="4"/>
  <c r="J644" i="4"/>
  <c r="BE644" i="4"/>
  <c r="BI643" i="4"/>
  <c r="BH643" i="4"/>
  <c r="BG643" i="4"/>
  <c r="BF643" i="4"/>
  <c r="T643" i="4"/>
  <c r="R643" i="4"/>
  <c r="P643" i="4"/>
  <c r="BK643" i="4"/>
  <c r="J643" i="4"/>
  <c r="BE643" i="4"/>
  <c r="BI640" i="4"/>
  <c r="BH640" i="4"/>
  <c r="BG640" i="4"/>
  <c r="BF640" i="4"/>
  <c r="T640" i="4"/>
  <c r="R640" i="4"/>
  <c r="P640" i="4"/>
  <c r="BK640" i="4"/>
  <c r="J640" i="4"/>
  <c r="BE640" i="4" s="1"/>
  <c r="BI639" i="4"/>
  <c r="BH639" i="4"/>
  <c r="BG639" i="4"/>
  <c r="BF639" i="4"/>
  <c r="T639" i="4"/>
  <c r="R639" i="4"/>
  <c r="P639" i="4"/>
  <c r="BK639" i="4"/>
  <c r="J639" i="4"/>
  <c r="BE639" i="4"/>
  <c r="BI638" i="4"/>
  <c r="BH638" i="4"/>
  <c r="BG638" i="4"/>
  <c r="BF638" i="4"/>
  <c r="T638" i="4"/>
  <c r="R638" i="4"/>
  <c r="P638" i="4"/>
  <c r="BK638" i="4"/>
  <c r="J638" i="4"/>
  <c r="BE638" i="4"/>
  <c r="BI637" i="4"/>
  <c r="BH637" i="4"/>
  <c r="BG637" i="4"/>
  <c r="BF637" i="4"/>
  <c r="T637" i="4"/>
  <c r="R637" i="4"/>
  <c r="P637" i="4"/>
  <c r="BK637" i="4"/>
  <c r="J637" i="4"/>
  <c r="BE637" i="4"/>
  <c r="BI634" i="4"/>
  <c r="BH634" i="4"/>
  <c r="BG634" i="4"/>
  <c r="BF634" i="4"/>
  <c r="T634" i="4"/>
  <c r="R634" i="4"/>
  <c r="P634" i="4"/>
  <c r="BK634" i="4"/>
  <c r="J634" i="4"/>
  <c r="BE634" i="4"/>
  <c r="BI631" i="4"/>
  <c r="BH631" i="4"/>
  <c r="BG631" i="4"/>
  <c r="BF631" i="4"/>
  <c r="T631" i="4"/>
  <c r="R631" i="4"/>
  <c r="P631" i="4"/>
  <c r="BK631" i="4"/>
  <c r="J631" i="4"/>
  <c r="BE631" i="4"/>
  <c r="BI628" i="4"/>
  <c r="BH628" i="4"/>
  <c r="BG628" i="4"/>
  <c r="BF628" i="4"/>
  <c r="T628" i="4"/>
  <c r="R628" i="4"/>
  <c r="P628" i="4"/>
  <c r="BK628" i="4"/>
  <c r="J628" i="4"/>
  <c r="BE628" i="4"/>
  <c r="BI625" i="4"/>
  <c r="BH625" i="4"/>
  <c r="BG625" i="4"/>
  <c r="BF625" i="4"/>
  <c r="T625" i="4"/>
  <c r="R625" i="4"/>
  <c r="P625" i="4"/>
  <c r="BK625" i="4"/>
  <c r="J625" i="4"/>
  <c r="BE625" i="4"/>
  <c r="BI622" i="4"/>
  <c r="BH622" i="4"/>
  <c r="BG622" i="4"/>
  <c r="BF622" i="4"/>
  <c r="T622" i="4"/>
  <c r="R622" i="4"/>
  <c r="P622" i="4"/>
  <c r="BK622" i="4"/>
  <c r="J622" i="4"/>
  <c r="BE622" i="4"/>
  <c r="BI619" i="4"/>
  <c r="BH619" i="4"/>
  <c r="BG619" i="4"/>
  <c r="BF619" i="4"/>
  <c r="T619" i="4"/>
  <c r="R619" i="4"/>
  <c r="P619" i="4"/>
  <c r="BK619" i="4"/>
  <c r="J619" i="4"/>
  <c r="BE619" i="4"/>
  <c r="BI616" i="4"/>
  <c r="BH616" i="4"/>
  <c r="BG616" i="4"/>
  <c r="BF616" i="4"/>
  <c r="T616" i="4"/>
  <c r="R616" i="4"/>
  <c r="P616" i="4"/>
  <c r="BK616" i="4"/>
  <c r="J616" i="4"/>
  <c r="BE616" i="4"/>
  <c r="BI613" i="4"/>
  <c r="BH613" i="4"/>
  <c r="BG613" i="4"/>
  <c r="BF613" i="4"/>
  <c r="T613" i="4"/>
  <c r="R613" i="4"/>
  <c r="P613" i="4"/>
  <c r="BK613" i="4"/>
  <c r="J613" i="4"/>
  <c r="BE613" i="4"/>
  <c r="BI612" i="4"/>
  <c r="BH612" i="4"/>
  <c r="BG612" i="4"/>
  <c r="BF612" i="4"/>
  <c r="T612" i="4"/>
  <c r="R612" i="4"/>
  <c r="P612" i="4"/>
  <c r="BK612" i="4"/>
  <c r="J612" i="4"/>
  <c r="BE612" i="4"/>
  <c r="BI609" i="4"/>
  <c r="BH609" i="4"/>
  <c r="BG609" i="4"/>
  <c r="BF609" i="4"/>
  <c r="T609" i="4"/>
  <c r="R609" i="4"/>
  <c r="P609" i="4"/>
  <c r="BK609" i="4"/>
  <c r="J609" i="4"/>
  <c r="BE609" i="4"/>
  <c r="BI605" i="4"/>
  <c r="BH605" i="4"/>
  <c r="BG605" i="4"/>
  <c r="BF605" i="4"/>
  <c r="T605" i="4"/>
  <c r="R605" i="4"/>
  <c r="P605" i="4"/>
  <c r="BK605" i="4"/>
  <c r="J605" i="4"/>
  <c r="BE605" i="4"/>
  <c r="BI604" i="4"/>
  <c r="BH604" i="4"/>
  <c r="BG604" i="4"/>
  <c r="BF604" i="4"/>
  <c r="T604" i="4"/>
  <c r="R604" i="4"/>
  <c r="P604" i="4"/>
  <c r="BK604" i="4"/>
  <c r="J604" i="4"/>
  <c r="BE604" i="4"/>
  <c r="BI603" i="4"/>
  <c r="BH603" i="4"/>
  <c r="BG603" i="4"/>
  <c r="BF603" i="4"/>
  <c r="T603" i="4"/>
  <c r="R603" i="4"/>
  <c r="P603" i="4"/>
  <c r="BK603" i="4"/>
  <c r="J603" i="4"/>
  <c r="BE603" i="4"/>
  <c r="BI600" i="4"/>
  <c r="BH600" i="4"/>
  <c r="BG600" i="4"/>
  <c r="BF600" i="4"/>
  <c r="T600" i="4"/>
  <c r="R600" i="4"/>
  <c r="P600" i="4"/>
  <c r="BK600" i="4"/>
  <c r="J600" i="4"/>
  <c r="BE600" i="4"/>
  <c r="BI597" i="4"/>
  <c r="BH597" i="4"/>
  <c r="BG597" i="4"/>
  <c r="BF597" i="4"/>
  <c r="T597" i="4"/>
  <c r="R597" i="4"/>
  <c r="P597" i="4"/>
  <c r="BK597" i="4"/>
  <c r="J597" i="4"/>
  <c r="BE597" i="4"/>
  <c r="BI593" i="4"/>
  <c r="BH593" i="4"/>
  <c r="BG593" i="4"/>
  <c r="BF593" i="4"/>
  <c r="T593" i="4"/>
  <c r="R593" i="4"/>
  <c r="P593" i="4"/>
  <c r="BK593" i="4"/>
  <c r="J593" i="4"/>
  <c r="BE593" i="4"/>
  <c r="BI589" i="4"/>
  <c r="BH589" i="4"/>
  <c r="BG589" i="4"/>
  <c r="BF589" i="4"/>
  <c r="T589" i="4"/>
  <c r="R589" i="4"/>
  <c r="P589" i="4"/>
  <c r="BK589" i="4"/>
  <c r="J589" i="4"/>
  <c r="BE589" i="4"/>
  <c r="BI582" i="4"/>
  <c r="BH582" i="4"/>
  <c r="BG582" i="4"/>
  <c r="BF582" i="4"/>
  <c r="T582" i="4"/>
  <c r="R582" i="4"/>
  <c r="P582" i="4"/>
  <c r="BK582" i="4"/>
  <c r="J582" i="4"/>
  <c r="BE582" i="4"/>
  <c r="BI579" i="4"/>
  <c r="BH579" i="4"/>
  <c r="BG579" i="4"/>
  <c r="BF579" i="4"/>
  <c r="T579" i="4"/>
  <c r="R579" i="4"/>
  <c r="P579" i="4"/>
  <c r="BK579" i="4"/>
  <c r="J579" i="4"/>
  <c r="BE579" i="4"/>
  <c r="BI572" i="4"/>
  <c r="BH572" i="4"/>
  <c r="BG572" i="4"/>
  <c r="BF572" i="4"/>
  <c r="T572" i="4"/>
  <c r="R572" i="4"/>
  <c r="P572" i="4"/>
  <c r="BK572" i="4"/>
  <c r="J572" i="4"/>
  <c r="BE572" i="4"/>
  <c r="BI569" i="4"/>
  <c r="BH569" i="4"/>
  <c r="BG569" i="4"/>
  <c r="BF569" i="4"/>
  <c r="T569" i="4"/>
  <c r="R569" i="4"/>
  <c r="P569" i="4"/>
  <c r="BK569" i="4"/>
  <c r="J569" i="4"/>
  <c r="BE569" i="4"/>
  <c r="BI566" i="4"/>
  <c r="BH566" i="4"/>
  <c r="BG566" i="4"/>
  <c r="BF566" i="4"/>
  <c r="T566" i="4"/>
  <c r="R566" i="4"/>
  <c r="P566" i="4"/>
  <c r="BK566" i="4"/>
  <c r="J566" i="4"/>
  <c r="BE566" i="4"/>
  <c r="BI563" i="4"/>
  <c r="BH563" i="4"/>
  <c r="BG563" i="4"/>
  <c r="BF563" i="4"/>
  <c r="T563" i="4"/>
  <c r="R563" i="4"/>
  <c r="P563" i="4"/>
  <c r="BK563" i="4"/>
  <c r="J563" i="4"/>
  <c r="BE563" i="4"/>
  <c r="BI560" i="4"/>
  <c r="BH560" i="4"/>
  <c r="BG560" i="4"/>
  <c r="BF560" i="4"/>
  <c r="T560" i="4"/>
  <c r="R560" i="4"/>
  <c r="P560" i="4"/>
  <c r="BK560" i="4"/>
  <c r="BK553" i="4" s="1"/>
  <c r="J553" i="4" s="1"/>
  <c r="J75" i="4" s="1"/>
  <c r="J560" i="4"/>
  <c r="BE560" i="4"/>
  <c r="BI557" i="4"/>
  <c r="BH557" i="4"/>
  <c r="BG557" i="4"/>
  <c r="BF557" i="4"/>
  <c r="T557" i="4"/>
  <c r="R557" i="4"/>
  <c r="P557" i="4"/>
  <c r="BK557" i="4"/>
  <c r="J557" i="4"/>
  <c r="BE557" i="4"/>
  <c r="BI554" i="4"/>
  <c r="BH554" i="4"/>
  <c r="BG554" i="4"/>
  <c r="BF554" i="4"/>
  <c r="T554" i="4"/>
  <c r="T553" i="4"/>
  <c r="R554" i="4"/>
  <c r="P554" i="4"/>
  <c r="P553" i="4"/>
  <c r="BK554" i="4"/>
  <c r="J554" i="4"/>
  <c r="BE554" i="4" s="1"/>
  <c r="BI552" i="4"/>
  <c r="BH552" i="4"/>
  <c r="BG552" i="4"/>
  <c r="BF552" i="4"/>
  <c r="T552" i="4"/>
  <c r="R552" i="4"/>
  <c r="P552" i="4"/>
  <c r="BK552" i="4"/>
  <c r="J552" i="4"/>
  <c r="BE552" i="4"/>
  <c r="BI551" i="4"/>
  <c r="BH551" i="4"/>
  <c r="BG551" i="4"/>
  <c r="BF551" i="4"/>
  <c r="T551" i="4"/>
  <c r="R551" i="4"/>
  <c r="P551" i="4"/>
  <c r="BK551" i="4"/>
  <c r="J551" i="4"/>
  <c r="BE551" i="4"/>
  <c r="BI550" i="4"/>
  <c r="BH550" i="4"/>
  <c r="BG550" i="4"/>
  <c r="BF550" i="4"/>
  <c r="T550" i="4"/>
  <c r="R550" i="4"/>
  <c r="P550" i="4"/>
  <c r="BK550" i="4"/>
  <c r="J550" i="4"/>
  <c r="BE550" i="4"/>
  <c r="BI549" i="4"/>
  <c r="BH549" i="4"/>
  <c r="BG549" i="4"/>
  <c r="BF549" i="4"/>
  <c r="T549" i="4"/>
  <c r="R549" i="4"/>
  <c r="P549" i="4"/>
  <c r="BK549" i="4"/>
  <c r="J549" i="4"/>
  <c r="BE549" i="4"/>
  <c r="BI548" i="4"/>
  <c r="BH548" i="4"/>
  <c r="BG548" i="4"/>
  <c r="BF548" i="4"/>
  <c r="T548" i="4"/>
  <c r="R548" i="4"/>
  <c r="P548" i="4"/>
  <c r="BK548" i="4"/>
  <c r="J548" i="4"/>
  <c r="BE548" i="4"/>
  <c r="BI545" i="4"/>
  <c r="BH545" i="4"/>
  <c r="BG545" i="4"/>
  <c r="BF545" i="4"/>
  <c r="T545" i="4"/>
  <c r="R545" i="4"/>
  <c r="P545" i="4"/>
  <c r="BK545" i="4"/>
  <c r="J545" i="4"/>
  <c r="BE545" i="4"/>
  <c r="BI542" i="4"/>
  <c r="BH542" i="4"/>
  <c r="BG542" i="4"/>
  <c r="BF542" i="4"/>
  <c r="T542" i="4"/>
  <c r="R542" i="4"/>
  <c r="P542" i="4"/>
  <c r="BK542" i="4"/>
  <c r="J542" i="4"/>
  <c r="BE542" i="4"/>
  <c r="BI539" i="4"/>
  <c r="BH539" i="4"/>
  <c r="BG539" i="4"/>
  <c r="BF539" i="4"/>
  <c r="T539" i="4"/>
  <c r="R539" i="4"/>
  <c r="P539" i="4"/>
  <c r="BK539" i="4"/>
  <c r="J539" i="4"/>
  <c r="BE539" i="4"/>
  <c r="BI538" i="4"/>
  <c r="BH538" i="4"/>
  <c r="BG538" i="4"/>
  <c r="BF538" i="4"/>
  <c r="T538" i="4"/>
  <c r="R538" i="4"/>
  <c r="P538" i="4"/>
  <c r="BK538" i="4"/>
  <c r="J538" i="4"/>
  <c r="BE538" i="4"/>
  <c r="BI537" i="4"/>
  <c r="BH537" i="4"/>
  <c r="BG537" i="4"/>
  <c r="BF537" i="4"/>
  <c r="T537" i="4"/>
  <c r="R537" i="4"/>
  <c r="P537" i="4"/>
  <c r="BK537" i="4"/>
  <c r="J537" i="4"/>
  <c r="BE537" i="4"/>
  <c r="BI536" i="4"/>
  <c r="BH536" i="4"/>
  <c r="BG536" i="4"/>
  <c r="BF536" i="4"/>
  <c r="T536" i="4"/>
  <c r="R536" i="4"/>
  <c r="P536" i="4"/>
  <c r="BK536" i="4"/>
  <c r="J536" i="4"/>
  <c r="BE536" i="4"/>
  <c r="BI533" i="4"/>
  <c r="BH533" i="4"/>
  <c r="BG533" i="4"/>
  <c r="BF533" i="4"/>
  <c r="T533" i="4"/>
  <c r="R533" i="4"/>
  <c r="P533" i="4"/>
  <c r="BK533" i="4"/>
  <c r="J533" i="4"/>
  <c r="BE533" i="4"/>
  <c r="BI530" i="4"/>
  <c r="BH530" i="4"/>
  <c r="BG530" i="4"/>
  <c r="BF530" i="4"/>
  <c r="T530" i="4"/>
  <c r="R530" i="4"/>
  <c r="P530" i="4"/>
  <c r="BK530" i="4"/>
  <c r="J530" i="4"/>
  <c r="BE530" i="4"/>
  <c r="BI527" i="4"/>
  <c r="BH527" i="4"/>
  <c r="BG527" i="4"/>
  <c r="BF527" i="4"/>
  <c r="T527" i="4"/>
  <c r="R527" i="4"/>
  <c r="P527" i="4"/>
  <c r="BK527" i="4"/>
  <c r="J527" i="4"/>
  <c r="BE527" i="4"/>
  <c r="BI524" i="4"/>
  <c r="BH524" i="4"/>
  <c r="BG524" i="4"/>
  <c r="BF524" i="4"/>
  <c r="T524" i="4"/>
  <c r="R524" i="4"/>
  <c r="P524" i="4"/>
  <c r="BK524" i="4"/>
  <c r="J524" i="4"/>
  <c r="BE524" i="4"/>
  <c r="BI521" i="4"/>
  <c r="BH521" i="4"/>
  <c r="BG521" i="4"/>
  <c r="BF521" i="4"/>
  <c r="T521" i="4"/>
  <c r="R521" i="4"/>
  <c r="P521" i="4"/>
  <c r="BK521" i="4"/>
  <c r="J521" i="4"/>
  <c r="BE521" i="4"/>
  <c r="BI518" i="4"/>
  <c r="BH518" i="4"/>
  <c r="BG518" i="4"/>
  <c r="BF518" i="4"/>
  <c r="T518" i="4"/>
  <c r="R518" i="4"/>
  <c r="P518" i="4"/>
  <c r="BK518" i="4"/>
  <c r="J518" i="4"/>
  <c r="BE518" i="4"/>
  <c r="BI515" i="4"/>
  <c r="BH515" i="4"/>
  <c r="BG515" i="4"/>
  <c r="BF515" i="4"/>
  <c r="T515" i="4"/>
  <c r="R515" i="4"/>
  <c r="P515" i="4"/>
  <c r="BK515" i="4"/>
  <c r="J515" i="4"/>
  <c r="BE515" i="4"/>
  <c r="BI512" i="4"/>
  <c r="BH512" i="4"/>
  <c r="BG512" i="4"/>
  <c r="BF512" i="4"/>
  <c r="T512" i="4"/>
  <c r="R512" i="4"/>
  <c r="P512" i="4"/>
  <c r="BK512" i="4"/>
  <c r="J512" i="4"/>
  <c r="BE512" i="4"/>
  <c r="BI509" i="4"/>
  <c r="BH509" i="4"/>
  <c r="BG509" i="4"/>
  <c r="BF509" i="4"/>
  <c r="T509" i="4"/>
  <c r="R509" i="4"/>
  <c r="P509" i="4"/>
  <c r="BK509" i="4"/>
  <c r="J509" i="4"/>
  <c r="BE509" i="4"/>
  <c r="BI508" i="4"/>
  <c r="BH508" i="4"/>
  <c r="BG508" i="4"/>
  <c r="BF508" i="4"/>
  <c r="T508" i="4"/>
  <c r="R508" i="4"/>
  <c r="P508" i="4"/>
  <c r="BK508" i="4"/>
  <c r="J508" i="4"/>
  <c r="BE508" i="4"/>
  <c r="BI507" i="4"/>
  <c r="BH507" i="4"/>
  <c r="BG507" i="4"/>
  <c r="BF507" i="4"/>
  <c r="T507" i="4"/>
  <c r="R507" i="4"/>
  <c r="P507" i="4"/>
  <c r="BK507" i="4"/>
  <c r="J507" i="4"/>
  <c r="BE507" i="4"/>
  <c r="BI506" i="4"/>
  <c r="BH506" i="4"/>
  <c r="BG506" i="4"/>
  <c r="BF506" i="4"/>
  <c r="T506" i="4"/>
  <c r="R506" i="4"/>
  <c r="P506" i="4"/>
  <c r="BK506" i="4"/>
  <c r="J506" i="4"/>
  <c r="BE506" i="4"/>
  <c r="BI505" i="4"/>
  <c r="BH505" i="4"/>
  <c r="BG505" i="4"/>
  <c r="BF505" i="4"/>
  <c r="T505" i="4"/>
  <c r="R505" i="4"/>
  <c r="P505" i="4"/>
  <c r="BK505" i="4"/>
  <c r="J505" i="4"/>
  <c r="BE505" i="4"/>
  <c r="BI504" i="4"/>
  <c r="BH504" i="4"/>
  <c r="BG504" i="4"/>
  <c r="BF504" i="4"/>
  <c r="T504" i="4"/>
  <c r="R504" i="4"/>
  <c r="P504" i="4"/>
  <c r="BK504" i="4"/>
  <c r="J504" i="4"/>
  <c r="BE504" i="4"/>
  <c r="BI501" i="4"/>
  <c r="BH501" i="4"/>
  <c r="BG501" i="4"/>
  <c r="BF501" i="4"/>
  <c r="T501" i="4"/>
  <c r="R501" i="4"/>
  <c r="P501" i="4"/>
  <c r="BK501" i="4"/>
  <c r="J501" i="4"/>
  <c r="BE501" i="4"/>
  <c r="BI498" i="4"/>
  <c r="BH498" i="4"/>
  <c r="BG498" i="4"/>
  <c r="BF498" i="4"/>
  <c r="T498" i="4"/>
  <c r="R498" i="4"/>
  <c r="P498" i="4"/>
  <c r="BK498" i="4"/>
  <c r="J498" i="4"/>
  <c r="BE498" i="4"/>
  <c r="BI497" i="4"/>
  <c r="BH497" i="4"/>
  <c r="BG497" i="4"/>
  <c r="BF497" i="4"/>
  <c r="T497" i="4"/>
  <c r="R497" i="4"/>
  <c r="P497" i="4"/>
  <c r="BK497" i="4"/>
  <c r="J497" i="4"/>
  <c r="BE497" i="4"/>
  <c r="BI494" i="4"/>
  <c r="BH494" i="4"/>
  <c r="BG494" i="4"/>
  <c r="BF494" i="4"/>
  <c r="T494" i="4"/>
  <c r="R494" i="4"/>
  <c r="P494" i="4"/>
  <c r="BK494" i="4"/>
  <c r="J494" i="4"/>
  <c r="BE494" i="4"/>
  <c r="BI493" i="4"/>
  <c r="BH493" i="4"/>
  <c r="BG493" i="4"/>
  <c r="BF493" i="4"/>
  <c r="T493" i="4"/>
  <c r="R493" i="4"/>
  <c r="P493" i="4"/>
  <c r="BK493" i="4"/>
  <c r="J493" i="4"/>
  <c r="BE493" i="4"/>
  <c r="BI490" i="4"/>
  <c r="BH490" i="4"/>
  <c r="BG490" i="4"/>
  <c r="BF490" i="4"/>
  <c r="T490" i="4"/>
  <c r="R490" i="4"/>
  <c r="P490" i="4"/>
  <c r="BK490" i="4"/>
  <c r="J490" i="4"/>
  <c r="BE490" i="4"/>
  <c r="BI487" i="4"/>
  <c r="BH487" i="4"/>
  <c r="BG487" i="4"/>
  <c r="BF487" i="4"/>
  <c r="T487" i="4"/>
  <c r="R487" i="4"/>
  <c r="P487" i="4"/>
  <c r="BK487" i="4"/>
  <c r="J487" i="4"/>
  <c r="BE487" i="4"/>
  <c r="BI484" i="4"/>
  <c r="BH484" i="4"/>
  <c r="BG484" i="4"/>
  <c r="BF484" i="4"/>
  <c r="T484" i="4"/>
  <c r="R484" i="4"/>
  <c r="P484" i="4"/>
  <c r="BK484" i="4"/>
  <c r="J484" i="4"/>
  <c r="BE484" i="4"/>
  <c r="BI480" i="4"/>
  <c r="BH480" i="4"/>
  <c r="BG480" i="4"/>
  <c r="BF480" i="4"/>
  <c r="T480" i="4"/>
  <c r="R480" i="4"/>
  <c r="P480" i="4"/>
  <c r="BK480" i="4"/>
  <c r="J480" i="4"/>
  <c r="BE480" i="4"/>
  <c r="BI477" i="4"/>
  <c r="BH477" i="4"/>
  <c r="BG477" i="4"/>
  <c r="BF477" i="4"/>
  <c r="T477" i="4"/>
  <c r="R477" i="4"/>
  <c r="P477" i="4"/>
  <c r="BK477" i="4"/>
  <c r="J477" i="4"/>
  <c r="BE477" i="4"/>
  <c r="BI474" i="4"/>
  <c r="BH474" i="4"/>
  <c r="BG474" i="4"/>
  <c r="BF474" i="4"/>
  <c r="T474" i="4"/>
  <c r="R474" i="4"/>
  <c r="P474" i="4"/>
  <c r="BK474" i="4"/>
  <c r="J474" i="4"/>
  <c r="BE474" i="4"/>
  <c r="BI471" i="4"/>
  <c r="BH471" i="4"/>
  <c r="BG471" i="4"/>
  <c r="BF471" i="4"/>
  <c r="T471" i="4"/>
  <c r="R471" i="4"/>
  <c r="P471" i="4"/>
  <c r="BK471" i="4"/>
  <c r="J471" i="4"/>
  <c r="BE471" i="4"/>
  <c r="BI468" i="4"/>
  <c r="BH468" i="4"/>
  <c r="BG468" i="4"/>
  <c r="BF468" i="4"/>
  <c r="T468" i="4"/>
  <c r="R468" i="4"/>
  <c r="P468" i="4"/>
  <c r="BK468" i="4"/>
  <c r="J468" i="4"/>
  <c r="BE468" i="4"/>
  <c r="BI464" i="4"/>
  <c r="BH464" i="4"/>
  <c r="BG464" i="4"/>
  <c r="BF464" i="4"/>
  <c r="T464" i="4"/>
  <c r="R464" i="4"/>
  <c r="P464" i="4"/>
  <c r="BK464" i="4"/>
  <c r="J464" i="4"/>
  <c r="BE464" i="4"/>
  <c r="BI461" i="4"/>
  <c r="BH461" i="4"/>
  <c r="BG461" i="4"/>
  <c r="BF461" i="4"/>
  <c r="T461" i="4"/>
  <c r="R461" i="4"/>
  <c r="P461" i="4"/>
  <c r="BK461" i="4"/>
  <c r="J461" i="4"/>
  <c r="BE461" i="4"/>
  <c r="BI458" i="4"/>
  <c r="BH458" i="4"/>
  <c r="BG458" i="4"/>
  <c r="BF458" i="4"/>
  <c r="T458" i="4"/>
  <c r="R458" i="4"/>
  <c r="P458" i="4"/>
  <c r="BK458" i="4"/>
  <c r="J458" i="4"/>
  <c r="BE458" i="4"/>
  <c r="BI454" i="4"/>
  <c r="BH454" i="4"/>
  <c r="BG454" i="4"/>
  <c r="BF454" i="4"/>
  <c r="T454" i="4"/>
  <c r="R454" i="4"/>
  <c r="P454" i="4"/>
  <c r="BK454" i="4"/>
  <c r="J454" i="4"/>
  <c r="BE454" i="4"/>
  <c r="BI451" i="4"/>
  <c r="BH451" i="4"/>
  <c r="BG451" i="4"/>
  <c r="BF451" i="4"/>
  <c r="T451" i="4"/>
  <c r="R451" i="4"/>
  <c r="P451" i="4"/>
  <c r="BK451" i="4"/>
  <c r="J451" i="4"/>
  <c r="BE451" i="4"/>
  <c r="BI446" i="4"/>
  <c r="BH446" i="4"/>
  <c r="BG446" i="4"/>
  <c r="BF446" i="4"/>
  <c r="T446" i="4"/>
  <c r="R446" i="4"/>
  <c r="P446" i="4"/>
  <c r="BK446" i="4"/>
  <c r="J446" i="4"/>
  <c r="BE446" i="4"/>
  <c r="BI442" i="4"/>
  <c r="BH442" i="4"/>
  <c r="BG442" i="4"/>
  <c r="BF442" i="4"/>
  <c r="T442" i="4"/>
  <c r="R442" i="4"/>
  <c r="P442" i="4"/>
  <c r="BK442" i="4"/>
  <c r="J442" i="4"/>
  <c r="BE442" i="4"/>
  <c r="BI438" i="4"/>
  <c r="BH438" i="4"/>
  <c r="BG438" i="4"/>
  <c r="BF438" i="4"/>
  <c r="T438" i="4"/>
  <c r="R438" i="4"/>
  <c r="P438" i="4"/>
  <c r="BK438" i="4"/>
  <c r="J438" i="4"/>
  <c r="BE438" i="4"/>
  <c r="BI429" i="4"/>
  <c r="BH429" i="4"/>
  <c r="BG429" i="4"/>
  <c r="BF429" i="4"/>
  <c r="T429" i="4"/>
  <c r="R429" i="4"/>
  <c r="P429" i="4"/>
  <c r="BK429" i="4"/>
  <c r="J429" i="4"/>
  <c r="BE429" i="4"/>
  <c r="BI426" i="4"/>
  <c r="BH426" i="4"/>
  <c r="BG426" i="4"/>
  <c r="BF426" i="4"/>
  <c r="T426" i="4"/>
  <c r="R426" i="4"/>
  <c r="P426" i="4"/>
  <c r="BK426" i="4"/>
  <c r="J426" i="4"/>
  <c r="BE426" i="4"/>
  <c r="BI417" i="4"/>
  <c r="BH417" i="4"/>
  <c r="BG417" i="4"/>
  <c r="BF417" i="4"/>
  <c r="T417" i="4"/>
  <c r="R417" i="4"/>
  <c r="P417" i="4"/>
  <c r="BK417" i="4"/>
  <c r="J417" i="4"/>
  <c r="BE417" i="4"/>
  <c r="BI414" i="4"/>
  <c r="BH414" i="4"/>
  <c r="BG414" i="4"/>
  <c r="BF414" i="4"/>
  <c r="T414" i="4"/>
  <c r="R414" i="4"/>
  <c r="P414" i="4"/>
  <c r="BK414" i="4"/>
  <c r="J414" i="4"/>
  <c r="BE414" i="4"/>
  <c r="BI413" i="4"/>
  <c r="BH413" i="4"/>
  <c r="BG413" i="4"/>
  <c r="BF413" i="4"/>
  <c r="T413" i="4"/>
  <c r="R413" i="4"/>
  <c r="P413" i="4"/>
  <c r="BK413" i="4"/>
  <c r="J413" i="4"/>
  <c r="BE413" i="4"/>
  <c r="BI410" i="4"/>
  <c r="BH410" i="4"/>
  <c r="BG410" i="4"/>
  <c r="BF410" i="4"/>
  <c r="T410" i="4"/>
  <c r="R410" i="4"/>
  <c r="P410" i="4"/>
  <c r="BK410" i="4"/>
  <c r="J410" i="4"/>
  <c r="BE410" i="4"/>
  <c r="BI407" i="4"/>
  <c r="BH407" i="4"/>
  <c r="BG407" i="4"/>
  <c r="BF407" i="4"/>
  <c r="T407" i="4"/>
  <c r="R407" i="4"/>
  <c r="P407" i="4"/>
  <c r="BK407" i="4"/>
  <c r="J407" i="4"/>
  <c r="BE407" i="4"/>
  <c r="BI404" i="4"/>
  <c r="BH404" i="4"/>
  <c r="BG404" i="4"/>
  <c r="BF404" i="4"/>
  <c r="T404" i="4"/>
  <c r="R404" i="4"/>
  <c r="P404" i="4"/>
  <c r="BK404" i="4"/>
  <c r="J404" i="4"/>
  <c r="BE404" i="4"/>
  <c r="BI401" i="4"/>
  <c r="BH401" i="4"/>
  <c r="BG401" i="4"/>
  <c r="BF401" i="4"/>
  <c r="T401" i="4"/>
  <c r="R401" i="4"/>
  <c r="P401" i="4"/>
  <c r="BK401" i="4"/>
  <c r="J401" i="4"/>
  <c r="BE401" i="4"/>
  <c r="BI398" i="4"/>
  <c r="BH398" i="4"/>
  <c r="BG398" i="4"/>
  <c r="BF398" i="4"/>
  <c r="T398" i="4"/>
  <c r="R398" i="4"/>
  <c r="P398" i="4"/>
  <c r="BK398" i="4"/>
  <c r="J398" i="4"/>
  <c r="BE398" i="4"/>
  <c r="BI395" i="4"/>
  <c r="BH395" i="4"/>
  <c r="BG395" i="4"/>
  <c r="BF395" i="4"/>
  <c r="T395" i="4"/>
  <c r="R395" i="4"/>
  <c r="P395" i="4"/>
  <c r="BK395" i="4"/>
  <c r="J395" i="4"/>
  <c r="BE395" i="4"/>
  <c r="BI392" i="4"/>
  <c r="BH392" i="4"/>
  <c r="BG392" i="4"/>
  <c r="BF392" i="4"/>
  <c r="T392" i="4"/>
  <c r="R392" i="4"/>
  <c r="P392" i="4"/>
  <c r="BK392" i="4"/>
  <c r="J392" i="4"/>
  <c r="BE392" i="4"/>
  <c r="BI389" i="4"/>
  <c r="BH389" i="4"/>
  <c r="BG389" i="4"/>
  <c r="BF389" i="4"/>
  <c r="T389" i="4"/>
  <c r="R389" i="4"/>
  <c r="P389" i="4"/>
  <c r="BK389" i="4"/>
  <c r="J389" i="4"/>
  <c r="BE389" i="4"/>
  <c r="BI386" i="4"/>
  <c r="BH386" i="4"/>
  <c r="BG386" i="4"/>
  <c r="BF386" i="4"/>
  <c r="T386" i="4"/>
  <c r="R386" i="4"/>
  <c r="P386" i="4"/>
  <c r="BK386" i="4"/>
  <c r="J386" i="4"/>
  <c r="BE386" i="4"/>
  <c r="BI383" i="4"/>
  <c r="BH383" i="4"/>
  <c r="BG383" i="4"/>
  <c r="BF383" i="4"/>
  <c r="T383" i="4"/>
  <c r="R383" i="4"/>
  <c r="P383" i="4"/>
  <c r="BK383" i="4"/>
  <c r="J383" i="4"/>
  <c r="BE383" i="4"/>
  <c r="BI380" i="4"/>
  <c r="BH380" i="4"/>
  <c r="BG380" i="4"/>
  <c r="BF380" i="4"/>
  <c r="T380" i="4"/>
  <c r="R380" i="4"/>
  <c r="P380" i="4"/>
  <c r="BK380" i="4"/>
  <c r="J380" i="4"/>
  <c r="BE380" i="4"/>
  <c r="BI379" i="4"/>
  <c r="BH379" i="4"/>
  <c r="BG379" i="4"/>
  <c r="BF379" i="4"/>
  <c r="T379" i="4"/>
  <c r="R379" i="4"/>
  <c r="P379" i="4"/>
  <c r="BK379" i="4"/>
  <c r="J379" i="4"/>
  <c r="BE379" i="4"/>
  <c r="BI378" i="4"/>
  <c r="BH378" i="4"/>
  <c r="BG378" i="4"/>
  <c r="BF378" i="4"/>
  <c r="T378" i="4"/>
  <c r="R378" i="4"/>
  <c r="P378" i="4"/>
  <c r="BK378" i="4"/>
  <c r="J378" i="4"/>
  <c r="BE378" i="4"/>
  <c r="BI375" i="4"/>
  <c r="BH375" i="4"/>
  <c r="BG375" i="4"/>
  <c r="BF375" i="4"/>
  <c r="T375" i="4"/>
  <c r="R375" i="4"/>
  <c r="P375" i="4"/>
  <c r="BK375" i="4"/>
  <c r="J375" i="4"/>
  <c r="BE375" i="4"/>
  <c r="BI372" i="4"/>
  <c r="BH372" i="4"/>
  <c r="BG372" i="4"/>
  <c r="BF372" i="4"/>
  <c r="T372" i="4"/>
  <c r="R372" i="4"/>
  <c r="P372" i="4"/>
  <c r="BK372" i="4"/>
  <c r="J372" i="4"/>
  <c r="BE372" i="4"/>
  <c r="BI369" i="4"/>
  <c r="BH369" i="4"/>
  <c r="BG369" i="4"/>
  <c r="BF369" i="4"/>
  <c r="T369" i="4"/>
  <c r="R369" i="4"/>
  <c r="P369" i="4"/>
  <c r="BK369" i="4"/>
  <c r="BK365" i="4" s="1"/>
  <c r="J365" i="4" s="1"/>
  <c r="J74" i="4" s="1"/>
  <c r="J369" i="4"/>
  <c r="BE369" i="4"/>
  <c r="BI366" i="4"/>
  <c r="BH366" i="4"/>
  <c r="BG366" i="4"/>
  <c r="BF366" i="4"/>
  <c r="T366" i="4"/>
  <c r="T365" i="4"/>
  <c r="R366" i="4"/>
  <c r="P366" i="4"/>
  <c r="P365" i="4"/>
  <c r="BK366" i="4"/>
  <c r="J366" i="4"/>
  <c r="BE366" i="4" s="1"/>
  <c r="BI363" i="4"/>
  <c r="BH363" i="4"/>
  <c r="BG363" i="4"/>
  <c r="BF363" i="4"/>
  <c r="T363" i="4"/>
  <c r="R363" i="4"/>
  <c r="R360" i="4" s="1"/>
  <c r="P363" i="4"/>
  <c r="BK363" i="4"/>
  <c r="J363" i="4"/>
  <c r="BE363" i="4"/>
  <c r="BI361" i="4"/>
  <c r="BH361" i="4"/>
  <c r="BG361" i="4"/>
  <c r="BF361" i="4"/>
  <c r="T361" i="4"/>
  <c r="T360" i="4"/>
  <c r="R361" i="4"/>
  <c r="P361" i="4"/>
  <c r="P360" i="4"/>
  <c r="BK361" i="4"/>
  <c r="BK360" i="4"/>
  <c r="J360" i="4" s="1"/>
  <c r="J73" i="4" s="1"/>
  <c r="J361" i="4"/>
  <c r="BE361" i="4" s="1"/>
  <c r="BI358" i="4"/>
  <c r="BH358" i="4"/>
  <c r="BG358" i="4"/>
  <c r="BF358" i="4"/>
  <c r="T358" i="4"/>
  <c r="R358" i="4"/>
  <c r="P358" i="4"/>
  <c r="BK358" i="4"/>
  <c r="J358" i="4"/>
  <c r="BE358" i="4"/>
  <c r="BI356" i="4"/>
  <c r="BH356" i="4"/>
  <c r="BG356" i="4"/>
  <c r="BF356" i="4"/>
  <c r="T356" i="4"/>
  <c r="R356" i="4"/>
  <c r="P356" i="4"/>
  <c r="BK356" i="4"/>
  <c r="BK353" i="4" s="1"/>
  <c r="J353" i="4" s="1"/>
  <c r="J72" i="4" s="1"/>
  <c r="J356" i="4"/>
  <c r="BE356" i="4"/>
  <c r="BI354" i="4"/>
  <c r="BH354" i="4"/>
  <c r="BG354" i="4"/>
  <c r="BF354" i="4"/>
  <c r="T354" i="4"/>
  <c r="T353" i="4"/>
  <c r="R354" i="4"/>
  <c r="R353" i="4"/>
  <c r="P354" i="4"/>
  <c r="P353" i="4"/>
  <c r="BK354" i="4"/>
  <c r="J354" i="4"/>
  <c r="BE354" i="4" s="1"/>
  <c r="BI351" i="4"/>
  <c r="BH351" i="4"/>
  <c r="BG351" i="4"/>
  <c r="BF351" i="4"/>
  <c r="T351" i="4"/>
  <c r="R351" i="4"/>
  <c r="P351" i="4"/>
  <c r="BK351" i="4"/>
  <c r="J351" i="4"/>
  <c r="BE351" i="4"/>
  <c r="BI341" i="4"/>
  <c r="BH341" i="4"/>
  <c r="BG341" i="4"/>
  <c r="BF341" i="4"/>
  <c r="T341" i="4"/>
  <c r="R341" i="4"/>
  <c r="P341" i="4"/>
  <c r="BK341" i="4"/>
  <c r="J341" i="4"/>
  <c r="BE341" i="4"/>
  <c r="BI337" i="4"/>
  <c r="BH337" i="4"/>
  <c r="BG337" i="4"/>
  <c r="BF337" i="4"/>
  <c r="T337" i="4"/>
  <c r="R337" i="4"/>
  <c r="P337" i="4"/>
  <c r="BK337" i="4"/>
  <c r="J337" i="4"/>
  <c r="BE337" i="4"/>
  <c r="BI333" i="4"/>
  <c r="BH333" i="4"/>
  <c r="BG333" i="4"/>
  <c r="BF333" i="4"/>
  <c r="T333" i="4"/>
  <c r="R333" i="4"/>
  <c r="P333" i="4"/>
  <c r="BK333" i="4"/>
  <c r="J333" i="4"/>
  <c r="BE333" i="4"/>
  <c r="BI330" i="4"/>
  <c r="BH330" i="4"/>
  <c r="BG330" i="4"/>
  <c r="BF330" i="4"/>
  <c r="T330" i="4"/>
  <c r="R330" i="4"/>
  <c r="P330" i="4"/>
  <c r="BK330" i="4"/>
  <c r="J330" i="4"/>
  <c r="BE330" i="4"/>
  <c r="BI320" i="4"/>
  <c r="BH320" i="4"/>
  <c r="BG320" i="4"/>
  <c r="BF320" i="4"/>
  <c r="T320" i="4"/>
  <c r="R320" i="4"/>
  <c r="P320" i="4"/>
  <c r="BK320" i="4"/>
  <c r="J320" i="4"/>
  <c r="BE320" i="4"/>
  <c r="BI317" i="4"/>
  <c r="BH317" i="4"/>
  <c r="BG317" i="4"/>
  <c r="BF317" i="4"/>
  <c r="T317" i="4"/>
  <c r="R317" i="4"/>
  <c r="P317" i="4"/>
  <c r="BK317" i="4"/>
  <c r="J317" i="4"/>
  <c r="BE317" i="4"/>
  <c r="BI314" i="4"/>
  <c r="BH314" i="4"/>
  <c r="BG314" i="4"/>
  <c r="BF314" i="4"/>
  <c r="T314" i="4"/>
  <c r="R314" i="4"/>
  <c r="P314" i="4"/>
  <c r="BK314" i="4"/>
  <c r="J314" i="4"/>
  <c r="BE314" i="4"/>
  <c r="BI311" i="4"/>
  <c r="BH311" i="4"/>
  <c r="BG311" i="4"/>
  <c r="BF311" i="4"/>
  <c r="T311" i="4"/>
  <c r="R311" i="4"/>
  <c r="P311" i="4"/>
  <c r="BK311" i="4"/>
  <c r="J311" i="4"/>
  <c r="BE311" i="4"/>
  <c r="BI307" i="4"/>
  <c r="BH307" i="4"/>
  <c r="BG307" i="4"/>
  <c r="BF307" i="4"/>
  <c r="T307" i="4"/>
  <c r="R307" i="4"/>
  <c r="P307" i="4"/>
  <c r="BK307" i="4"/>
  <c r="J307" i="4"/>
  <c r="BE307" i="4"/>
  <c r="BI303" i="4"/>
  <c r="BH303" i="4"/>
  <c r="BG303" i="4"/>
  <c r="BF303" i="4"/>
  <c r="T303" i="4"/>
  <c r="R303" i="4"/>
  <c r="P303" i="4"/>
  <c r="BK303" i="4"/>
  <c r="J303" i="4"/>
  <c r="BE303" i="4"/>
  <c r="BI297" i="4"/>
  <c r="BH297" i="4"/>
  <c r="BG297" i="4"/>
  <c r="BF297" i="4"/>
  <c r="T297" i="4"/>
  <c r="T296" i="4"/>
  <c r="R297" i="4"/>
  <c r="R296" i="4"/>
  <c r="P297" i="4"/>
  <c r="P296" i="4"/>
  <c r="BK297" i="4"/>
  <c r="J297" i="4"/>
  <c r="BE297" i="4" s="1"/>
  <c r="BI294" i="4"/>
  <c r="BH294" i="4"/>
  <c r="BG294" i="4"/>
  <c r="BF294" i="4"/>
  <c r="T294" i="4"/>
  <c r="R294" i="4"/>
  <c r="P294" i="4"/>
  <c r="BK294" i="4"/>
  <c r="J294" i="4"/>
  <c r="BE294" i="4"/>
  <c r="BI288" i="4"/>
  <c r="BH288" i="4"/>
  <c r="BG288" i="4"/>
  <c r="BF288" i="4"/>
  <c r="T288" i="4"/>
  <c r="R288" i="4"/>
  <c r="P288" i="4"/>
  <c r="BK288" i="4"/>
  <c r="J288" i="4"/>
  <c r="BE288" i="4"/>
  <c r="BI286" i="4"/>
  <c r="BH286" i="4"/>
  <c r="BG286" i="4"/>
  <c r="BF286" i="4"/>
  <c r="T286" i="4"/>
  <c r="R286" i="4"/>
  <c r="P286" i="4"/>
  <c r="BK286" i="4"/>
  <c r="J286" i="4"/>
  <c r="BE286" i="4"/>
  <c r="BI282" i="4"/>
  <c r="BH282" i="4"/>
  <c r="BG282" i="4"/>
  <c r="BF282" i="4"/>
  <c r="T282" i="4"/>
  <c r="R282" i="4"/>
  <c r="P282" i="4"/>
  <c r="BK282" i="4"/>
  <c r="J282" i="4"/>
  <c r="BE282" i="4"/>
  <c r="BI279" i="4"/>
  <c r="BH279" i="4"/>
  <c r="BG279" i="4"/>
  <c r="BF279" i="4"/>
  <c r="T279" i="4"/>
  <c r="T278" i="4"/>
  <c r="T277" i="4" s="1"/>
  <c r="R279" i="4"/>
  <c r="P279" i="4"/>
  <c r="P278" i="4"/>
  <c r="P277" i="4" s="1"/>
  <c r="BK279" i="4"/>
  <c r="J279" i="4"/>
  <c r="BE279" i="4"/>
  <c r="BI273" i="4"/>
  <c r="BH273" i="4"/>
  <c r="BG273" i="4"/>
  <c r="BF273" i="4"/>
  <c r="T273" i="4"/>
  <c r="T272" i="4"/>
  <c r="R273" i="4"/>
  <c r="R272" i="4"/>
  <c r="P273" i="4"/>
  <c r="P272" i="4"/>
  <c r="BK273" i="4"/>
  <c r="BK272" i="4"/>
  <c r="J272" i="4" s="1"/>
  <c r="J68" i="4" s="1"/>
  <c r="J273" i="4"/>
  <c r="BE273" i="4" s="1"/>
  <c r="BI269" i="4"/>
  <c r="BH269" i="4"/>
  <c r="BG269" i="4"/>
  <c r="BF269" i="4"/>
  <c r="T269" i="4"/>
  <c r="R269" i="4"/>
  <c r="P269" i="4"/>
  <c r="BK269" i="4"/>
  <c r="J269" i="4"/>
  <c r="BE269" i="4"/>
  <c r="BI265" i="4"/>
  <c r="BH265" i="4"/>
  <c r="BG265" i="4"/>
  <c r="BF265" i="4"/>
  <c r="T265" i="4"/>
  <c r="T264" i="4"/>
  <c r="R265" i="4"/>
  <c r="R264" i="4"/>
  <c r="P265" i="4"/>
  <c r="P264" i="4"/>
  <c r="BK265" i="4"/>
  <c r="BK264" i="4"/>
  <c r="J264" i="4" s="1"/>
  <c r="J265" i="4"/>
  <c r="BE265" i="4" s="1"/>
  <c r="J67" i="4"/>
  <c r="BI261" i="4"/>
  <c r="BH261" i="4"/>
  <c r="BG261" i="4"/>
  <c r="BF261" i="4"/>
  <c r="T261" i="4"/>
  <c r="R261" i="4"/>
  <c r="P261" i="4"/>
  <c r="BK261" i="4"/>
  <c r="J261" i="4"/>
  <c r="BE261" i="4"/>
  <c r="BI258" i="4"/>
  <c r="BH258" i="4"/>
  <c r="BG258" i="4"/>
  <c r="BF258" i="4"/>
  <c r="T258" i="4"/>
  <c r="R258" i="4"/>
  <c r="R253" i="4" s="1"/>
  <c r="P258" i="4"/>
  <c r="BK258" i="4"/>
  <c r="BK253" i="4" s="1"/>
  <c r="J253" i="4" s="1"/>
  <c r="J66" i="4" s="1"/>
  <c r="J258" i="4"/>
  <c r="BE258" i="4"/>
  <c r="BI254" i="4"/>
  <c r="BH254" i="4"/>
  <c r="BG254" i="4"/>
  <c r="BF254" i="4"/>
  <c r="T254" i="4"/>
  <c r="T253" i="4"/>
  <c r="R254" i="4"/>
  <c r="P254" i="4"/>
  <c r="P253" i="4"/>
  <c r="BK254" i="4"/>
  <c r="J254" i="4"/>
  <c r="BE254" i="4" s="1"/>
  <c r="F32" i="4" s="1"/>
  <c r="AZ55" i="1" s="1"/>
  <c r="BI249" i="4"/>
  <c r="BH249" i="4"/>
  <c r="BG249" i="4"/>
  <c r="BF249" i="4"/>
  <c r="T249" i="4"/>
  <c r="T248" i="4"/>
  <c r="R249" i="4"/>
  <c r="R248" i="4"/>
  <c r="P249" i="4"/>
  <c r="P248" i="4"/>
  <c r="BK249" i="4"/>
  <c r="BK248" i="4"/>
  <c r="J248" i="4" s="1"/>
  <c r="J65" i="4" s="1"/>
  <c r="J249" i="4"/>
  <c r="BE249" i="4" s="1"/>
  <c r="BI245" i="4"/>
  <c r="BH245" i="4"/>
  <c r="BG245" i="4"/>
  <c r="BF245" i="4"/>
  <c r="T245" i="4"/>
  <c r="R245" i="4"/>
  <c r="P245" i="4"/>
  <c r="BK245" i="4"/>
  <c r="J245" i="4"/>
  <c r="BE245" i="4"/>
  <c r="BI242" i="4"/>
  <c r="BH242" i="4"/>
  <c r="BG242" i="4"/>
  <c r="BF242" i="4"/>
  <c r="T242" i="4"/>
  <c r="R242" i="4"/>
  <c r="P242" i="4"/>
  <c r="BK242" i="4"/>
  <c r="J242" i="4"/>
  <c r="BE242" i="4"/>
  <c r="BI239" i="4"/>
  <c r="BH239" i="4"/>
  <c r="BG239" i="4"/>
  <c r="BF239" i="4"/>
  <c r="T239" i="4"/>
  <c r="R239" i="4"/>
  <c r="P239" i="4"/>
  <c r="BK239" i="4"/>
  <c r="J239" i="4"/>
  <c r="BE239" i="4"/>
  <c r="BI236" i="4"/>
  <c r="BH236" i="4"/>
  <c r="BG236" i="4"/>
  <c r="BF236" i="4"/>
  <c r="T236" i="4"/>
  <c r="R236" i="4"/>
  <c r="R232" i="4" s="1"/>
  <c r="P236" i="4"/>
  <c r="BK236" i="4"/>
  <c r="J236" i="4"/>
  <c r="BE236" i="4"/>
  <c r="BI233" i="4"/>
  <c r="BH233" i="4"/>
  <c r="BG233" i="4"/>
  <c r="BF233" i="4"/>
  <c r="T233" i="4"/>
  <c r="T232" i="4"/>
  <c r="R233" i="4"/>
  <c r="P233" i="4"/>
  <c r="P232" i="4"/>
  <c r="BK233" i="4"/>
  <c r="BK232" i="4"/>
  <c r="J232" i="4" s="1"/>
  <c r="J64" i="4" s="1"/>
  <c r="J233" i="4"/>
  <c r="BE233" i="4" s="1"/>
  <c r="BI229" i="4"/>
  <c r="BH229" i="4"/>
  <c r="BG229" i="4"/>
  <c r="BF229" i="4"/>
  <c r="T229" i="4"/>
  <c r="R229" i="4"/>
  <c r="P229" i="4"/>
  <c r="BK229" i="4"/>
  <c r="J229" i="4"/>
  <c r="BE229" i="4"/>
  <c r="BI226" i="4"/>
  <c r="BH226" i="4"/>
  <c r="BG226" i="4"/>
  <c r="BF226" i="4"/>
  <c r="T226" i="4"/>
  <c r="R226" i="4"/>
  <c r="P226" i="4"/>
  <c r="BK226" i="4"/>
  <c r="J226" i="4"/>
  <c r="BE226" i="4"/>
  <c r="BI223" i="4"/>
  <c r="BH223" i="4"/>
  <c r="BG223" i="4"/>
  <c r="BF223" i="4"/>
  <c r="T223" i="4"/>
  <c r="R223" i="4"/>
  <c r="P223" i="4"/>
  <c r="BK223" i="4"/>
  <c r="J223" i="4"/>
  <c r="BE223" i="4"/>
  <c r="BI220" i="4"/>
  <c r="BH220" i="4"/>
  <c r="BG220" i="4"/>
  <c r="BF220" i="4"/>
  <c r="T220" i="4"/>
  <c r="R220" i="4"/>
  <c r="P220" i="4"/>
  <c r="BK220" i="4"/>
  <c r="J220" i="4"/>
  <c r="BE220" i="4"/>
  <c r="BI217" i="4"/>
  <c r="BH217" i="4"/>
  <c r="BG217" i="4"/>
  <c r="BF217" i="4"/>
  <c r="T217" i="4"/>
  <c r="R217" i="4"/>
  <c r="P217" i="4"/>
  <c r="BK217" i="4"/>
  <c r="J217" i="4"/>
  <c r="BE217" i="4"/>
  <c r="BI214" i="4"/>
  <c r="BH214" i="4"/>
  <c r="BG214" i="4"/>
  <c r="BF214" i="4"/>
  <c r="T214" i="4"/>
  <c r="R214" i="4"/>
  <c r="P214" i="4"/>
  <c r="BK214" i="4"/>
  <c r="J214" i="4"/>
  <c r="BE214" i="4"/>
  <c r="BI209" i="4"/>
  <c r="BH209" i="4"/>
  <c r="BG209" i="4"/>
  <c r="BF209" i="4"/>
  <c r="T209" i="4"/>
  <c r="R209" i="4"/>
  <c r="P209" i="4"/>
  <c r="BK209" i="4"/>
  <c r="J209" i="4"/>
  <c r="BE209" i="4"/>
  <c r="J32" i="4" s="1"/>
  <c r="AV55" i="1" s="1"/>
  <c r="BI205" i="4"/>
  <c r="BH205" i="4"/>
  <c r="BG205" i="4"/>
  <c r="BF205" i="4"/>
  <c r="T205" i="4"/>
  <c r="R205" i="4"/>
  <c r="P205" i="4"/>
  <c r="BK205" i="4"/>
  <c r="J205" i="4"/>
  <c r="BE205" i="4"/>
  <c r="BI201" i="4"/>
  <c r="BH201" i="4"/>
  <c r="BG201" i="4"/>
  <c r="BF201" i="4"/>
  <c r="T201" i="4"/>
  <c r="T200" i="4"/>
  <c r="R201" i="4"/>
  <c r="P201" i="4"/>
  <c r="P200" i="4"/>
  <c r="BK201" i="4"/>
  <c r="BK200" i="4"/>
  <c r="J200" i="4" s="1"/>
  <c r="J63" i="4" s="1"/>
  <c r="J201" i="4"/>
  <c r="BE201" i="4" s="1"/>
  <c r="BI198" i="4"/>
  <c r="BH198" i="4"/>
  <c r="BG198" i="4"/>
  <c r="BF198" i="4"/>
  <c r="T198" i="4"/>
  <c r="R198" i="4"/>
  <c r="P198" i="4"/>
  <c r="BK198" i="4"/>
  <c r="J198" i="4"/>
  <c r="BE198" i="4"/>
  <c r="BI194" i="4"/>
  <c r="BH194" i="4"/>
  <c r="BG194" i="4"/>
  <c r="BF194" i="4"/>
  <c r="T194" i="4"/>
  <c r="R194" i="4"/>
  <c r="P194" i="4"/>
  <c r="BK194" i="4"/>
  <c r="J194" i="4"/>
  <c r="BE194" i="4"/>
  <c r="BI188" i="4"/>
  <c r="BH188" i="4"/>
  <c r="BG188" i="4"/>
  <c r="BF188" i="4"/>
  <c r="T188" i="4"/>
  <c r="R188" i="4"/>
  <c r="P188" i="4"/>
  <c r="BK188" i="4"/>
  <c r="J188" i="4"/>
  <c r="BE188" i="4"/>
  <c r="BI183" i="4"/>
  <c r="BH183" i="4"/>
  <c r="BG183" i="4"/>
  <c r="BF183" i="4"/>
  <c r="T183" i="4"/>
  <c r="R183" i="4"/>
  <c r="P183" i="4"/>
  <c r="BK183" i="4"/>
  <c r="J183" i="4"/>
  <c r="BE183" i="4"/>
  <c r="BI176" i="4"/>
  <c r="BH176" i="4"/>
  <c r="BG176" i="4"/>
  <c r="BF176" i="4"/>
  <c r="T176" i="4"/>
  <c r="R176" i="4"/>
  <c r="P176" i="4"/>
  <c r="BK176" i="4"/>
  <c r="J176" i="4"/>
  <c r="BE176" i="4"/>
  <c r="BI163" i="4"/>
  <c r="BH163" i="4"/>
  <c r="BG163" i="4"/>
  <c r="BF163" i="4"/>
  <c r="T163" i="4"/>
  <c r="R163" i="4"/>
  <c r="P163" i="4"/>
  <c r="BK163" i="4"/>
  <c r="J163" i="4"/>
  <c r="BE163" i="4"/>
  <c r="BI155" i="4"/>
  <c r="BH155" i="4"/>
  <c r="BG155" i="4"/>
  <c r="BF155" i="4"/>
  <c r="T155" i="4"/>
  <c r="R155" i="4"/>
  <c r="P155" i="4"/>
  <c r="BK155" i="4"/>
  <c r="J155" i="4"/>
  <c r="BE155" i="4"/>
  <c r="BI138" i="4"/>
  <c r="BH138" i="4"/>
  <c r="BG138" i="4"/>
  <c r="BF138" i="4"/>
  <c r="T138" i="4"/>
  <c r="R138" i="4"/>
  <c r="P138" i="4"/>
  <c r="BK138" i="4"/>
  <c r="J138" i="4"/>
  <c r="BE138" i="4"/>
  <c r="BI131" i="4"/>
  <c r="BH131" i="4"/>
  <c r="BG131" i="4"/>
  <c r="BF131" i="4"/>
  <c r="T131" i="4"/>
  <c r="R131" i="4"/>
  <c r="P131" i="4"/>
  <c r="BK131" i="4"/>
  <c r="J131" i="4"/>
  <c r="BE131" i="4"/>
  <c r="BI116" i="4"/>
  <c r="BH116" i="4"/>
  <c r="BG116" i="4"/>
  <c r="BF116" i="4"/>
  <c r="T116" i="4"/>
  <c r="R116" i="4"/>
  <c r="P116" i="4"/>
  <c r="BK116" i="4"/>
  <c r="J116" i="4"/>
  <c r="BE116" i="4"/>
  <c r="BI109" i="4"/>
  <c r="BH109" i="4"/>
  <c r="BG109" i="4"/>
  <c r="BF109" i="4"/>
  <c r="T109" i="4"/>
  <c r="R109" i="4"/>
  <c r="P109" i="4"/>
  <c r="BK109" i="4"/>
  <c r="J109" i="4"/>
  <c r="BE109" i="4"/>
  <c r="BI104" i="4"/>
  <c r="BH104" i="4"/>
  <c r="BG104" i="4"/>
  <c r="BF104" i="4"/>
  <c r="T104" i="4"/>
  <c r="R104" i="4"/>
  <c r="R99" i="4" s="1"/>
  <c r="P104" i="4"/>
  <c r="BK104" i="4"/>
  <c r="J104" i="4"/>
  <c r="BE104" i="4"/>
  <c r="BI100" i="4"/>
  <c r="F36" i="4"/>
  <c r="BD55" i="1" s="1"/>
  <c r="BH100" i="4"/>
  <c r="BG100" i="4"/>
  <c r="F34" i="4"/>
  <c r="BB55" i="1" s="1"/>
  <c r="BF100" i="4"/>
  <c r="T100" i="4"/>
  <c r="T99" i="4"/>
  <c r="R100" i="4"/>
  <c r="P100" i="4"/>
  <c r="P99" i="4"/>
  <c r="BK100" i="4"/>
  <c r="BK99" i="4" s="1"/>
  <c r="J99" i="4" s="1"/>
  <c r="J62" i="4" s="1"/>
  <c r="J100" i="4"/>
  <c r="BE100" i="4" s="1"/>
  <c r="J93" i="4"/>
  <c r="F93" i="4"/>
  <c r="F91" i="4"/>
  <c r="E89" i="4"/>
  <c r="J55" i="4"/>
  <c r="F55" i="4"/>
  <c r="F53" i="4"/>
  <c r="E51" i="4"/>
  <c r="J20" i="4"/>
  <c r="E20" i="4"/>
  <c r="F94" i="4" s="1"/>
  <c r="F56" i="4"/>
  <c r="J19" i="4"/>
  <c r="J14" i="4"/>
  <c r="J91" i="4" s="1"/>
  <c r="J53" i="4"/>
  <c r="E7" i="4"/>
  <c r="E47" i="4" s="1"/>
  <c r="E85" i="4"/>
  <c r="AY53" i="1"/>
  <c r="AX53" i="1"/>
  <c r="BI318" i="3"/>
  <c r="BH318" i="3"/>
  <c r="BG318" i="3"/>
  <c r="BF318" i="3"/>
  <c r="T318" i="3"/>
  <c r="T317" i="3" s="1"/>
  <c r="R318" i="3"/>
  <c r="R317" i="3" s="1"/>
  <c r="P318" i="3"/>
  <c r="P317" i="3" s="1"/>
  <c r="BK318" i="3"/>
  <c r="BK317" i="3" s="1"/>
  <c r="J317" i="3"/>
  <c r="J64" i="3" s="1"/>
  <c r="J318" i="3"/>
  <c r="BE318" i="3"/>
  <c r="BI313" i="3"/>
  <c r="BH313" i="3"/>
  <c r="BG313" i="3"/>
  <c r="BF313" i="3"/>
  <c r="T313" i="3"/>
  <c r="R313" i="3"/>
  <c r="P313" i="3"/>
  <c r="BK313" i="3"/>
  <c r="J313" i="3"/>
  <c r="BE313" i="3" s="1"/>
  <c r="BI309" i="3"/>
  <c r="BH309" i="3"/>
  <c r="BG309" i="3"/>
  <c r="BF309" i="3"/>
  <c r="T309" i="3"/>
  <c r="R309" i="3"/>
  <c r="P309" i="3"/>
  <c r="BK309" i="3"/>
  <c r="J309" i="3"/>
  <c r="BE309" i="3" s="1"/>
  <c r="BI307" i="3"/>
  <c r="BH307" i="3"/>
  <c r="BG307" i="3"/>
  <c r="BF307" i="3"/>
  <c r="T307" i="3"/>
  <c r="R307" i="3"/>
  <c r="P307" i="3"/>
  <c r="BK307" i="3"/>
  <c r="J307" i="3"/>
  <c r="BE307" i="3" s="1"/>
  <c r="BI303" i="3"/>
  <c r="BH303" i="3"/>
  <c r="BG303" i="3"/>
  <c r="BF303" i="3"/>
  <c r="T303" i="3"/>
  <c r="R303" i="3"/>
  <c r="P303" i="3"/>
  <c r="BK303" i="3"/>
  <c r="J303" i="3"/>
  <c r="BE303" i="3" s="1"/>
  <c r="BI301" i="3"/>
  <c r="BH301" i="3"/>
  <c r="BG301" i="3"/>
  <c r="BF301" i="3"/>
  <c r="T301" i="3"/>
  <c r="R301" i="3"/>
  <c r="R300" i="3" s="1"/>
  <c r="P301" i="3"/>
  <c r="BK301" i="3"/>
  <c r="BK300" i="3" s="1"/>
  <c r="J300" i="3" s="1"/>
  <c r="J63" i="3" s="1"/>
  <c r="J301" i="3"/>
  <c r="BE301" i="3"/>
  <c r="BI297" i="3"/>
  <c r="BH297" i="3"/>
  <c r="BG297" i="3"/>
  <c r="BF297" i="3"/>
  <c r="T297" i="3"/>
  <c r="T292" i="3" s="1"/>
  <c r="R297" i="3"/>
  <c r="P297" i="3"/>
  <c r="BK297" i="3"/>
  <c r="J297" i="3"/>
  <c r="BE297" i="3" s="1"/>
  <c r="BI293" i="3"/>
  <c r="BH293" i="3"/>
  <c r="BG293" i="3"/>
  <c r="BF293" i="3"/>
  <c r="T293" i="3"/>
  <c r="R293" i="3"/>
  <c r="R292" i="3" s="1"/>
  <c r="P293" i="3"/>
  <c r="P292" i="3" s="1"/>
  <c r="BK293" i="3"/>
  <c r="BK292" i="3" s="1"/>
  <c r="J292" i="3" s="1"/>
  <c r="J62" i="3" s="1"/>
  <c r="J293" i="3"/>
  <c r="BE293" i="3"/>
  <c r="BI289" i="3"/>
  <c r="BH289" i="3"/>
  <c r="BG289" i="3"/>
  <c r="BF289" i="3"/>
  <c r="T289" i="3"/>
  <c r="R289" i="3"/>
  <c r="P289" i="3"/>
  <c r="BK289" i="3"/>
  <c r="J289" i="3"/>
  <c r="BE289" i="3" s="1"/>
  <c r="BI285" i="3"/>
  <c r="BH285" i="3"/>
  <c r="BG285" i="3"/>
  <c r="BF285" i="3"/>
  <c r="T285" i="3"/>
  <c r="R285" i="3"/>
  <c r="P285" i="3"/>
  <c r="BK285" i="3"/>
  <c r="J285" i="3"/>
  <c r="BE285" i="3" s="1"/>
  <c r="BI284" i="3"/>
  <c r="BH284" i="3"/>
  <c r="BG284" i="3"/>
  <c r="BF284" i="3"/>
  <c r="T284" i="3"/>
  <c r="R284" i="3"/>
  <c r="P284" i="3"/>
  <c r="BK284" i="3"/>
  <c r="J284" i="3"/>
  <c r="BE284" i="3"/>
  <c r="BI279" i="3"/>
  <c r="BH279" i="3"/>
  <c r="BG279" i="3"/>
  <c r="BF279" i="3"/>
  <c r="T279" i="3"/>
  <c r="R279" i="3"/>
  <c r="P279" i="3"/>
  <c r="BK279" i="3"/>
  <c r="J279" i="3"/>
  <c r="BE279" i="3" s="1"/>
  <c r="BI277" i="3"/>
  <c r="BH277" i="3"/>
  <c r="BG277" i="3"/>
  <c r="BF277" i="3"/>
  <c r="T277" i="3"/>
  <c r="R277" i="3"/>
  <c r="P277" i="3"/>
  <c r="BK277" i="3"/>
  <c r="J277" i="3"/>
  <c r="BE277" i="3" s="1"/>
  <c r="BI275" i="3"/>
  <c r="BH275" i="3"/>
  <c r="BG275" i="3"/>
  <c r="BF275" i="3"/>
  <c r="T275" i="3"/>
  <c r="R275" i="3"/>
  <c r="P275" i="3"/>
  <c r="BK275" i="3"/>
  <c r="J275" i="3"/>
  <c r="BE275" i="3" s="1"/>
  <c r="BI273" i="3"/>
  <c r="BH273" i="3"/>
  <c r="BG273" i="3"/>
  <c r="BF273" i="3"/>
  <c r="T273" i="3"/>
  <c r="R273" i="3"/>
  <c r="P273" i="3"/>
  <c r="BK273" i="3"/>
  <c r="J273" i="3"/>
  <c r="BE273" i="3"/>
  <c r="BI271" i="3"/>
  <c r="BH271" i="3"/>
  <c r="BG271" i="3"/>
  <c r="BF271" i="3"/>
  <c r="T271" i="3"/>
  <c r="R271" i="3"/>
  <c r="P271" i="3"/>
  <c r="BK271" i="3"/>
  <c r="J271" i="3"/>
  <c r="BE271" i="3" s="1"/>
  <c r="BI269" i="3"/>
  <c r="BH269" i="3"/>
  <c r="BG269" i="3"/>
  <c r="BF269" i="3"/>
  <c r="T269" i="3"/>
  <c r="R269" i="3"/>
  <c r="P269" i="3"/>
  <c r="BK269" i="3"/>
  <c r="J269" i="3"/>
  <c r="BE269" i="3" s="1"/>
  <c r="BI267" i="3"/>
  <c r="BH267" i="3"/>
  <c r="BG267" i="3"/>
  <c r="BF267" i="3"/>
  <c r="T267" i="3"/>
  <c r="R267" i="3"/>
  <c r="P267" i="3"/>
  <c r="BK267" i="3"/>
  <c r="J267" i="3"/>
  <c r="BE267" i="3" s="1"/>
  <c r="BI265" i="3"/>
  <c r="BH265" i="3"/>
  <c r="BG265" i="3"/>
  <c r="BF265" i="3"/>
  <c r="T265" i="3"/>
  <c r="R265" i="3"/>
  <c r="P265" i="3"/>
  <c r="BK265" i="3"/>
  <c r="J265" i="3"/>
  <c r="BE265" i="3"/>
  <c r="BI262" i="3"/>
  <c r="BH262" i="3"/>
  <c r="BG262" i="3"/>
  <c r="BF262" i="3"/>
  <c r="T262" i="3"/>
  <c r="R262" i="3"/>
  <c r="P262" i="3"/>
  <c r="BK262" i="3"/>
  <c r="J262" i="3"/>
  <c r="BE262" i="3" s="1"/>
  <c r="BI247" i="3"/>
  <c r="BH247" i="3"/>
  <c r="BG247" i="3"/>
  <c r="BF247" i="3"/>
  <c r="T247" i="3"/>
  <c r="R247" i="3"/>
  <c r="P247" i="3"/>
  <c r="BK247" i="3"/>
  <c r="J247" i="3"/>
  <c r="BE247" i="3" s="1"/>
  <c r="BI243" i="3"/>
  <c r="BH243" i="3"/>
  <c r="BG243" i="3"/>
  <c r="BF243" i="3"/>
  <c r="T243" i="3"/>
  <c r="R243" i="3"/>
  <c r="P243" i="3"/>
  <c r="BK243" i="3"/>
  <c r="J243" i="3"/>
  <c r="BE243" i="3" s="1"/>
  <c r="BI241" i="3"/>
  <c r="BH241" i="3"/>
  <c r="BG241" i="3"/>
  <c r="BF241" i="3"/>
  <c r="T241" i="3"/>
  <c r="R241" i="3"/>
  <c r="P241" i="3"/>
  <c r="BK241" i="3"/>
  <c r="J241" i="3"/>
  <c r="BE241" i="3"/>
  <c r="BI237" i="3"/>
  <c r="BH237" i="3"/>
  <c r="BG237" i="3"/>
  <c r="BF237" i="3"/>
  <c r="T237" i="3"/>
  <c r="R237" i="3"/>
  <c r="P237" i="3"/>
  <c r="BK237" i="3"/>
  <c r="J237" i="3"/>
  <c r="BE237" i="3" s="1"/>
  <c r="BI235" i="3"/>
  <c r="BH235" i="3"/>
  <c r="BG235" i="3"/>
  <c r="BF235" i="3"/>
  <c r="T235" i="3"/>
  <c r="R235" i="3"/>
  <c r="P235" i="3"/>
  <c r="BK235" i="3"/>
  <c r="J235" i="3"/>
  <c r="BE235" i="3" s="1"/>
  <c r="BI233" i="3"/>
  <c r="BH233" i="3"/>
  <c r="BG233" i="3"/>
  <c r="BF233" i="3"/>
  <c r="T233" i="3"/>
  <c r="R233" i="3"/>
  <c r="P233" i="3"/>
  <c r="BK233" i="3"/>
  <c r="J233" i="3"/>
  <c r="BE233" i="3" s="1"/>
  <c r="BI228" i="3"/>
  <c r="BH228" i="3"/>
  <c r="BG228" i="3"/>
  <c r="BF228" i="3"/>
  <c r="T228" i="3"/>
  <c r="R228" i="3"/>
  <c r="P228" i="3"/>
  <c r="BK228" i="3"/>
  <c r="J228" i="3"/>
  <c r="BE228" i="3"/>
  <c r="BI226" i="3"/>
  <c r="BH226" i="3"/>
  <c r="BG226" i="3"/>
  <c r="BF226" i="3"/>
  <c r="T226" i="3"/>
  <c r="R226" i="3"/>
  <c r="P226" i="3"/>
  <c r="BK226" i="3"/>
  <c r="J226" i="3"/>
  <c r="BE226" i="3" s="1"/>
  <c r="BI222" i="3"/>
  <c r="BH222" i="3"/>
  <c r="BG222" i="3"/>
  <c r="BF222" i="3"/>
  <c r="T222" i="3"/>
  <c r="R222" i="3"/>
  <c r="P222" i="3"/>
  <c r="BK222" i="3"/>
  <c r="J222" i="3"/>
  <c r="BE222" i="3" s="1"/>
  <c r="BI218" i="3"/>
  <c r="BH218" i="3"/>
  <c r="BG218" i="3"/>
  <c r="BF218" i="3"/>
  <c r="T218" i="3"/>
  <c r="T217" i="3" s="1"/>
  <c r="R218" i="3"/>
  <c r="R217" i="3" s="1"/>
  <c r="P218" i="3"/>
  <c r="P217" i="3" s="1"/>
  <c r="BK218" i="3"/>
  <c r="BK217" i="3"/>
  <c r="J217" i="3"/>
  <c r="J61" i="3" s="1"/>
  <c r="J218" i="3"/>
  <c r="BE218" i="3"/>
  <c r="BI216" i="3"/>
  <c r="BH216" i="3"/>
  <c r="BG216" i="3"/>
  <c r="BF216" i="3"/>
  <c r="T216" i="3"/>
  <c r="R216" i="3"/>
  <c r="P216" i="3"/>
  <c r="BK216" i="3"/>
  <c r="J216" i="3"/>
  <c r="BE216" i="3" s="1"/>
  <c r="BI211" i="3"/>
  <c r="BH211" i="3"/>
  <c r="BG211" i="3"/>
  <c r="BF211" i="3"/>
  <c r="T211" i="3"/>
  <c r="R211" i="3"/>
  <c r="P211" i="3"/>
  <c r="BK211" i="3"/>
  <c r="J211" i="3"/>
  <c r="BE211" i="3"/>
  <c r="BI207" i="3"/>
  <c r="BH207" i="3"/>
  <c r="BG207" i="3"/>
  <c r="BF207" i="3"/>
  <c r="T207" i="3"/>
  <c r="R207" i="3"/>
  <c r="P207" i="3"/>
  <c r="BK207" i="3"/>
  <c r="J207" i="3"/>
  <c r="BE207" i="3" s="1"/>
  <c r="BI203" i="3"/>
  <c r="BH203" i="3"/>
  <c r="BG203" i="3"/>
  <c r="BF203" i="3"/>
  <c r="T203" i="3"/>
  <c r="R203" i="3"/>
  <c r="P203" i="3"/>
  <c r="BK203" i="3"/>
  <c r="J203" i="3"/>
  <c r="BE203" i="3" s="1"/>
  <c r="BI201" i="3"/>
  <c r="BH201" i="3"/>
  <c r="BG201" i="3"/>
  <c r="BF201" i="3"/>
  <c r="T201" i="3"/>
  <c r="R201" i="3"/>
  <c r="P201" i="3"/>
  <c r="BK201" i="3"/>
  <c r="J201" i="3"/>
  <c r="BE201" i="3" s="1"/>
  <c r="BI197" i="3"/>
  <c r="BH197" i="3"/>
  <c r="BG197" i="3"/>
  <c r="BF197" i="3"/>
  <c r="T197" i="3"/>
  <c r="R197" i="3"/>
  <c r="P197" i="3"/>
  <c r="BK197" i="3"/>
  <c r="J197" i="3"/>
  <c r="BE197" i="3"/>
  <c r="BI195" i="3"/>
  <c r="BH195" i="3"/>
  <c r="BG195" i="3"/>
  <c r="BF195" i="3"/>
  <c r="T195" i="3"/>
  <c r="T194" i="3" s="1"/>
  <c r="R195" i="3"/>
  <c r="R194" i="3"/>
  <c r="P195" i="3"/>
  <c r="P194" i="3" s="1"/>
  <c r="BK195" i="3"/>
  <c r="BK194" i="3" s="1"/>
  <c r="J194" i="3" s="1"/>
  <c r="J60" i="3" s="1"/>
  <c r="J195" i="3"/>
  <c r="BE195" i="3"/>
  <c r="BI190" i="3"/>
  <c r="BH190" i="3"/>
  <c r="BG190" i="3"/>
  <c r="BF190" i="3"/>
  <c r="T190" i="3"/>
  <c r="R190" i="3"/>
  <c r="P190" i="3"/>
  <c r="BK190" i="3"/>
  <c r="J190" i="3"/>
  <c r="BE190" i="3" s="1"/>
  <c r="BI188" i="3"/>
  <c r="BH188" i="3"/>
  <c r="BG188" i="3"/>
  <c r="BF188" i="3"/>
  <c r="T188" i="3"/>
  <c r="R188" i="3"/>
  <c r="P188" i="3"/>
  <c r="BK188" i="3"/>
  <c r="J188" i="3"/>
  <c r="BE188" i="3" s="1"/>
  <c r="BI183" i="3"/>
  <c r="BH183" i="3"/>
  <c r="BG183" i="3"/>
  <c r="BF183" i="3"/>
  <c r="T183" i="3"/>
  <c r="T182" i="3" s="1"/>
  <c r="R183" i="3"/>
  <c r="R182" i="3" s="1"/>
  <c r="P183" i="3"/>
  <c r="P182" i="3" s="1"/>
  <c r="BK183" i="3"/>
  <c r="BK182" i="3"/>
  <c r="J182" i="3"/>
  <c r="J59" i="3" s="1"/>
  <c r="J183" i="3"/>
  <c r="BE183" i="3"/>
  <c r="BI178" i="3"/>
  <c r="BH178" i="3"/>
  <c r="BG178" i="3"/>
  <c r="BF178" i="3"/>
  <c r="T178" i="3"/>
  <c r="R178" i="3"/>
  <c r="P178" i="3"/>
  <c r="BK178" i="3"/>
  <c r="J178" i="3"/>
  <c r="BE178" i="3" s="1"/>
  <c r="BI173" i="3"/>
  <c r="BH173" i="3"/>
  <c r="BG173" i="3"/>
  <c r="BF173" i="3"/>
  <c r="T173" i="3"/>
  <c r="R173" i="3"/>
  <c r="P173" i="3"/>
  <c r="BK173" i="3"/>
  <c r="J173" i="3"/>
  <c r="BE173" i="3"/>
  <c r="BI169" i="3"/>
  <c r="BH169" i="3"/>
  <c r="BG169" i="3"/>
  <c r="BF169" i="3"/>
  <c r="T169" i="3"/>
  <c r="R169" i="3"/>
  <c r="P169" i="3"/>
  <c r="BK169" i="3"/>
  <c r="J169" i="3"/>
  <c r="BE169" i="3" s="1"/>
  <c r="BI165" i="3"/>
  <c r="BH165" i="3"/>
  <c r="BG165" i="3"/>
  <c r="BF165" i="3"/>
  <c r="T165" i="3"/>
  <c r="R165" i="3"/>
  <c r="P165" i="3"/>
  <c r="BK165" i="3"/>
  <c r="J165" i="3"/>
  <c r="BE165" i="3" s="1"/>
  <c r="BI160" i="3"/>
  <c r="BH160" i="3"/>
  <c r="BG160" i="3"/>
  <c r="BF160" i="3"/>
  <c r="T160" i="3"/>
  <c r="R160" i="3"/>
  <c r="P160" i="3"/>
  <c r="BK160" i="3"/>
  <c r="J160" i="3"/>
  <c r="BE160" i="3" s="1"/>
  <c r="BI154" i="3"/>
  <c r="BH154" i="3"/>
  <c r="BG154" i="3"/>
  <c r="BF154" i="3"/>
  <c r="T154" i="3"/>
  <c r="R154" i="3"/>
  <c r="P154" i="3"/>
  <c r="BK154" i="3"/>
  <c r="J154" i="3"/>
  <c r="BE154" i="3"/>
  <c r="BI152" i="3"/>
  <c r="BH152" i="3"/>
  <c r="BG152" i="3"/>
  <c r="BF152" i="3"/>
  <c r="T152" i="3"/>
  <c r="R152" i="3"/>
  <c r="P152" i="3"/>
  <c r="BK152" i="3"/>
  <c r="J152" i="3"/>
  <c r="BE152" i="3" s="1"/>
  <c r="BI148" i="3"/>
  <c r="BH148" i="3"/>
  <c r="BG148" i="3"/>
  <c r="BF148" i="3"/>
  <c r="T148" i="3"/>
  <c r="R148" i="3"/>
  <c r="P148" i="3"/>
  <c r="BK148" i="3"/>
  <c r="J148" i="3"/>
  <c r="BE148" i="3" s="1"/>
  <c r="BI141" i="3"/>
  <c r="BH141" i="3"/>
  <c r="BG141" i="3"/>
  <c r="BF141" i="3"/>
  <c r="T141" i="3"/>
  <c r="R141" i="3"/>
  <c r="P141" i="3"/>
  <c r="BK141" i="3"/>
  <c r="J141" i="3"/>
  <c r="BE141" i="3" s="1"/>
  <c r="BI139" i="3"/>
  <c r="BH139" i="3"/>
  <c r="BG139" i="3"/>
  <c r="BF139" i="3"/>
  <c r="T139" i="3"/>
  <c r="R139" i="3"/>
  <c r="P139" i="3"/>
  <c r="BK139" i="3"/>
  <c r="J139" i="3"/>
  <c r="BE139" i="3"/>
  <c r="BI137" i="3"/>
  <c r="BH137" i="3"/>
  <c r="BG137" i="3"/>
  <c r="BF137" i="3"/>
  <c r="T137" i="3"/>
  <c r="R137" i="3"/>
  <c r="P137" i="3"/>
  <c r="BK137" i="3"/>
  <c r="J137" i="3"/>
  <c r="BE137" i="3" s="1"/>
  <c r="BI135" i="3"/>
  <c r="BH135" i="3"/>
  <c r="BG135" i="3"/>
  <c r="BF135" i="3"/>
  <c r="T135" i="3"/>
  <c r="R135" i="3"/>
  <c r="P135" i="3"/>
  <c r="BK135" i="3"/>
  <c r="J135" i="3"/>
  <c r="BE135" i="3" s="1"/>
  <c r="BI131" i="3"/>
  <c r="BH131" i="3"/>
  <c r="BG131" i="3"/>
  <c r="BF131" i="3"/>
  <c r="T131" i="3"/>
  <c r="R131" i="3"/>
  <c r="P131" i="3"/>
  <c r="BK131" i="3"/>
  <c r="J131" i="3"/>
  <c r="BE131" i="3" s="1"/>
  <c r="BI127" i="3"/>
  <c r="BH127" i="3"/>
  <c r="BG127" i="3"/>
  <c r="BF127" i="3"/>
  <c r="T127" i="3"/>
  <c r="R127" i="3"/>
  <c r="P127" i="3"/>
  <c r="BK127" i="3"/>
  <c r="J127" i="3"/>
  <c r="BE127" i="3"/>
  <c r="BI123" i="3"/>
  <c r="BH123" i="3"/>
  <c r="BG123" i="3"/>
  <c r="BF123" i="3"/>
  <c r="T123" i="3"/>
  <c r="R123" i="3"/>
  <c r="P123" i="3"/>
  <c r="BK123" i="3"/>
  <c r="J123" i="3"/>
  <c r="BE123" i="3" s="1"/>
  <c r="BI119" i="3"/>
  <c r="BH119" i="3"/>
  <c r="BG119" i="3"/>
  <c r="BF119" i="3"/>
  <c r="T119" i="3"/>
  <c r="R119" i="3"/>
  <c r="P119" i="3"/>
  <c r="BK119" i="3"/>
  <c r="J119" i="3"/>
  <c r="BE119" i="3" s="1"/>
  <c r="BI115" i="3"/>
  <c r="BH115" i="3"/>
  <c r="BG115" i="3"/>
  <c r="BF115" i="3"/>
  <c r="T115" i="3"/>
  <c r="R115" i="3"/>
  <c r="P115" i="3"/>
  <c r="BK115" i="3"/>
  <c r="J115" i="3"/>
  <c r="BE115" i="3" s="1"/>
  <c r="BI111" i="3"/>
  <c r="BH111" i="3"/>
  <c r="BG111" i="3"/>
  <c r="BF111" i="3"/>
  <c r="T111" i="3"/>
  <c r="R111" i="3"/>
  <c r="P111" i="3"/>
  <c r="BK111" i="3"/>
  <c r="J111" i="3"/>
  <c r="BE111" i="3"/>
  <c r="BI107" i="3"/>
  <c r="BH107" i="3"/>
  <c r="BG107" i="3"/>
  <c r="BF107" i="3"/>
  <c r="T107" i="3"/>
  <c r="R107" i="3"/>
  <c r="P107" i="3"/>
  <c r="BK107" i="3"/>
  <c r="J107" i="3"/>
  <c r="BE107" i="3" s="1"/>
  <c r="BI103" i="3"/>
  <c r="BH103" i="3"/>
  <c r="BG103" i="3"/>
  <c r="BF103" i="3"/>
  <c r="T103" i="3"/>
  <c r="R103" i="3"/>
  <c r="P103" i="3"/>
  <c r="BK103" i="3"/>
  <c r="J103" i="3"/>
  <c r="BE103" i="3" s="1"/>
  <c r="BI98" i="3"/>
  <c r="BH98" i="3"/>
  <c r="BG98" i="3"/>
  <c r="BF98" i="3"/>
  <c r="J31" i="3" s="1"/>
  <c r="AW53" i="1" s="1"/>
  <c r="T98" i="3"/>
  <c r="R98" i="3"/>
  <c r="P98" i="3"/>
  <c r="BK98" i="3"/>
  <c r="J98" i="3"/>
  <c r="BE98" i="3" s="1"/>
  <c r="BI93" i="3"/>
  <c r="BH93" i="3"/>
  <c r="BG93" i="3"/>
  <c r="BF93" i="3"/>
  <c r="T93" i="3"/>
  <c r="R93" i="3"/>
  <c r="P93" i="3"/>
  <c r="BK93" i="3"/>
  <c r="J93" i="3"/>
  <c r="BE93" i="3"/>
  <c r="BI91" i="3"/>
  <c r="BH91" i="3"/>
  <c r="BG91" i="3"/>
  <c r="BF91" i="3"/>
  <c r="T91" i="3"/>
  <c r="R91" i="3"/>
  <c r="P91" i="3"/>
  <c r="BK91" i="3"/>
  <c r="J91" i="3"/>
  <c r="BE91" i="3" s="1"/>
  <c r="BI87" i="3"/>
  <c r="F34" i="3" s="1"/>
  <c r="BD53" i="1" s="1"/>
  <c r="BH87" i="3"/>
  <c r="F33" i="3" s="1"/>
  <c r="BC53" i="1" s="1"/>
  <c r="BG87" i="3"/>
  <c r="F32" i="3" s="1"/>
  <c r="BB53" i="1" s="1"/>
  <c r="BF87" i="3"/>
  <c r="F31" i="3" s="1"/>
  <c r="BA53" i="1" s="1"/>
  <c r="T87" i="3"/>
  <c r="T86" i="3" s="1"/>
  <c r="R87" i="3"/>
  <c r="R86" i="3" s="1"/>
  <c r="P87" i="3"/>
  <c r="P86" i="3" s="1"/>
  <c r="BK87" i="3"/>
  <c r="BK86" i="3" s="1"/>
  <c r="J87" i="3"/>
  <c r="BE87" i="3"/>
  <c r="J80" i="3"/>
  <c r="F80" i="3"/>
  <c r="F78" i="3"/>
  <c r="E76" i="3"/>
  <c r="J51" i="3"/>
  <c r="F51" i="3"/>
  <c r="F49" i="3"/>
  <c r="E47" i="3"/>
  <c r="J18" i="3"/>
  <c r="E18" i="3"/>
  <c r="F52" i="3" s="1"/>
  <c r="F81" i="3"/>
  <c r="J17" i="3"/>
  <c r="J12" i="3"/>
  <c r="J78" i="3" s="1"/>
  <c r="J49" i="3"/>
  <c r="E7" i="3"/>
  <c r="E74" i="3" s="1"/>
  <c r="E45" i="3"/>
  <c r="AY52" i="1"/>
  <c r="AX52" i="1"/>
  <c r="BI381" i="2"/>
  <c r="BH381" i="2"/>
  <c r="BG381" i="2"/>
  <c r="BF381" i="2"/>
  <c r="T381" i="2"/>
  <c r="T380" i="2"/>
  <c r="R381" i="2"/>
  <c r="R380" i="2"/>
  <c r="P381" i="2"/>
  <c r="P380" i="2" s="1"/>
  <c r="BK381" i="2"/>
  <c r="BK380" i="2"/>
  <c r="J380" i="2" s="1"/>
  <c r="J66" i="2" s="1"/>
  <c r="J381" i="2"/>
  <c r="BE381" i="2" s="1"/>
  <c r="BI377" i="2"/>
  <c r="BH377" i="2"/>
  <c r="BG377" i="2"/>
  <c r="BF377" i="2"/>
  <c r="T377" i="2"/>
  <c r="R377" i="2"/>
  <c r="P377" i="2"/>
  <c r="BK377" i="2"/>
  <c r="J377" i="2"/>
  <c r="BE377" i="2" s="1"/>
  <c r="BI374" i="2"/>
  <c r="BH374" i="2"/>
  <c r="BG374" i="2"/>
  <c r="BF374" i="2"/>
  <c r="T374" i="2"/>
  <c r="R374" i="2"/>
  <c r="P374" i="2"/>
  <c r="BK374" i="2"/>
  <c r="J374" i="2"/>
  <c r="BE374" i="2"/>
  <c r="BI371" i="2"/>
  <c r="BH371" i="2"/>
  <c r="BG371" i="2"/>
  <c r="BF371" i="2"/>
  <c r="T371" i="2"/>
  <c r="R371" i="2"/>
  <c r="P371" i="2"/>
  <c r="BK371" i="2"/>
  <c r="J371" i="2"/>
  <c r="BE371" i="2"/>
  <c r="BI368" i="2"/>
  <c r="BH368" i="2"/>
  <c r="BG368" i="2"/>
  <c r="BF368" i="2"/>
  <c r="T368" i="2"/>
  <c r="T358" i="2" s="1"/>
  <c r="R368" i="2"/>
  <c r="P368" i="2"/>
  <c r="BK368" i="2"/>
  <c r="BK358" i="2" s="1"/>
  <c r="J358" i="2" s="1"/>
  <c r="J65" i="2" s="1"/>
  <c r="J368" i="2"/>
  <c r="BE368" i="2"/>
  <c r="BI365" i="2"/>
  <c r="BH365" i="2"/>
  <c r="BG365" i="2"/>
  <c r="BF365" i="2"/>
  <c r="T365" i="2"/>
  <c r="R365" i="2"/>
  <c r="R358" i="2" s="1"/>
  <c r="P365" i="2"/>
  <c r="BK365" i="2"/>
  <c r="J365" i="2"/>
  <c r="BE365" i="2" s="1"/>
  <c r="BI362" i="2"/>
  <c r="BH362" i="2"/>
  <c r="BG362" i="2"/>
  <c r="BF362" i="2"/>
  <c r="T362" i="2"/>
  <c r="R362" i="2"/>
  <c r="P362" i="2"/>
  <c r="BK362" i="2"/>
  <c r="J362" i="2"/>
  <c r="BE362" i="2"/>
  <c r="BI359" i="2"/>
  <c r="BH359" i="2"/>
  <c r="BG359" i="2"/>
  <c r="BF359" i="2"/>
  <c r="T359" i="2"/>
  <c r="R359" i="2"/>
  <c r="P359" i="2"/>
  <c r="P358" i="2"/>
  <c r="BK359" i="2"/>
  <c r="J359" i="2"/>
  <c r="BE359" i="2"/>
  <c r="BI355" i="2"/>
  <c r="BH355" i="2"/>
  <c r="BG355" i="2"/>
  <c r="BF355" i="2"/>
  <c r="T355" i="2"/>
  <c r="R355" i="2"/>
  <c r="P355" i="2"/>
  <c r="BK355" i="2"/>
  <c r="J355" i="2"/>
  <c r="BE355" i="2"/>
  <c r="BI352" i="2"/>
  <c r="BH352" i="2"/>
  <c r="BG352" i="2"/>
  <c r="BF352" i="2"/>
  <c r="T352" i="2"/>
  <c r="R352" i="2"/>
  <c r="P352" i="2"/>
  <c r="BK352" i="2"/>
  <c r="J352" i="2"/>
  <c r="BE352" i="2"/>
  <c r="BI348" i="2"/>
  <c r="BH348" i="2"/>
  <c r="BG348" i="2"/>
  <c r="BF348" i="2"/>
  <c r="T348" i="2"/>
  <c r="R348" i="2"/>
  <c r="P348" i="2"/>
  <c r="BK348" i="2"/>
  <c r="J348" i="2"/>
  <c r="BE348" i="2"/>
  <c r="BI344" i="2"/>
  <c r="BH344" i="2"/>
  <c r="BG344" i="2"/>
  <c r="BF344" i="2"/>
  <c r="T344" i="2"/>
  <c r="R344" i="2"/>
  <c r="P344" i="2"/>
  <c r="BK344" i="2"/>
  <c r="J344" i="2"/>
  <c r="BE344" i="2"/>
  <c r="BI342" i="2"/>
  <c r="BH342" i="2"/>
  <c r="BG342" i="2"/>
  <c r="BF342" i="2"/>
  <c r="T342" i="2"/>
  <c r="R342" i="2"/>
  <c r="P342" i="2"/>
  <c r="BK342" i="2"/>
  <c r="J342" i="2"/>
  <c r="BE342" i="2"/>
  <c r="BI338" i="2"/>
  <c r="BH338" i="2"/>
  <c r="BG338" i="2"/>
  <c r="BF338" i="2"/>
  <c r="T338" i="2"/>
  <c r="R338" i="2"/>
  <c r="P338" i="2"/>
  <c r="BK338" i="2"/>
  <c r="J338" i="2"/>
  <c r="BE338" i="2"/>
  <c r="BI334" i="2"/>
  <c r="BH334" i="2"/>
  <c r="BG334" i="2"/>
  <c r="BF334" i="2"/>
  <c r="T334" i="2"/>
  <c r="R334" i="2"/>
  <c r="P334" i="2"/>
  <c r="BK334" i="2"/>
  <c r="J334" i="2"/>
  <c r="BE334" i="2"/>
  <c r="BI329" i="2"/>
  <c r="BH329" i="2"/>
  <c r="BG329" i="2"/>
  <c r="BF329" i="2"/>
  <c r="T329" i="2"/>
  <c r="R329" i="2"/>
  <c r="P329" i="2"/>
  <c r="BK329" i="2"/>
  <c r="J329" i="2"/>
  <c r="BE329" i="2"/>
  <c r="BI324" i="2"/>
  <c r="BH324" i="2"/>
  <c r="BG324" i="2"/>
  <c r="BF324" i="2"/>
  <c r="T324" i="2"/>
  <c r="R324" i="2"/>
  <c r="P324" i="2"/>
  <c r="BK324" i="2"/>
  <c r="J324" i="2"/>
  <c r="BE324" i="2"/>
  <c r="BI320" i="2"/>
  <c r="BH320" i="2"/>
  <c r="BG320" i="2"/>
  <c r="BF320" i="2"/>
  <c r="T320" i="2"/>
  <c r="R320" i="2"/>
  <c r="P320" i="2"/>
  <c r="BK320" i="2"/>
  <c r="J320" i="2"/>
  <c r="BE320" i="2"/>
  <c r="BI316" i="2"/>
  <c r="BH316" i="2"/>
  <c r="BG316" i="2"/>
  <c r="BF316" i="2"/>
  <c r="T316" i="2"/>
  <c r="R316" i="2"/>
  <c r="P316" i="2"/>
  <c r="BK316" i="2"/>
  <c r="J316" i="2"/>
  <c r="BE316" i="2"/>
  <c r="BI312" i="2"/>
  <c r="BH312" i="2"/>
  <c r="BG312" i="2"/>
  <c r="BF312" i="2"/>
  <c r="T312" i="2"/>
  <c r="R312" i="2"/>
  <c r="P312" i="2"/>
  <c r="BK312" i="2"/>
  <c r="J312" i="2"/>
  <c r="BE312" i="2"/>
  <c r="BI308" i="2"/>
  <c r="BH308" i="2"/>
  <c r="BG308" i="2"/>
  <c r="BF308" i="2"/>
  <c r="T308" i="2"/>
  <c r="R308" i="2"/>
  <c r="P308" i="2"/>
  <c r="P302" i="2" s="1"/>
  <c r="BK308" i="2"/>
  <c r="J308" i="2"/>
  <c r="BE308" i="2"/>
  <c r="BI306" i="2"/>
  <c r="BH306" i="2"/>
  <c r="BG306" i="2"/>
  <c r="BF306" i="2"/>
  <c r="T306" i="2"/>
  <c r="R306" i="2"/>
  <c r="R302" i="2" s="1"/>
  <c r="P306" i="2"/>
  <c r="BK306" i="2"/>
  <c r="BK302" i="2" s="1"/>
  <c r="J302" i="2" s="1"/>
  <c r="J64" i="2" s="1"/>
  <c r="J306" i="2"/>
  <c r="BE306" i="2"/>
  <c r="BI303" i="2"/>
  <c r="BH303" i="2"/>
  <c r="BG303" i="2"/>
  <c r="BF303" i="2"/>
  <c r="T303" i="2"/>
  <c r="T302" i="2"/>
  <c r="R303" i="2"/>
  <c r="P303" i="2"/>
  <c r="BK303" i="2"/>
  <c r="J303" i="2"/>
  <c r="BE303" i="2" s="1"/>
  <c r="BI299" i="2"/>
  <c r="BH299" i="2"/>
  <c r="BG299" i="2"/>
  <c r="BF299" i="2"/>
  <c r="T299" i="2"/>
  <c r="R299" i="2"/>
  <c r="P299" i="2"/>
  <c r="BK299" i="2"/>
  <c r="J299" i="2"/>
  <c r="BE299" i="2"/>
  <c r="BI296" i="2"/>
  <c r="BH296" i="2"/>
  <c r="BG296" i="2"/>
  <c r="BF296" i="2"/>
  <c r="T296" i="2"/>
  <c r="R296" i="2"/>
  <c r="P296" i="2"/>
  <c r="BK296" i="2"/>
  <c r="J296" i="2"/>
  <c r="BE296" i="2"/>
  <c r="BI293" i="2"/>
  <c r="BH293" i="2"/>
  <c r="BG293" i="2"/>
  <c r="BF293" i="2"/>
  <c r="T293" i="2"/>
  <c r="R293" i="2"/>
  <c r="P293" i="2"/>
  <c r="BK293" i="2"/>
  <c r="J293" i="2"/>
  <c r="BE293" i="2"/>
  <c r="BI290" i="2"/>
  <c r="BH290" i="2"/>
  <c r="BG290" i="2"/>
  <c r="BF290" i="2"/>
  <c r="T290" i="2"/>
  <c r="R290" i="2"/>
  <c r="P290" i="2"/>
  <c r="BK290" i="2"/>
  <c r="J290" i="2"/>
  <c r="BE290" i="2"/>
  <c r="BI286" i="2"/>
  <c r="BH286" i="2"/>
  <c r="BG286" i="2"/>
  <c r="BF286" i="2"/>
  <c r="T286" i="2"/>
  <c r="R286" i="2"/>
  <c r="P286" i="2"/>
  <c r="BK286" i="2"/>
  <c r="J286" i="2"/>
  <c r="BE286" i="2"/>
  <c r="BI283" i="2"/>
  <c r="BH283" i="2"/>
  <c r="BG283" i="2"/>
  <c r="BF283" i="2"/>
  <c r="T283" i="2"/>
  <c r="R283" i="2"/>
  <c r="P283" i="2"/>
  <c r="BK283" i="2"/>
  <c r="J283" i="2"/>
  <c r="BE283" i="2"/>
  <c r="BI279" i="2"/>
  <c r="BH279" i="2"/>
  <c r="BG279" i="2"/>
  <c r="BF279" i="2"/>
  <c r="T279" i="2"/>
  <c r="R279" i="2"/>
  <c r="P279" i="2"/>
  <c r="P274" i="2" s="1"/>
  <c r="BK279" i="2"/>
  <c r="BK274" i="2" s="1"/>
  <c r="J274" i="2" s="1"/>
  <c r="J63" i="2" s="1"/>
  <c r="J279" i="2"/>
  <c r="BE279" i="2"/>
  <c r="BI275" i="2"/>
  <c r="BH275" i="2"/>
  <c r="BG275" i="2"/>
  <c r="BF275" i="2"/>
  <c r="T275" i="2"/>
  <c r="T274" i="2"/>
  <c r="R275" i="2"/>
  <c r="R274" i="2"/>
  <c r="P275" i="2"/>
  <c r="BK275" i="2"/>
  <c r="J275" i="2"/>
  <c r="BE275" i="2" s="1"/>
  <c r="BI271" i="2"/>
  <c r="BH271" i="2"/>
  <c r="BG271" i="2"/>
  <c r="BF271" i="2"/>
  <c r="T271" i="2"/>
  <c r="R271" i="2"/>
  <c r="P271" i="2"/>
  <c r="BK271" i="2"/>
  <c r="J271" i="2"/>
  <c r="BE271" i="2"/>
  <c r="BI267" i="2"/>
  <c r="BH267" i="2"/>
  <c r="BG267" i="2"/>
  <c r="BF267" i="2"/>
  <c r="T267" i="2"/>
  <c r="R267" i="2"/>
  <c r="P267" i="2"/>
  <c r="BK267" i="2"/>
  <c r="J267" i="2"/>
  <c r="BE267" i="2"/>
  <c r="BI263" i="2"/>
  <c r="BH263" i="2"/>
  <c r="BG263" i="2"/>
  <c r="BF263" i="2"/>
  <c r="T263" i="2"/>
  <c r="R263" i="2"/>
  <c r="P263" i="2"/>
  <c r="BK263" i="2"/>
  <c r="J263" i="2"/>
  <c r="BE263" i="2"/>
  <c r="BI259" i="2"/>
  <c r="BH259" i="2"/>
  <c r="BG259" i="2"/>
  <c r="BF259" i="2"/>
  <c r="T259" i="2"/>
  <c r="R259" i="2"/>
  <c r="P259" i="2"/>
  <c r="BK259" i="2"/>
  <c r="J259" i="2"/>
  <c r="BE259" i="2"/>
  <c r="BI252" i="2"/>
  <c r="BH252" i="2"/>
  <c r="BG252" i="2"/>
  <c r="BF252" i="2"/>
  <c r="T252" i="2"/>
  <c r="R252" i="2"/>
  <c r="P252" i="2"/>
  <c r="BK252" i="2"/>
  <c r="J252" i="2"/>
  <c r="BE252" i="2"/>
  <c r="BI248" i="2"/>
  <c r="BH248" i="2"/>
  <c r="BG248" i="2"/>
  <c r="BF248" i="2"/>
  <c r="T248" i="2"/>
  <c r="R248" i="2"/>
  <c r="R242" i="2" s="1"/>
  <c r="P248" i="2"/>
  <c r="BK248" i="2"/>
  <c r="J248" i="2"/>
  <c r="BE248" i="2"/>
  <c r="BI243" i="2"/>
  <c r="BH243" i="2"/>
  <c r="BG243" i="2"/>
  <c r="BF243" i="2"/>
  <c r="T243" i="2"/>
  <c r="T242" i="2"/>
  <c r="R243" i="2"/>
  <c r="P243" i="2"/>
  <c r="P242" i="2"/>
  <c r="BK243" i="2"/>
  <c r="BK242" i="2"/>
  <c r="J242" i="2" s="1"/>
  <c r="J62" i="2" s="1"/>
  <c r="J243" i="2"/>
  <c r="BE243" i="2" s="1"/>
  <c r="BI238" i="2"/>
  <c r="BH238" i="2"/>
  <c r="BG238" i="2"/>
  <c r="BF238" i="2"/>
  <c r="T238" i="2"/>
  <c r="T237" i="2"/>
  <c r="R238" i="2"/>
  <c r="R237" i="2"/>
  <c r="P238" i="2"/>
  <c r="P237" i="2"/>
  <c r="BK238" i="2"/>
  <c r="BK237" i="2"/>
  <c r="J237" i="2" s="1"/>
  <c r="J61" i="2" s="1"/>
  <c r="J238" i="2"/>
  <c r="BE238" i="2" s="1"/>
  <c r="BI234" i="2"/>
  <c r="BH234" i="2"/>
  <c r="BG234" i="2"/>
  <c r="BF234" i="2"/>
  <c r="T234" i="2"/>
  <c r="R234" i="2"/>
  <c r="P234" i="2"/>
  <c r="BK234" i="2"/>
  <c r="J234" i="2"/>
  <c r="BE234" i="2"/>
  <c r="BI231" i="2"/>
  <c r="BH231" i="2"/>
  <c r="BG231" i="2"/>
  <c r="BF231" i="2"/>
  <c r="T231" i="2"/>
  <c r="T230" i="2"/>
  <c r="R231" i="2"/>
  <c r="R230" i="2"/>
  <c r="P231" i="2"/>
  <c r="P230" i="2"/>
  <c r="BK231" i="2"/>
  <c r="BK230" i="2"/>
  <c r="J230" i="2" s="1"/>
  <c r="J60" i="2" s="1"/>
  <c r="J231" i="2"/>
  <c r="BE231" i="2"/>
  <c r="BI227" i="2"/>
  <c r="BH227" i="2"/>
  <c r="BG227" i="2"/>
  <c r="BF227" i="2"/>
  <c r="T227" i="2"/>
  <c r="R227" i="2"/>
  <c r="P227" i="2"/>
  <c r="BK227" i="2"/>
  <c r="J227" i="2"/>
  <c r="BE227" i="2"/>
  <c r="BI224" i="2"/>
  <c r="BH224" i="2"/>
  <c r="BG224" i="2"/>
  <c r="BF224" i="2"/>
  <c r="T224" i="2"/>
  <c r="R224" i="2"/>
  <c r="P224" i="2"/>
  <c r="BK224" i="2"/>
  <c r="J224" i="2"/>
  <c r="BE224" i="2"/>
  <c r="BI221" i="2"/>
  <c r="BH221" i="2"/>
  <c r="BG221" i="2"/>
  <c r="BF221" i="2"/>
  <c r="T221" i="2"/>
  <c r="R221" i="2"/>
  <c r="R217" i="2" s="1"/>
  <c r="P221" i="2"/>
  <c r="BK221" i="2"/>
  <c r="J221" i="2"/>
  <c r="BE221" i="2"/>
  <c r="BI218" i="2"/>
  <c r="BH218" i="2"/>
  <c r="BG218" i="2"/>
  <c r="BF218" i="2"/>
  <c r="T218" i="2"/>
  <c r="T217" i="2"/>
  <c r="R218" i="2"/>
  <c r="P218" i="2"/>
  <c r="P217" i="2"/>
  <c r="BK218" i="2"/>
  <c r="BK217" i="2"/>
  <c r="J217" i="2" s="1"/>
  <c r="J59" i="2" s="1"/>
  <c r="J218" i="2"/>
  <c r="BE218" i="2" s="1"/>
  <c r="BI213" i="2"/>
  <c r="BH213" i="2"/>
  <c r="BG213" i="2"/>
  <c r="BF213" i="2"/>
  <c r="T213" i="2"/>
  <c r="R213" i="2"/>
  <c r="P213" i="2"/>
  <c r="BK213" i="2"/>
  <c r="J213" i="2"/>
  <c r="BE213" i="2"/>
  <c r="BI210" i="2"/>
  <c r="BH210" i="2"/>
  <c r="BG210" i="2"/>
  <c r="BF210" i="2"/>
  <c r="T210" i="2"/>
  <c r="R210" i="2"/>
  <c r="P210" i="2"/>
  <c r="BK210" i="2"/>
  <c r="J210" i="2"/>
  <c r="BE210" i="2"/>
  <c r="BI207" i="2"/>
  <c r="BH207" i="2"/>
  <c r="BG207" i="2"/>
  <c r="BF207" i="2"/>
  <c r="T207" i="2"/>
  <c r="R207" i="2"/>
  <c r="P207" i="2"/>
  <c r="BK207" i="2"/>
  <c r="J207" i="2"/>
  <c r="BE207" i="2"/>
  <c r="BI203" i="2"/>
  <c r="BH203" i="2"/>
  <c r="BG203" i="2"/>
  <c r="BF203" i="2"/>
  <c r="T203" i="2"/>
  <c r="R203" i="2"/>
  <c r="P203" i="2"/>
  <c r="BK203" i="2"/>
  <c r="J203" i="2"/>
  <c r="BE203" i="2"/>
  <c r="BI198" i="2"/>
  <c r="BH198" i="2"/>
  <c r="BG198" i="2"/>
  <c r="BF198" i="2"/>
  <c r="T198" i="2"/>
  <c r="R198" i="2"/>
  <c r="P198" i="2"/>
  <c r="BK198" i="2"/>
  <c r="J198" i="2"/>
  <c r="BE198" i="2"/>
  <c r="BI194" i="2"/>
  <c r="BH194" i="2"/>
  <c r="BG194" i="2"/>
  <c r="BF194" i="2"/>
  <c r="T194" i="2"/>
  <c r="R194" i="2"/>
  <c r="P194" i="2"/>
  <c r="BK194" i="2"/>
  <c r="J194" i="2"/>
  <c r="BE194" i="2"/>
  <c r="BI188" i="2"/>
  <c r="BH188" i="2"/>
  <c r="BG188" i="2"/>
  <c r="BF188" i="2"/>
  <c r="T188" i="2"/>
  <c r="R188" i="2"/>
  <c r="P188" i="2"/>
  <c r="BK188" i="2"/>
  <c r="J188" i="2"/>
  <c r="BE188" i="2"/>
  <c r="BI182" i="2"/>
  <c r="BH182" i="2"/>
  <c r="BG182" i="2"/>
  <c r="BF182" i="2"/>
  <c r="T182" i="2"/>
  <c r="R182" i="2"/>
  <c r="P182" i="2"/>
  <c r="BK182" i="2"/>
  <c r="J182" i="2"/>
  <c r="BE182" i="2"/>
  <c r="BI174" i="2"/>
  <c r="BH174" i="2"/>
  <c r="BG174" i="2"/>
  <c r="BF174" i="2"/>
  <c r="T174" i="2"/>
  <c r="R174" i="2"/>
  <c r="P174" i="2"/>
  <c r="BK174" i="2"/>
  <c r="J174" i="2"/>
  <c r="BE174" i="2"/>
  <c r="BI169" i="2"/>
  <c r="BH169" i="2"/>
  <c r="BG169" i="2"/>
  <c r="BF169" i="2"/>
  <c r="T169" i="2"/>
  <c r="R169" i="2"/>
  <c r="P169" i="2"/>
  <c r="BK169" i="2"/>
  <c r="J169" i="2"/>
  <c r="BE169" i="2"/>
  <c r="BI165" i="2"/>
  <c r="BH165" i="2"/>
  <c r="BG165" i="2"/>
  <c r="BF165" i="2"/>
  <c r="T165" i="2"/>
  <c r="R165" i="2"/>
  <c r="P165" i="2"/>
  <c r="BK165" i="2"/>
  <c r="J165" i="2"/>
  <c r="BE165" i="2"/>
  <c r="BI153" i="2"/>
  <c r="BH153" i="2"/>
  <c r="BG153" i="2"/>
  <c r="BF153" i="2"/>
  <c r="T153" i="2"/>
  <c r="R153" i="2"/>
  <c r="P153" i="2"/>
  <c r="BK153" i="2"/>
  <c r="J153" i="2"/>
  <c r="BE153" i="2"/>
  <c r="BI146" i="2"/>
  <c r="BH146" i="2"/>
  <c r="BG146" i="2"/>
  <c r="BF146" i="2"/>
  <c r="T146" i="2"/>
  <c r="R146" i="2"/>
  <c r="P146" i="2"/>
  <c r="BK146" i="2"/>
  <c r="J146" i="2"/>
  <c r="BE146" i="2"/>
  <c r="BI133" i="2"/>
  <c r="BH133" i="2"/>
  <c r="BG133" i="2"/>
  <c r="BF133" i="2"/>
  <c r="T133" i="2"/>
  <c r="R133" i="2"/>
  <c r="P133" i="2"/>
  <c r="BK133" i="2"/>
  <c r="J133" i="2"/>
  <c r="BE133" i="2"/>
  <c r="BI130" i="2"/>
  <c r="BH130" i="2"/>
  <c r="BG130" i="2"/>
  <c r="BF130" i="2"/>
  <c r="T130" i="2"/>
  <c r="R130" i="2"/>
  <c r="P130" i="2"/>
  <c r="BK130" i="2"/>
  <c r="J130" i="2"/>
  <c r="BE130" i="2"/>
  <c r="BI126" i="2"/>
  <c r="BH126" i="2"/>
  <c r="BG126" i="2"/>
  <c r="BF126" i="2"/>
  <c r="T126" i="2"/>
  <c r="R126" i="2"/>
  <c r="P126" i="2"/>
  <c r="BK126" i="2"/>
  <c r="J126" i="2"/>
  <c r="BE126" i="2"/>
  <c r="BI122" i="2"/>
  <c r="BH122" i="2"/>
  <c r="BG122" i="2"/>
  <c r="BF122" i="2"/>
  <c r="T122" i="2"/>
  <c r="R122" i="2"/>
  <c r="P122" i="2"/>
  <c r="BK122" i="2"/>
  <c r="J122" i="2"/>
  <c r="BE122" i="2"/>
  <c r="BI117" i="2"/>
  <c r="BH117" i="2"/>
  <c r="BG117" i="2"/>
  <c r="BF117" i="2"/>
  <c r="T117" i="2"/>
  <c r="R117" i="2"/>
  <c r="P117" i="2"/>
  <c r="BK117" i="2"/>
  <c r="J117" i="2"/>
  <c r="BE117" i="2"/>
  <c r="BI113" i="2"/>
  <c r="BH113" i="2"/>
  <c r="BG113" i="2"/>
  <c r="BF113" i="2"/>
  <c r="T113" i="2"/>
  <c r="R113" i="2"/>
  <c r="P113" i="2"/>
  <c r="BK113" i="2"/>
  <c r="J113" i="2"/>
  <c r="BE113" i="2"/>
  <c r="BI109" i="2"/>
  <c r="BH109" i="2"/>
  <c r="BG109" i="2"/>
  <c r="BF109" i="2"/>
  <c r="T109" i="2"/>
  <c r="R109" i="2"/>
  <c r="P109" i="2"/>
  <c r="BK109" i="2"/>
  <c r="J109" i="2"/>
  <c r="BE109" i="2"/>
  <c r="BI104" i="2"/>
  <c r="BH104" i="2"/>
  <c r="BG104" i="2"/>
  <c r="BF104" i="2"/>
  <c r="T104" i="2"/>
  <c r="R104" i="2"/>
  <c r="P104" i="2"/>
  <c r="BK104" i="2"/>
  <c r="J104" i="2"/>
  <c r="BE104" i="2"/>
  <c r="BI101" i="2"/>
  <c r="BH101" i="2"/>
  <c r="BG101" i="2"/>
  <c r="BF101" i="2"/>
  <c r="T101" i="2"/>
  <c r="R101" i="2"/>
  <c r="P101" i="2"/>
  <c r="BK101" i="2"/>
  <c r="J101" i="2"/>
  <c r="BE101" i="2"/>
  <c r="BI98" i="2"/>
  <c r="BH98" i="2"/>
  <c r="BG98" i="2"/>
  <c r="BF98" i="2"/>
  <c r="T98" i="2"/>
  <c r="R98" i="2"/>
  <c r="P98" i="2"/>
  <c r="BK98" i="2"/>
  <c r="J98" i="2"/>
  <c r="BE98" i="2"/>
  <c r="BI95" i="2"/>
  <c r="BH95" i="2"/>
  <c r="BG95" i="2"/>
  <c r="BF95" i="2"/>
  <c r="T95" i="2"/>
  <c r="R95" i="2"/>
  <c r="R88" i="2" s="1"/>
  <c r="P95" i="2"/>
  <c r="BK95" i="2"/>
  <c r="J95" i="2"/>
  <c r="BE95" i="2"/>
  <c r="BI92" i="2"/>
  <c r="BH92" i="2"/>
  <c r="BG92" i="2"/>
  <c r="BF92" i="2"/>
  <c r="T92" i="2"/>
  <c r="R92" i="2"/>
  <c r="P92" i="2"/>
  <c r="BK92" i="2"/>
  <c r="J92" i="2"/>
  <c r="BE92" i="2"/>
  <c r="BI89" i="2"/>
  <c r="F34" i="2"/>
  <c r="BD52" i="1" s="1"/>
  <c r="BH89" i="2"/>
  <c r="F33" i="2" s="1"/>
  <c r="BC52" i="1" s="1"/>
  <c r="BG89" i="2"/>
  <c r="F32" i="2"/>
  <c r="BB52" i="1" s="1"/>
  <c r="BF89" i="2"/>
  <c r="F31" i="2" s="1"/>
  <c r="BA52" i="1" s="1"/>
  <c r="T89" i="2"/>
  <c r="T88" i="2"/>
  <c r="T87" i="2" s="1"/>
  <c r="T86" i="2" s="1"/>
  <c r="R89" i="2"/>
  <c r="P89" i="2"/>
  <c r="P88" i="2"/>
  <c r="P87" i="2" s="1"/>
  <c r="P86" i="2" s="1"/>
  <c r="AU52" i="1" s="1"/>
  <c r="BK89" i="2"/>
  <c r="BK88" i="2" s="1"/>
  <c r="J89" i="2"/>
  <c r="BE89" i="2"/>
  <c r="J82" i="2"/>
  <c r="F82" i="2"/>
  <c r="F80" i="2"/>
  <c r="E78" i="2"/>
  <c r="J51" i="2"/>
  <c r="F51" i="2"/>
  <c r="F49" i="2"/>
  <c r="E47" i="2"/>
  <c r="J18" i="2"/>
  <c r="E18" i="2"/>
  <c r="F83" i="2" s="1"/>
  <c r="F52" i="2"/>
  <c r="J17" i="2"/>
  <c r="J12" i="2"/>
  <c r="J80" i="2" s="1"/>
  <c r="E7" i="2"/>
  <c r="E45" i="2" s="1"/>
  <c r="E76" i="2"/>
  <c r="AS63" i="1"/>
  <c r="AS54" i="1"/>
  <c r="AS51" i="1" s="1"/>
  <c r="AT69" i="1"/>
  <c r="AT67" i="1"/>
  <c r="L47" i="1"/>
  <c r="AM46" i="1"/>
  <c r="L46" i="1"/>
  <c r="AM44" i="1"/>
  <c r="L44" i="1"/>
  <c r="L42" i="1"/>
  <c r="L41" i="1"/>
  <c r="J86" i="3" l="1"/>
  <c r="J58" i="3" s="1"/>
  <c r="BK85" i="3"/>
  <c r="J30" i="2"/>
  <c r="AV52" i="1" s="1"/>
  <c r="R87" i="2"/>
  <c r="R86" i="2" s="1"/>
  <c r="R85" i="3"/>
  <c r="R84" i="3" s="1"/>
  <c r="F30" i="2"/>
  <c r="AZ52" i="1" s="1"/>
  <c r="J92" i="5"/>
  <c r="J61" i="5" s="1"/>
  <c r="BK91" i="5"/>
  <c r="J91" i="5" s="1"/>
  <c r="J30" i="3"/>
  <c r="AV53" i="1" s="1"/>
  <c r="AT53" i="1" s="1"/>
  <c r="J88" i="2"/>
  <c r="J58" i="2" s="1"/>
  <c r="BK87" i="2"/>
  <c r="R91" i="6"/>
  <c r="R90" i="6" s="1"/>
  <c r="J33" i="4"/>
  <c r="AW55" i="1" s="1"/>
  <c r="AT55" i="1" s="1"/>
  <c r="F33" i="4"/>
  <c r="BA55" i="1" s="1"/>
  <c r="P93" i="5"/>
  <c r="P284" i="5"/>
  <c r="T92" i="7"/>
  <c r="T91" i="7" s="1"/>
  <c r="T90" i="7" s="1"/>
  <c r="T274" i="7"/>
  <c r="T311" i="7"/>
  <c r="J31" i="2"/>
  <c r="AW52" i="1" s="1"/>
  <c r="F30" i="3"/>
  <c r="AZ53" i="1" s="1"/>
  <c r="R278" i="4"/>
  <c r="R277" i="4" s="1"/>
  <c r="R92" i="5"/>
  <c r="R91" i="5" s="1"/>
  <c r="F36" i="5"/>
  <c r="BD56" i="1" s="1"/>
  <c r="P300" i="3"/>
  <c r="P85" i="3" s="1"/>
  <c r="P84" i="3" s="1"/>
  <c r="AU53" i="1" s="1"/>
  <c r="BK296" i="4"/>
  <c r="J296" i="4" s="1"/>
  <c r="J71" i="4" s="1"/>
  <c r="T93" i="5"/>
  <c r="T92" i="5" s="1"/>
  <c r="T91" i="5" s="1"/>
  <c r="J231" i="5"/>
  <c r="J63" i="5" s="1"/>
  <c r="T263" i="5"/>
  <c r="T284" i="5"/>
  <c r="F32" i="6"/>
  <c r="AZ57" i="1" s="1"/>
  <c r="T91" i="6"/>
  <c r="T90" i="6" s="1"/>
  <c r="BK230" i="6"/>
  <c r="J230" i="6" s="1"/>
  <c r="J65" i="6" s="1"/>
  <c r="T89" i="8"/>
  <c r="T88" i="8" s="1"/>
  <c r="T87" i="8" s="1"/>
  <c r="BK98" i="4"/>
  <c r="T98" i="4"/>
  <c r="T97" i="4" s="1"/>
  <c r="F35" i="4"/>
  <c r="BC55" i="1" s="1"/>
  <c r="R553" i="4"/>
  <c r="F36" i="7"/>
  <c r="BD58" i="1" s="1"/>
  <c r="F34" i="7"/>
  <c r="BB58" i="1" s="1"/>
  <c r="BK88" i="8"/>
  <c r="R197" i="8"/>
  <c r="F32" i="5"/>
  <c r="AZ56" i="1" s="1"/>
  <c r="AZ54" i="1" s="1"/>
  <c r="AV54" i="1" s="1"/>
  <c r="J32" i="5"/>
  <c r="AV56" i="1" s="1"/>
  <c r="AT56" i="1" s="1"/>
  <c r="J32" i="7"/>
  <c r="AV58" i="1" s="1"/>
  <c r="AT58" i="1" s="1"/>
  <c r="F32" i="7"/>
  <c r="AZ58" i="1" s="1"/>
  <c r="T300" i="3"/>
  <c r="T85" i="3" s="1"/>
  <c r="T84" i="3" s="1"/>
  <c r="BK278" i="4"/>
  <c r="J92" i="7"/>
  <c r="J62" i="7" s="1"/>
  <c r="BK91" i="7"/>
  <c r="P311" i="7"/>
  <c r="J32" i="9"/>
  <c r="AV60" i="1" s="1"/>
  <c r="AT60" i="1" s="1"/>
  <c r="F32" i="9"/>
  <c r="AZ60" i="1" s="1"/>
  <c r="J33" i="9"/>
  <c r="AW60" i="1" s="1"/>
  <c r="P96" i="9"/>
  <c r="P95" i="9" s="1"/>
  <c r="AU60" i="1" s="1"/>
  <c r="J49" i="2"/>
  <c r="P98" i="4"/>
  <c r="P97" i="4" s="1"/>
  <c r="AU55" i="1" s="1"/>
  <c r="P231" i="5"/>
  <c r="BK92" i="6"/>
  <c r="J33" i="6"/>
  <c r="AW57" i="1" s="1"/>
  <c r="AT57" i="1" s="1"/>
  <c r="BK267" i="6"/>
  <c r="J267" i="6" s="1"/>
  <c r="J68" i="6" s="1"/>
  <c r="P92" i="7"/>
  <c r="J32" i="8"/>
  <c r="AV59" i="1" s="1"/>
  <c r="BK97" i="9"/>
  <c r="BK366" i="9"/>
  <c r="J366" i="9" s="1"/>
  <c r="J64" i="9" s="1"/>
  <c r="BK124" i="11"/>
  <c r="J124" i="11" s="1"/>
  <c r="J65" i="11" s="1"/>
  <c r="J125" i="11"/>
  <c r="J66" i="11" s="1"/>
  <c r="R365" i="4"/>
  <c r="R200" i="4"/>
  <c r="R98" i="4" s="1"/>
  <c r="R97" i="4" s="1"/>
  <c r="F34" i="5"/>
  <c r="BB56" i="1" s="1"/>
  <c r="T231" i="5"/>
  <c r="F87" i="6"/>
  <c r="F56" i="6"/>
  <c r="P91" i="6"/>
  <c r="P90" i="6" s="1"/>
  <c r="AU57" i="1" s="1"/>
  <c r="BK206" i="6"/>
  <c r="J206" i="6" s="1"/>
  <c r="J63" i="6" s="1"/>
  <c r="P274" i="7"/>
  <c r="J33" i="8"/>
  <c r="AW59" i="1" s="1"/>
  <c r="P89" i="8"/>
  <c r="P88" i="8" s="1"/>
  <c r="P87" i="8" s="1"/>
  <c r="AU59" i="1" s="1"/>
  <c r="R89" i="8"/>
  <c r="F56" i="9"/>
  <c r="P366" i="9"/>
  <c r="T392" i="9"/>
  <c r="BK558" i="9"/>
  <c r="J558" i="9" s="1"/>
  <c r="J72" i="9" s="1"/>
  <c r="F34" i="10"/>
  <c r="BB61" i="1" s="1"/>
  <c r="BK91" i="11"/>
  <c r="J94" i="15"/>
  <c r="J62" i="15" s="1"/>
  <c r="BK93" i="15"/>
  <c r="P89" i="10"/>
  <c r="P88" i="10" s="1"/>
  <c r="P87" i="10" s="1"/>
  <c r="AU61" i="1" s="1"/>
  <c r="F87" i="11"/>
  <c r="F56" i="11"/>
  <c r="P90" i="11"/>
  <c r="AU62" i="1" s="1"/>
  <c r="R124" i="11"/>
  <c r="J53" i="5"/>
  <c r="F33" i="6"/>
  <c r="BA57" i="1" s="1"/>
  <c r="F56" i="7"/>
  <c r="F32" i="8"/>
  <c r="AZ59" i="1" s="1"/>
  <c r="BK197" i="8"/>
  <c r="J197" i="8" s="1"/>
  <c r="J65" i="8" s="1"/>
  <c r="R88" i="10"/>
  <c r="R87" i="10" s="1"/>
  <c r="R116" i="11"/>
  <c r="R134" i="11"/>
  <c r="J33" i="13"/>
  <c r="AW65" i="1" s="1"/>
  <c r="J138" i="15"/>
  <c r="J68" i="15" s="1"/>
  <c r="BK137" i="15"/>
  <c r="J137" i="15" s="1"/>
  <c r="J67" i="15" s="1"/>
  <c r="R97" i="9"/>
  <c r="BK475" i="9"/>
  <c r="J475" i="9" s="1"/>
  <c r="J67" i="9" s="1"/>
  <c r="R532" i="9"/>
  <c r="J32" i="10"/>
  <c r="AV61" i="1" s="1"/>
  <c r="AT61" i="1" s="1"/>
  <c r="F32" i="10"/>
  <c r="AZ61" i="1" s="1"/>
  <c r="F36" i="10"/>
  <c r="BD61" i="1" s="1"/>
  <c r="P86" i="12"/>
  <c r="P85" i="12" s="1"/>
  <c r="P84" i="12" s="1"/>
  <c r="AU64" i="1" s="1"/>
  <c r="P239" i="13"/>
  <c r="J544" i="9"/>
  <c r="J71" i="9" s="1"/>
  <c r="BK543" i="9"/>
  <c r="J543" i="9" s="1"/>
  <c r="J70" i="9" s="1"/>
  <c r="T89" i="10"/>
  <c r="T88" i="10" s="1"/>
  <c r="T87" i="10" s="1"/>
  <c r="R91" i="11"/>
  <c r="R90" i="11" s="1"/>
  <c r="F35" i="11"/>
  <c r="BC62" i="1" s="1"/>
  <c r="J32" i="13"/>
  <c r="AV65" i="1" s="1"/>
  <c r="AT65" i="1" s="1"/>
  <c r="F32" i="13"/>
  <c r="AZ65" i="1" s="1"/>
  <c r="R90" i="13"/>
  <c r="R89" i="13" s="1"/>
  <c r="F33" i="8"/>
  <c r="BA59" i="1" s="1"/>
  <c r="T96" i="9"/>
  <c r="T95" i="9" s="1"/>
  <c r="BK345" i="9"/>
  <c r="J345" i="9" s="1"/>
  <c r="J63" i="9" s="1"/>
  <c r="F32" i="11"/>
  <c r="AZ62" i="1" s="1"/>
  <c r="T94" i="14"/>
  <c r="P94" i="14"/>
  <c r="P93" i="14" s="1"/>
  <c r="AU66" i="1" s="1"/>
  <c r="F32" i="14"/>
  <c r="AZ66" i="1" s="1"/>
  <c r="R181" i="8"/>
  <c r="J89" i="10"/>
  <c r="J62" i="10" s="1"/>
  <c r="BK88" i="10"/>
  <c r="J33" i="11"/>
  <c r="AW62" i="1" s="1"/>
  <c r="AT62" i="1" s="1"/>
  <c r="F33" i="11"/>
  <c r="BA62" i="1" s="1"/>
  <c r="F55" i="13"/>
  <c r="F85" i="13"/>
  <c r="BK91" i="13"/>
  <c r="J33" i="18"/>
  <c r="AW70" i="1" s="1"/>
  <c r="AT70" i="1" s="1"/>
  <c r="F33" i="18"/>
  <c r="BA70" i="1" s="1"/>
  <c r="F32" i="12"/>
  <c r="AZ64" i="1" s="1"/>
  <c r="F34" i="12"/>
  <c r="BB64" i="1" s="1"/>
  <c r="BB63" i="1" s="1"/>
  <c r="AX63" i="1" s="1"/>
  <c r="F34" i="13"/>
  <c r="BB65" i="1" s="1"/>
  <c r="J85" i="16"/>
  <c r="J61" i="16" s="1"/>
  <c r="BK84" i="16"/>
  <c r="J84" i="16" s="1"/>
  <c r="F32" i="17"/>
  <c r="AZ69" i="1" s="1"/>
  <c r="R90" i="17"/>
  <c r="R89" i="17" s="1"/>
  <c r="T122" i="17"/>
  <c r="T121" i="17" s="1"/>
  <c r="T89" i="17" s="1"/>
  <c r="J32" i="19"/>
  <c r="AV71" i="1" s="1"/>
  <c r="AT71" i="1" s="1"/>
  <c r="BK85" i="12"/>
  <c r="P91" i="13"/>
  <c r="F35" i="13"/>
  <c r="BC65" i="1" s="1"/>
  <c r="BC63" i="1" s="1"/>
  <c r="AY63" i="1" s="1"/>
  <c r="T239" i="13"/>
  <c r="T221" i="14"/>
  <c r="J86" i="18"/>
  <c r="J62" i="18" s="1"/>
  <c r="BK85" i="18"/>
  <c r="T83" i="20"/>
  <c r="T82" i="20" s="1"/>
  <c r="R239" i="13"/>
  <c r="J32" i="14"/>
  <c r="AV66" i="1" s="1"/>
  <c r="J33" i="14"/>
  <c r="AW66" i="1" s="1"/>
  <c r="F33" i="14"/>
  <c r="BA66" i="1" s="1"/>
  <c r="P137" i="15"/>
  <c r="P92" i="15" s="1"/>
  <c r="AU67" i="1" s="1"/>
  <c r="T145" i="15"/>
  <c r="T137" i="15" s="1"/>
  <c r="J86" i="19"/>
  <c r="J62" i="19" s="1"/>
  <c r="BK85" i="19"/>
  <c r="BK88" i="20"/>
  <c r="J88" i="20" s="1"/>
  <c r="J59" i="20" s="1"/>
  <c r="F33" i="20"/>
  <c r="BC72" i="1" s="1"/>
  <c r="R123" i="20"/>
  <c r="R83" i="20" s="1"/>
  <c r="R82" i="20" s="1"/>
  <c r="J53" i="10"/>
  <c r="J53" i="12"/>
  <c r="T86" i="12"/>
  <c r="T85" i="12" s="1"/>
  <c r="T84" i="12" s="1"/>
  <c r="J83" i="13"/>
  <c r="J53" i="13"/>
  <c r="F36" i="13"/>
  <c r="BD65" i="1" s="1"/>
  <c r="BK239" i="13"/>
  <c r="J239" i="13" s="1"/>
  <c r="J65" i="13" s="1"/>
  <c r="F32" i="15"/>
  <c r="AZ67" i="1" s="1"/>
  <c r="F36" i="15"/>
  <c r="BD67" i="1" s="1"/>
  <c r="T91" i="13"/>
  <c r="T90" i="13" s="1"/>
  <c r="T89" i="13" s="1"/>
  <c r="BK95" i="14"/>
  <c r="F35" i="14"/>
  <c r="BC66" i="1" s="1"/>
  <c r="T93" i="15"/>
  <c r="T92" i="15" s="1"/>
  <c r="F34" i="15"/>
  <c r="BB67" i="1" s="1"/>
  <c r="P86" i="19"/>
  <c r="P85" i="19" s="1"/>
  <c r="P84" i="19" s="1"/>
  <c r="AU71" i="1" s="1"/>
  <c r="J30" i="20"/>
  <c r="AV72" i="1" s="1"/>
  <c r="AT72" i="1" s="1"/>
  <c r="J84" i="20"/>
  <c r="J58" i="20" s="1"/>
  <c r="J33" i="12"/>
  <c r="AW64" i="1" s="1"/>
  <c r="AT64" i="1" s="1"/>
  <c r="R93" i="14"/>
  <c r="BK221" i="14"/>
  <c r="J221" i="14" s="1"/>
  <c r="J67" i="14" s="1"/>
  <c r="J222" i="14"/>
  <c r="J68" i="14" s="1"/>
  <c r="J32" i="16"/>
  <c r="AV68" i="1" s="1"/>
  <c r="AT68" i="1" s="1"/>
  <c r="F32" i="16"/>
  <c r="AZ68" i="1" s="1"/>
  <c r="P121" i="17"/>
  <c r="P89" i="17" s="1"/>
  <c r="AU69" i="1" s="1"/>
  <c r="J31" i="20"/>
  <c r="AW72" i="1" s="1"/>
  <c r="F31" i="20"/>
  <c r="BA72" i="1" s="1"/>
  <c r="F33" i="13"/>
  <c r="BA65" i="1" s="1"/>
  <c r="BA63" i="1" s="1"/>
  <c r="AW63" i="1" s="1"/>
  <c r="BK90" i="17"/>
  <c r="BK121" i="17"/>
  <c r="J121" i="17" s="1"/>
  <c r="J65" i="17" s="1"/>
  <c r="F56" i="15"/>
  <c r="F33" i="17"/>
  <c r="BA69" i="1" s="1"/>
  <c r="J53" i="18"/>
  <c r="E47" i="19"/>
  <c r="J49" i="20"/>
  <c r="E47" i="16"/>
  <c r="J85" i="19" l="1"/>
  <c r="J61" i="19" s="1"/>
  <c r="BK84" i="19"/>
  <c r="J84" i="19" s="1"/>
  <c r="BK91" i="6"/>
  <c r="J92" i="6"/>
  <c r="J62" i="6" s="1"/>
  <c r="J98" i="4"/>
  <c r="J61" i="4" s="1"/>
  <c r="BK84" i="18"/>
  <c r="J84" i="18" s="1"/>
  <c r="J85" i="18"/>
  <c r="J61" i="18" s="1"/>
  <c r="AZ63" i="1"/>
  <c r="AV63" i="1" s="1"/>
  <c r="AT63" i="1" s="1"/>
  <c r="J88" i="10"/>
  <c r="J61" i="10" s="1"/>
  <c r="BK87" i="10"/>
  <c r="J87" i="10" s="1"/>
  <c r="J91" i="7"/>
  <c r="J61" i="7" s="1"/>
  <c r="BK90" i="7"/>
  <c r="J90" i="7" s="1"/>
  <c r="J87" i="2"/>
  <c r="J57" i="2" s="1"/>
  <c r="BK86" i="2"/>
  <c r="J86" i="2" s="1"/>
  <c r="J60" i="5"/>
  <c r="J29" i="5"/>
  <c r="BK83" i="20"/>
  <c r="J95" i="14"/>
  <c r="J62" i="14" s="1"/>
  <c r="BK94" i="14"/>
  <c r="R96" i="9"/>
  <c r="R95" i="9" s="1"/>
  <c r="J88" i="8"/>
  <c r="J61" i="8" s="1"/>
  <c r="BK87" i="8"/>
  <c r="J87" i="8" s="1"/>
  <c r="J97" i="9"/>
  <c r="J62" i="9" s="1"/>
  <c r="BK96" i="9"/>
  <c r="BK277" i="4"/>
  <c r="J277" i="4" s="1"/>
  <c r="J69" i="4" s="1"/>
  <c r="J278" i="4"/>
  <c r="J70" i="4" s="1"/>
  <c r="AZ51" i="1"/>
  <c r="AT52" i="1"/>
  <c r="J60" i="16"/>
  <c r="J29" i="16"/>
  <c r="J91" i="13"/>
  <c r="J62" i="13" s="1"/>
  <c r="BK90" i="13"/>
  <c r="J93" i="15"/>
  <c r="J61" i="15" s="1"/>
  <c r="BK92" i="15"/>
  <c r="J92" i="15" s="1"/>
  <c r="R88" i="8"/>
  <c r="R87" i="8" s="1"/>
  <c r="AT59" i="1"/>
  <c r="BD54" i="1"/>
  <c r="BB54" i="1"/>
  <c r="P91" i="7"/>
  <c r="P90" i="7" s="1"/>
  <c r="AU58" i="1" s="1"/>
  <c r="P92" i="5"/>
  <c r="P91" i="5" s="1"/>
  <c r="AU56" i="1" s="1"/>
  <c r="AU54" i="1" s="1"/>
  <c r="AU51" i="1" s="1"/>
  <c r="AT66" i="1"/>
  <c r="P90" i="13"/>
  <c r="P89" i="13" s="1"/>
  <c r="AU65" i="1" s="1"/>
  <c r="AU63" i="1" s="1"/>
  <c r="T93" i="14"/>
  <c r="BK90" i="11"/>
  <c r="J90" i="11" s="1"/>
  <c r="J91" i="11"/>
  <c r="J61" i="11" s="1"/>
  <c r="BC54" i="1"/>
  <c r="BA54" i="1"/>
  <c r="BK84" i="3"/>
  <c r="J84" i="3" s="1"/>
  <c r="J85" i="3"/>
  <c r="J57" i="3" s="1"/>
  <c r="J90" i="17"/>
  <c r="J61" i="17" s="1"/>
  <c r="BK89" i="17"/>
  <c r="J89" i="17" s="1"/>
  <c r="BD63" i="1"/>
  <c r="J85" i="12"/>
  <c r="J61" i="12" s="1"/>
  <c r="BK84" i="12"/>
  <c r="J84" i="12" s="1"/>
  <c r="J29" i="15" l="1"/>
  <c r="J60" i="15"/>
  <c r="W26" i="1"/>
  <c r="AV51" i="1"/>
  <c r="J29" i="7"/>
  <c r="J60" i="7"/>
  <c r="BK97" i="4"/>
  <c r="J97" i="4" s="1"/>
  <c r="BK93" i="14"/>
  <c r="J93" i="14" s="1"/>
  <c r="J94" i="14"/>
  <c r="J61" i="14" s="1"/>
  <c r="J29" i="10"/>
  <c r="J60" i="10"/>
  <c r="BK90" i="6"/>
  <c r="J90" i="6" s="1"/>
  <c r="J91" i="6"/>
  <c r="J61" i="6" s="1"/>
  <c r="AW54" i="1"/>
  <c r="AT54" i="1" s="1"/>
  <c r="BA51" i="1"/>
  <c r="J90" i="13"/>
  <c r="J61" i="13" s="1"/>
  <c r="BK89" i="13"/>
  <c r="J89" i="13" s="1"/>
  <c r="BK95" i="9"/>
  <c r="J95" i="9" s="1"/>
  <c r="J96" i="9"/>
  <c r="J61" i="9" s="1"/>
  <c r="BK82" i="20"/>
  <c r="J82" i="20" s="1"/>
  <c r="J83" i="20"/>
  <c r="J57" i="20" s="1"/>
  <c r="J29" i="19"/>
  <c r="J60" i="19"/>
  <c r="J27" i="3"/>
  <c r="J56" i="3"/>
  <c r="J29" i="12"/>
  <c r="J60" i="12"/>
  <c r="AY54" i="1"/>
  <c r="BC51" i="1"/>
  <c r="AX54" i="1"/>
  <c r="BB51" i="1"/>
  <c r="AG56" i="1"/>
  <c r="AN56" i="1" s="1"/>
  <c r="J38" i="5"/>
  <c r="BD51" i="1"/>
  <c r="W30" i="1" s="1"/>
  <c r="AG68" i="1"/>
  <c r="AN68" i="1" s="1"/>
  <c r="J38" i="16"/>
  <c r="J29" i="8"/>
  <c r="J60" i="8"/>
  <c r="J60" i="17"/>
  <c r="J29" i="17"/>
  <c r="J60" i="11"/>
  <c r="J29" i="11"/>
  <c r="J56" i="2"/>
  <c r="J27" i="2"/>
  <c r="J60" i="18"/>
  <c r="J29" i="18"/>
  <c r="J60" i="14" l="1"/>
  <c r="J29" i="14"/>
  <c r="AX51" i="1"/>
  <c r="W28" i="1"/>
  <c r="W27" i="1"/>
  <c r="AW51" i="1"/>
  <c r="AK27" i="1" s="1"/>
  <c r="J60" i="4"/>
  <c r="J29" i="4"/>
  <c r="AG69" i="1"/>
  <c r="AN69" i="1" s="1"/>
  <c r="J38" i="17"/>
  <c r="AG70" i="1"/>
  <c r="AN70" i="1" s="1"/>
  <c r="J38" i="18"/>
  <c r="J38" i="19"/>
  <c r="AG71" i="1"/>
  <c r="AN71" i="1" s="1"/>
  <c r="AY51" i="1"/>
  <c r="W29" i="1"/>
  <c r="J56" i="20"/>
  <c r="J27" i="20"/>
  <c r="J60" i="6"/>
  <c r="J29" i="6"/>
  <c r="AK26" i="1"/>
  <c r="J38" i="7"/>
  <c r="AG58" i="1"/>
  <c r="AN58" i="1" s="1"/>
  <c r="AG52" i="1"/>
  <c r="J36" i="2"/>
  <c r="AG53" i="1"/>
  <c r="AN53" i="1" s="1"/>
  <c r="J36" i="3"/>
  <c r="J38" i="8"/>
  <c r="AG59" i="1"/>
  <c r="AN59" i="1" s="1"/>
  <c r="AG62" i="1"/>
  <c r="AN62" i="1" s="1"/>
  <c r="J38" i="11"/>
  <c r="AG64" i="1"/>
  <c r="J38" i="12"/>
  <c r="J29" i="9"/>
  <c r="J60" i="9"/>
  <c r="AG61" i="1"/>
  <c r="AN61" i="1" s="1"/>
  <c r="J38" i="10"/>
  <c r="J60" i="13"/>
  <c r="J29" i="13"/>
  <c r="J38" i="15"/>
  <c r="AG67" i="1"/>
  <c r="AN67" i="1" s="1"/>
  <c r="J38" i="13" l="1"/>
  <c r="AG65" i="1"/>
  <c r="AN65" i="1" s="1"/>
  <c r="AT51" i="1"/>
  <c r="AG57" i="1"/>
  <c r="AN57" i="1" s="1"/>
  <c r="J38" i="6"/>
  <c r="J38" i="9"/>
  <c r="AG60" i="1"/>
  <c r="AN60" i="1" s="1"/>
  <c r="AG55" i="1"/>
  <c r="J38" i="4"/>
  <c r="AG72" i="1"/>
  <c r="AN72" i="1" s="1"/>
  <c r="J36" i="20"/>
  <c r="AG66" i="1"/>
  <c r="AN66" i="1" s="1"/>
  <c r="J38" i="14"/>
  <c r="AG63" i="1"/>
  <c r="AN63" i="1" s="1"/>
  <c r="AN64" i="1"/>
  <c r="AN52" i="1"/>
  <c r="AG54" i="1" l="1"/>
  <c r="AN55" i="1"/>
  <c r="AN54" i="1" l="1"/>
  <c r="AG51" i="1"/>
  <c r="AN51" i="1" l="1"/>
  <c r="AK23" i="1"/>
  <c r="AK32" i="1" s="1"/>
</calcChain>
</file>

<file path=xl/sharedStrings.xml><?xml version="1.0" encoding="utf-8"?>
<sst xmlns="http://schemas.openxmlformats.org/spreadsheetml/2006/main" count="33506" uniqueCount="3054">
  <si>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</si>
  <si>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</si>
  <si>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</si>
  <si>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</si>
  <si>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</si>
  <si>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</si>
  <si>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</si>
  <si>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{0ad57c2f-07e7-463d-81e1-9bc1c341510d}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</si>
  <si>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</si>
  <si>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</si>
  <si>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</si>
  <si>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</si>
  <si>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</si>
  <si>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</si>
  <si>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</si>
  <si>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</si>
  <si>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905-2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</si>
  <si>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</si>
  <si>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</si>
  <si>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Revitalizace koupaliště Lhotka, Praha 4 - 2.etapa</t>
  </si>
  <si>
    <t>KSO:</t>
  </si>
  <si>
    <t>823 39</t>
  </si>
  <si>
    <t>CC-CZ:</t>
  </si>
  <si>
    <t>24124</t>
  </si>
  <si>
    <t>Místo:</t>
  </si>
  <si>
    <t>Praha 4, k.ú. Lhotka 728071</t>
  </si>
  <si>
    <t>Datum:</t>
  </si>
  <si>
    <t>10. 8. 2018</t>
  </si>
  <si>
    <t>Zadavatel:</t>
  </si>
  <si>
    <t>IČ:</t>
  </si>
  <si>
    <t/>
  </si>
  <si>
    <t>Městská část Praha 4</t>
  </si>
  <si>
    <t>DIČ:</t>
  </si>
  <si>
    <t>Uchazeč:</t>
  </si>
  <si>
    <t>Vyplň údaj</t>
  </si>
  <si>
    <t>Projektant:</t>
  </si>
  <si>
    <t>SUNCAD, s.r.o.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</si>
  <si>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</si>
  <si>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</si>
  <si>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</si>
  <si>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</si>
  <si>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</si>
  <si>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</si>
  <si>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</si>
  <si>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</si>
  <si>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</si>
  <si>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</si>
  <si>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</si>
  <si>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</si>
  <si>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</si>
  <si>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</si>
  <si>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</si>
  <si>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</si>
  <si>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</si>
  <si>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</si>
  <si>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</si>
  <si>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</si>
  <si>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</si>
  <si>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</si>
  <si>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</si>
  <si>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</si>
  <si>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</si>
  <si>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</si>
  <si>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</si>
  <si>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</si>
  <si>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</si>
  <si>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</si>
  <si>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</si>
  <si>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</si>
  <si>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</si>
  <si>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</si>
  <si>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</si>
  <si>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</si>
  <si>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</si>
  <si>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</si>
  <si>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</si>
  <si>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</si>
  <si>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</si>
  <si>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</si>
  <si>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</t>
  </si>
  <si>
    <t>Parkování</t>
  </si>
  <si>
    <t>STA</t>
  </si>
  <si>
    <t>1</t>
  </si>
  <si>
    <t>{70155124-5904-4974-bca5-f61748d64e1d}</t>
  </si>
  <si>
    <t>2</t>
  </si>
  <si>
    <t>SO 2</t>
  </si>
  <si>
    <t>Přípojka kanalizace</t>
  </si>
  <si>
    <t>{5489e9db-552d-412d-bca6-3852d5849579}</t>
  </si>
  <si>
    <t>827</t>
  </si>
  <si>
    <t>SO 3</t>
  </si>
  <si>
    <t>Areálové prvky</t>
  </si>
  <si>
    <t>{82061287-750f-4907-ac48-764069f73f45}</t>
  </si>
  <si>
    <t>SO 3.01</t>
  </si>
  <si>
    <t>Letní sprchy a toalety</t>
  </si>
  <si>
    <t>Soupis</t>
  </si>
  <si>
    <t>{774f61b4-dc11-4c98-ae91-7e829a85808d}</t>
  </si>
  <si>
    <t>SO 3.03</t>
  </si>
  <si>
    <t>Hřiště beach volejbalové</t>
  </si>
  <si>
    <t>{a89aa909-ce77-49bb-a0d9-acd29c32a0b4}</t>
  </si>
  <si>
    <t>SO 3.04a</t>
  </si>
  <si>
    <t>Hřiště víceúčelové malé</t>
  </si>
  <si>
    <t>{8a2c21eb-0f19-490d-bc5d-a08b02e86d8d}</t>
  </si>
  <si>
    <t>SO 3.04b</t>
  </si>
  <si>
    <t>Hřiště víceúčelové velké</t>
  </si>
  <si>
    <t>{6d02ba31-1553-4833-b895-f92fcc80aaf8}</t>
  </si>
  <si>
    <t>SO 3.05</t>
  </si>
  <si>
    <t>Dětské hřiště</t>
  </si>
  <si>
    <t>{ec485980-1248-44bb-88de-1b56fcdcb2cf}</t>
  </si>
  <si>
    <t>SO 3.06</t>
  </si>
  <si>
    <t>Asfaltová cesta a zpevněné plochy</t>
  </si>
  <si>
    <t>{0d63d804-0d5b-46ad-8104-f35c1372f6bc}</t>
  </si>
  <si>
    <t>SO 3.07.</t>
  </si>
  <si>
    <t>Sadové úpravy</t>
  </si>
  <si>
    <t>{44213e5c-def9-499a-86d0-e3c7ed10e146}</t>
  </si>
  <si>
    <t>SO 3.08</t>
  </si>
  <si>
    <t>Oplocení areálu</t>
  </si>
  <si>
    <t>{0e0735bb-b82a-4583-b8e4-5b0e60f25bf3}</t>
  </si>
  <si>
    <t>SO 4</t>
  </si>
  <si>
    <t>Ostatní objekty</t>
  </si>
  <si>
    <t>{bbc52dd1-7655-45bd-8860-19cc9955d0b7}</t>
  </si>
  <si>
    <t>SO 4.01</t>
  </si>
  <si>
    <t>Sauny</t>
  </si>
  <si>
    <t>{655ea31c-22d6-46e8-af86-472aa31a2f09}</t>
  </si>
  <si>
    <t>SO 4.02</t>
  </si>
  <si>
    <t>Retenční nádrže</t>
  </si>
  <si>
    <t>{ed0a26c1-97c3-404a-958b-ee6815312a26}</t>
  </si>
  <si>
    <t>SO 4.03</t>
  </si>
  <si>
    <t>Dětské brouzdaliště</t>
  </si>
  <si>
    <t>{96d57570-4c43-4d4d-8808-562c1a659c08}</t>
  </si>
  <si>
    <t>SO 4.04</t>
  </si>
  <si>
    <t>Velké molo</t>
  </si>
  <si>
    <t>{b563e2a7-5eb1-4038-9d6e-6f61f27aa175}</t>
  </si>
  <si>
    <t>SO 4.05</t>
  </si>
  <si>
    <t>Krátké molo</t>
  </si>
  <si>
    <t>{d3f6407f-025e-4e7d-95e5-2963d9a80632}</t>
  </si>
  <si>
    <t>SO 4.06</t>
  </si>
  <si>
    <t>Prodloužení a doplnění zábradlí</t>
  </si>
  <si>
    <t>{0bcf0d4b-f345-4fd2-ae86-7537a4ff3a70}</t>
  </si>
  <si>
    <t>SO 4.07</t>
  </si>
  <si>
    <t>Kryty cirkulačních šachet</t>
  </si>
  <si>
    <t>{8bd49145-11b2-473b-ade3-cd956c970881}</t>
  </si>
  <si>
    <t>SO 4.08</t>
  </si>
  <si>
    <t>Hrubé terénní úpravy + plochy travní a mlatové</t>
  </si>
  <si>
    <t>{c1a0b49a-e0db-4bcd-8c32-20ff79d88e69}</t>
  </si>
  <si>
    <t>VRN</t>
  </si>
  <si>
    <t>Vedlejší rozpočtové náklady</t>
  </si>
  <si>
    <t>{5fa5ffbc-bfc0-49e1-a598-0f14ba24ee1e}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</si>
  <si>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</si>
  <si>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</si>
  <si>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</si>
  <si>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</si>
  <si>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</si>
  <si>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</si>
  <si>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</si>
  <si>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1 - Parkování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</si>
  <si>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</si>
  <si>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</si>
  <si>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</si>
  <si>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</si>
  <si>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</si>
  <si>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</si>
  <si>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</si>
  <si>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</si>
  <si>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</si>
  <si>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</si>
  <si>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</si>
  <si>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</si>
  <si>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</si>
  <si>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</si>
  <si>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</si>
  <si>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</si>
  <si>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</si>
  <si>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</si>
  <si>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</si>
  <si>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</si>
  <si>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</si>
  <si>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</si>
  <si>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</si>
  <si>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</si>
  <si>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</si>
  <si>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</si>
  <si>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</si>
  <si>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</si>
  <si>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</si>
  <si>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</si>
  <si>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</si>
  <si>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</si>
  <si>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</si>
  <si>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</si>
  <si>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113107162</t>
  </si>
  <si>
    <t>Odstranění podkladu z kameniva drceného tl 200 mm strojně pl přes 50 do 200 m2</t>
  </si>
  <si>
    <t>m2</t>
  </si>
  <si>
    <t>CS ÚRS 2018 02</t>
  </si>
  <si>
    <t>4</t>
  </si>
  <si>
    <t>1809870531</t>
  </si>
  <si>
    <t>PP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</si>
  <si>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</si>
  <si>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VV</t>
  </si>
  <si>
    <t>"bourání asfaltového chodníku v celkové tl. 250 mm" 185</t>
  </si>
  <si>
    <t>113107182</t>
  </si>
  <si>
    <t>Odstranění podkladu živičného tl 100 mm strojně pl přes 50 do 200 m2</t>
  </si>
  <si>
    <t>966015506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</si>
  <si>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</si>
  <si>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3</t>
  </si>
  <si>
    <t>113202111</t>
  </si>
  <si>
    <t>Vytrhání obrub krajníků obrubníků stojatých</t>
  </si>
  <si>
    <t>m</t>
  </si>
  <si>
    <t>735321628</t>
  </si>
  <si>
    <t>Vytrhání obrub  s vybouráním lože, s přemístěním hmot na skládku na vzdálenost do 3 m nebo s naložením na dopravní prostředek z krajníků nebo obrubníků stojatých</t>
  </si>
  <si>
    <t>"odstranění stávajících žulových obrub" 195</t>
  </si>
  <si>
    <t>121101103</t>
  </si>
  <si>
    <t>Sejmutí ornice s přemístěním na vzdálenost do 250 m</t>
  </si>
  <si>
    <t>m3</t>
  </si>
  <si>
    <t>-1098385891</t>
  </si>
  <si>
    <t>Sejmutí ornice nebo lesní půdy  s vodorovným přemístěním na hromady v místě upotřebení nebo na dočasné či trvalé skládky se složením, na vzdálenost přes 100 do 250 m</t>
  </si>
  <si>
    <t>"sejmutí ornice v tl. 150 mm" 370,5*0,15</t>
  </si>
  <si>
    <t>5</t>
  </si>
  <si>
    <t>122201102</t>
  </si>
  <si>
    <t>Odkopávky a prokopávky nezapažené v hornině tř. 3 objem do 1000 m3</t>
  </si>
  <si>
    <t>-574281899</t>
  </si>
  <si>
    <t>Odkopávky a prokopávky nezapažené  s přehozením výkopku na vzdálenost do 3 m nebo s naložením na dopravní prostředek v hornině tř. 3 přes 100 do 1 000 m3</t>
  </si>
  <si>
    <t>"Zemní práce - výkop" 134</t>
  </si>
  <si>
    <t>6</t>
  </si>
  <si>
    <t>122201109</t>
  </si>
  <si>
    <t>Příplatek za lepivost u odkopávek v hornině tř. 1 až 3</t>
  </si>
  <si>
    <t>1682798194</t>
  </si>
  <si>
    <t>Odkopávky a prokopávky nezapažené  s přehozením výkopku na vzdálenost do 3 m nebo s naložením na dopravní prostředek v hornině tř. 3 Příplatek k cenám za lepivost horniny tř. 3</t>
  </si>
  <si>
    <t>"lepivost 50%"</t>
  </si>
  <si>
    <t>134*0,5 'Přepočtené koeficientem množství</t>
  </si>
  <si>
    <t>7</t>
  </si>
  <si>
    <t>130001101</t>
  </si>
  <si>
    <t>Příplatek za ztížení vykopávky v blízkosti podzemního vedení</t>
  </si>
  <si>
    <t>-1763234354</t>
  </si>
  <si>
    <t>Příplatek k cenám hloubených vykopávek za ztížení vykopávky  v blízkosti podzemního vedení nebo výbušnin pro jakoukoliv třídu horniny</t>
  </si>
  <si>
    <t>"výkop pažených rýh" 1,1*1,5*5</t>
  </si>
  <si>
    <t>Součet</t>
  </si>
  <si>
    <t>8</t>
  </si>
  <si>
    <t>132201201</t>
  </si>
  <si>
    <t>Hloubení rýh š do 2000 mm v hornině tř. 3 objemu do 100 m3</t>
  </si>
  <si>
    <t>-785366663</t>
  </si>
  <si>
    <t>Hloubení zapažených i nezapažených rýh šířky přes 600 do 2 000 mm  s urovnáním dna do předepsaného profilu a spádu v hornině tř. 3 do 100 m3</t>
  </si>
  <si>
    <t>P</t>
  </si>
  <si>
    <t>Poznámka k položce:
Výkopy a zásypy jsou realizovány z úrovně pláně zpevněné plochy tj. - 760 mm pod povrchem zpevněné plochy</t>
  </si>
  <si>
    <t>9</t>
  </si>
  <si>
    <t>132201209</t>
  </si>
  <si>
    <t>Příplatek za lepivost k hloubení rýh š do 2000 mm v hornině tř. 3</t>
  </si>
  <si>
    <t>-270076809</t>
  </si>
  <si>
    <t>Hloubení zapažených i nezapažených rýh šířky přes 600 do 2 000 mm  s urovnáním dna do předepsaného profilu a spádu v hornině tř. 3 Příplatek k cenám za lepivost horniny tř. 3</t>
  </si>
  <si>
    <t>8,25*0,5 'Přepočtené koeficientem množství</t>
  </si>
  <si>
    <t>10</t>
  </si>
  <si>
    <t>151101101</t>
  </si>
  <si>
    <t>Zřízení příložného pažení a rozepření stěn rýh hl do 2 m</t>
  </si>
  <si>
    <t>2142391076</t>
  </si>
  <si>
    <t>Zřízení pažení a rozepření stěn rýh pro podzemní vedení pro všechny šířky rýhy  příložné pro jakoukoliv mezerovitost, hloubky do 2 m</t>
  </si>
  <si>
    <t xml:space="preserve">"pažení příložné" </t>
  </si>
  <si>
    <t>2*1,5*5</t>
  </si>
  <si>
    <t>11</t>
  </si>
  <si>
    <t>151101111</t>
  </si>
  <si>
    <t>Odstranění příložného pažení a rozepření stěn rýh hl do 2 m</t>
  </si>
  <si>
    <t>-1243982992</t>
  </si>
  <si>
    <t>Odstranění pažení a rozepření stěn rýh pro podzemní vedení  s uložením materiálu na vzdálenost do 3 m od kraje výkopu příložné, hloubky do 2 m</t>
  </si>
  <si>
    <t>12</t>
  </si>
  <si>
    <t>161101101</t>
  </si>
  <si>
    <t>Svislé přemístění výkopku z horniny tř. 1 až 4 hl výkopu do 2,5 m</t>
  </si>
  <si>
    <t>14303939</t>
  </si>
  <si>
    <t>Svislé přemístění výkopku  bez naložení do dopravní nádoby avšak s vyprázdněním dopravní nádoby na hromadu nebo do dopravního prostředku z horniny tř. 1 až 4, při hloubce výkopu přes 1 do 2,5 m</t>
  </si>
  <si>
    <t>13</t>
  </si>
  <si>
    <t>162301102</t>
  </si>
  <si>
    <t>Vodorovné přemístění do 1000 m výkopku/sypaniny z horniny tř. 1 až 4</t>
  </si>
  <si>
    <t>2142719283</t>
  </si>
  <si>
    <t>Vodorovné přemístění výkopku nebo sypaniny po suchu  na obvyklém dopravním prostředku, bez naložení výkopku, avšak se složením bez rozhrnutí z horniny tř. 1 až 4 na vzdálenost přes 500 do 1 000 m</t>
  </si>
  <si>
    <t>"ornice na meziskládku a z meziskládky"</t>
  </si>
  <si>
    <t>"zeleň"</t>
  </si>
  <si>
    <t>204*0,15*2</t>
  </si>
  <si>
    <t>"vnitrostaveništní přesun zásypových, násypových materiálů, štěrků na meziskládku a z meziskládky"</t>
  </si>
  <si>
    <t>"zásyp opěrné stěny"</t>
  </si>
  <si>
    <t>31,5*2</t>
  </si>
  <si>
    <t xml:space="preserve">"zásyp rýh náhradní zeminou se zhutněním" </t>
  </si>
  <si>
    <t>"výkop pažených rýh" 1,1*1,5*5*2</t>
  </si>
  <si>
    <t>"obsyp potrubí" -(1,1*0,5)*5*2</t>
  </si>
  <si>
    <t>"štěrkopísek netříděný - zásypový materiál"</t>
  </si>
  <si>
    <t>"obsyp potrubí" (1,1*0,5-(0,2*0,2*3,14/4))*5*2</t>
  </si>
  <si>
    <t>14</t>
  </si>
  <si>
    <t>162701105-1</t>
  </si>
  <si>
    <t>Vodorovné přemístění výkopku/sypaniny z horniny tř. 1 až 4 na skládku dle dodavatele stavby včetně uložení</t>
  </si>
  <si>
    <t>163407028</t>
  </si>
  <si>
    <t>-204*0,15</t>
  </si>
  <si>
    <t>167101101</t>
  </si>
  <si>
    <t>Nakládání výkopku z hornin tř. 1 až 4 do 100 m3</t>
  </si>
  <si>
    <t>1340775362</t>
  </si>
  <si>
    <t>Nakládání, skládání a překládání neulehlého výkopku nebo sypaniny  nakládání, množství do 100 m3, z hornin tř. 1 až 4</t>
  </si>
  <si>
    <t>204*0,15</t>
  </si>
  <si>
    <t>31,5</t>
  </si>
  <si>
    <t>"obsyp potrubí" -(1,1*0,5)*5</t>
  </si>
  <si>
    <t>"obsyp potrubí" (1,1*0,5-(0,2*0,2*3,14/4))*5</t>
  </si>
  <si>
    <t>16</t>
  </si>
  <si>
    <t>171101103</t>
  </si>
  <si>
    <t>Uložení sypaniny z hornin soudržných do násypů zhutněných do 100 % PS</t>
  </si>
  <si>
    <t>-811686324</t>
  </si>
  <si>
    <t>Uložení sypaniny do násypů  s rozprostřením sypaniny ve vrstvách a s hrubým urovnáním zhutněných s uzavřením povrchu násypu z hornin soudržných s předepsanou mírou zhutnění v procentech výsledků zkoušek Proctor-Standard (dále jen PS) přes 96 do 100 % PS</t>
  </si>
  <si>
    <t>17</t>
  </si>
  <si>
    <t>M</t>
  </si>
  <si>
    <t>10364100</t>
  </si>
  <si>
    <t>zemina pro terénní úpravy - tříděná</t>
  </si>
  <si>
    <t>t</t>
  </si>
  <si>
    <t>-181047073</t>
  </si>
  <si>
    <t>31,5*2 'Přepočtené koeficientem množství</t>
  </si>
  <si>
    <t>18</t>
  </si>
  <si>
    <t>171201211</t>
  </si>
  <si>
    <t>Poplatek za uložení stavebního odpadu - zeminy a kameniva na skládce</t>
  </si>
  <si>
    <t>-1706824493</t>
  </si>
  <si>
    <t>Poplatek za uložení stavebního odpadu na skládce (skládkovné) zeminy a kameniva zatříděného do Katalogu odpadů pod kódem 170 504</t>
  </si>
  <si>
    <t>167,225*1,8 'Přepočtené koeficientem množství</t>
  </si>
  <si>
    <t>19</t>
  </si>
  <si>
    <t>174101101</t>
  </si>
  <si>
    <t>Zásyp jam, šachet rýh nebo kolem objektů sypaninou se zhutněním</t>
  </si>
  <si>
    <t>38438341</t>
  </si>
  <si>
    <t>Zásyp sypaninou z jakékoliv horniny  s uložením výkopku ve vrstvách se zhutněním jam, šachet, rýh nebo kolem objektů v těchto vykopávkách</t>
  </si>
  <si>
    <t>20</t>
  </si>
  <si>
    <t>103641000</t>
  </si>
  <si>
    <t>1527603678</t>
  </si>
  <si>
    <t>5,5*1,9 'Přepočtené koeficientem množství</t>
  </si>
  <si>
    <t>175151101</t>
  </si>
  <si>
    <t>Obsypání potrubí strojně sypaninou bez prohození, uloženou do 3 m</t>
  </si>
  <si>
    <t>1520645505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</si>
  <si>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</si>
  <si>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22</t>
  </si>
  <si>
    <t>583312000</t>
  </si>
  <si>
    <t>štěrkopísek netříděný zásypový materiál</t>
  </si>
  <si>
    <t>1066088736</t>
  </si>
  <si>
    <t>2,593*2 'Přepočtené koeficientem množství</t>
  </si>
  <si>
    <t>23</t>
  </si>
  <si>
    <t>181301102</t>
  </si>
  <si>
    <t>Rozprostření ornice tl vrstvy do 150 mm pl do 500 m2 v rovině nebo ve svahu do 1:5</t>
  </si>
  <si>
    <t>1847442638</t>
  </si>
  <si>
    <t>Rozprostření a urovnání ornice v rovině nebo ve svahu sklonu do 1:5 při souvislé ploše do 500 m2, tl. vrstvy přes 100 do 150 mm</t>
  </si>
  <si>
    <t>204</t>
  </si>
  <si>
    <t>24</t>
  </si>
  <si>
    <t>181411131-1</t>
  </si>
  <si>
    <t xml:space="preserve">Založení parkového trávníku výsevem plochy do 10000 m2 v rovině a ve svahu do 1:5, včetně obdělání půdy, hnojení půdy hnojivem a dodávkou hnojiva, včetně ošetření trávníku, klíčící trávník je nutné v suchém období kropit </t>
  </si>
  <si>
    <t>295116025</t>
  </si>
  <si>
    <t>"Ohumusování v tl. 150 mm a zatravnění" 204</t>
  </si>
  <si>
    <t>25</t>
  </si>
  <si>
    <t>00572410</t>
  </si>
  <si>
    <t>osivo směs travní parková</t>
  </si>
  <si>
    <t>kg</t>
  </si>
  <si>
    <t>-1841728</t>
  </si>
  <si>
    <t>"Ohumusování v tl. 150 mm a zatravnění" 204*3/100</t>
  </si>
  <si>
    <t>26</t>
  </si>
  <si>
    <t>181951102.1</t>
  </si>
  <si>
    <t>Úprava pláně vyrovnáním výškových rozdílů  v hornině tř. 1 až 4 se zhutněním pro nové komunikace</t>
  </si>
  <si>
    <t>-1709208300</t>
  </si>
  <si>
    <t>"nová konstrukce"</t>
  </si>
  <si>
    <t>423</t>
  </si>
  <si>
    <t>Zakládání</t>
  </si>
  <si>
    <t>27</t>
  </si>
  <si>
    <t>211971110</t>
  </si>
  <si>
    <t>Zřízení opláštění žeber nebo trativodů geotextilií v rýze nebo zářezu sklonu do 1:2</t>
  </si>
  <si>
    <t>-754959691</t>
  </si>
  <si>
    <t>Zřízení opláštění výplně z geotextilie odvodňovacích žeber nebo trativodů  v rýze nebo zářezu se stěnami šikmými o sklonu do 1:2</t>
  </si>
  <si>
    <t>"drenážní potrubí, odvodnění rubu zdi" 60*(0,4*4)</t>
  </si>
  <si>
    <t>28</t>
  </si>
  <si>
    <t>69311033</t>
  </si>
  <si>
    <t>geotextilie tkaná PP 20kN/m</t>
  </si>
  <si>
    <t>-1384519526</t>
  </si>
  <si>
    <t>96*1,15 'Přepočtené koeficientem množství</t>
  </si>
  <si>
    <t>29</t>
  </si>
  <si>
    <t>212755211</t>
  </si>
  <si>
    <t>Trativody z drenážních trubek plastových flexibilních D 50 mm bez lože</t>
  </si>
  <si>
    <t>-747264470</t>
  </si>
  <si>
    <t>Trativody bez lože z drenážních trubek  plastových flexibilních D 50 mm</t>
  </si>
  <si>
    <t>"drenážní potrubí, odvodnění rubu zdi" 60</t>
  </si>
  <si>
    <t>30</t>
  </si>
  <si>
    <t>273313711</t>
  </si>
  <si>
    <t>Základové desky z betonu tř. C 20/25</t>
  </si>
  <si>
    <t>-1260152869</t>
  </si>
  <si>
    <t>Základy z betonu prostého desky z betonu kamenem neprokládaného tř. C 20/25</t>
  </si>
  <si>
    <t>"podkladní vrstva z prostého betonu tl. 100 mm - opěrná stěna" 6</t>
  </si>
  <si>
    <t>Svislé a kompletní konstrukce</t>
  </si>
  <si>
    <t>31</t>
  </si>
  <si>
    <t>327323128-1</t>
  </si>
  <si>
    <t>Opěrné zdi a valy ze ŽB tř. C 30/37 včetně bednění a výztuže</t>
  </si>
  <si>
    <t>-2111678751</t>
  </si>
  <si>
    <t>"opěrná monolitická betonová stěna výšky 1,5 m" 60*1,5*0,3+60*0,8*0,2</t>
  </si>
  <si>
    <t>32</t>
  </si>
  <si>
    <t>359901211-1</t>
  </si>
  <si>
    <t>Monitoring stoky jakékoli výšky na nové kanalizaci</t>
  </si>
  <si>
    <t>1229078</t>
  </si>
  <si>
    <t>Monitoring stok (kamerový systém) jakékoli výšky nová kanalizace</t>
  </si>
  <si>
    <t>"kamerový monitoring potrubí po dokončení prací DN 200" 5</t>
  </si>
  <si>
    <t>Vodorovné konstrukce</t>
  </si>
  <si>
    <t>33</t>
  </si>
  <si>
    <t>451572111</t>
  </si>
  <si>
    <t>Lože pod potrubí otevřený výkop z kameniva drobného těženého</t>
  </si>
  <si>
    <t>-1865756763</t>
  </si>
  <si>
    <t>Lože pod potrubí, stoky a drobné objekty v otevřeném výkopu z kameniva drobného těženého 0 až 4 mm</t>
  </si>
  <si>
    <t>"podsyp potrubí" 1,1*0,1*5</t>
  </si>
  <si>
    <t>Komunikace pozemní</t>
  </si>
  <si>
    <t>34</t>
  </si>
  <si>
    <t>564851111</t>
  </si>
  <si>
    <t>Podklad ze štěrkodrtě ŠD tl 150 mm</t>
  </si>
  <si>
    <t>1482056928</t>
  </si>
  <si>
    <t>Podklad ze štěrkodrti ŠD  s rozprostřením a zhutněním, po zhutnění tl. 150 mm</t>
  </si>
  <si>
    <t>Poznámka k položce:
ŠDB tl. 150 mm</t>
  </si>
  <si>
    <t>35</t>
  </si>
  <si>
    <t>565145111</t>
  </si>
  <si>
    <t>Asfaltový beton vrstva podkladní ACP 16 (obalované kamenivo OKS) tl 60 mm š do 3 m</t>
  </si>
  <si>
    <t>378904767</t>
  </si>
  <si>
    <t>Asfaltový beton vrstva podkladní ACP 16 (obalované kamenivo střednězrnné - OKS)  s rozprostřením a zhutněním v pruhu šířky do 3 m, po zhutnění tl. 60 mm</t>
  </si>
  <si>
    <t>403</t>
  </si>
  <si>
    <t>36</t>
  </si>
  <si>
    <t>567122111</t>
  </si>
  <si>
    <t>Podklad ze směsi stmelené cementem SC C 8/10 (KSC I) tl 120 mm</t>
  </si>
  <si>
    <t>836126778</t>
  </si>
  <si>
    <t>Podklad ze směsi stmelené cementem SC bez dilatačních spár, s rozprostřením a zhutněním SC C 8/10 (KSC I), po zhutnění tl. 120 mm</t>
  </si>
  <si>
    <t>411</t>
  </si>
  <si>
    <t>"úprava napojení chodníku"</t>
  </si>
  <si>
    <t>77</t>
  </si>
  <si>
    <t>37</t>
  </si>
  <si>
    <t>573191111-1</t>
  </si>
  <si>
    <t>Postřik infiltrační kationaktivní emulzí v množství 0,5 kg/m2 - modifikovaný</t>
  </si>
  <si>
    <t>-1850429983</t>
  </si>
  <si>
    <t>38</t>
  </si>
  <si>
    <t>573231107-1</t>
  </si>
  <si>
    <t>Postřik živičný spojovací ze silniční emulze v množství 0,40 kg/m2 - modifikovaný</t>
  </si>
  <si>
    <t>1239637229</t>
  </si>
  <si>
    <t>Postřik spojovací PS bez posypu kamenivem ze silniční emulze, v množství 0,40 kg/m2 - modifikovaný</t>
  </si>
  <si>
    <t>39</t>
  </si>
  <si>
    <t>577134131</t>
  </si>
  <si>
    <t>Asfaltový beton vrstva obrusná ACO 11 (ABS) tř. I tl 40 mm š do 3 m z modifikovaného asfaltu</t>
  </si>
  <si>
    <t>-726270441</t>
  </si>
  <si>
    <t>Asfaltový beton vrstva obrusná ACO 11 (ABS)  s rozprostřením a se zhutněním z modifikovaného asfaltu v pruhu šířky do 3 m, po zhutnění tl. 40 mm</t>
  </si>
  <si>
    <t>40</t>
  </si>
  <si>
    <t>578143113</t>
  </si>
  <si>
    <t>Litý asfalt MA 11 (LAS) tl 40 mm š do 3 m z nemodifikovaného asfaltu</t>
  </si>
  <si>
    <t>-825773117</t>
  </si>
  <si>
    <t>Litý asfalt MA 11 (LAS) s rozprostřením  z nemodifikovaného asfaltu v pruhu šířky do 3 m tl. 40 mm</t>
  </si>
  <si>
    <t>"úprava napojení chodníku" 76*2</t>
  </si>
  <si>
    <t>Trubní vedení</t>
  </si>
  <si>
    <t>41</t>
  </si>
  <si>
    <t>871355000-1</t>
  </si>
  <si>
    <t>Přeložka stávajícího plynovodního potrubí - kompletní provedení - hloubení rýh včetně příplatku za lepivost, dodávka a montáž potrubí včetně tvarovek, podsyp, obsyp, zásyp, včetně veškeré vnitrostaveništní a vnější manipulace, dopravy, likvidace s výkopke</t>
  </si>
  <si>
    <t>1471488035</t>
  </si>
  <si>
    <t>Přeložka stávajícího plynovodního potrubí - kompletní provedení - hloubení rýh včetně příplatku za lepivost, dodávka a montáž potrubí včetně tvarovek, podsyp, obsyp, zásyp, včetně veškeré vnitrostaveništní a vnější manipulace, dopravy, likvidace s výkopkem a zeminou, včetně úpravy a opravy povrchu komunikací po překopech inženýrských sítí</t>
  </si>
  <si>
    <t>Poznámka k položce:
rozsah a způsob provedení dle prováděcí dokumentace na základě projednání a vyjádření správce sítě</t>
  </si>
  <si>
    <t>"přeložka plynovodního potrubí" 65</t>
  </si>
  <si>
    <t>42</t>
  </si>
  <si>
    <t>871355000-2</t>
  </si>
  <si>
    <t>Přeložka stávajícího vodovodního potrubí - kompletní provedení - hloubení rýh včetně příplatku za lepivost, dodávka a montáž potrubí včetně tvarovek, podsyp, obsyp, zásyp, včetně veškeré vnitrostaveništní a vnější manipulace, dopravy, likvidace s výkopkem</t>
  </si>
  <si>
    <t>-203206195</t>
  </si>
  <si>
    <t>Přeložka stávajícího vodovodního potrubí - kompletní provedení - hloubení rýh včetně příplatku za lepivost, dodávka a montáž potrubí včetně tvarovek, podsyp, obsyp, zásyp, včetně veškeré vnitrostaveništní a vnější manipulace, dopravy, likvidace s výkopkem a zeminou, včetně úpravy a opravy povrchu komunikací po překopech inženýrských sítí</t>
  </si>
  <si>
    <t>"přeložka vodovodního potrubí" 105</t>
  </si>
  <si>
    <t>43</t>
  </si>
  <si>
    <t>871355241</t>
  </si>
  <si>
    <t>Kanalizační potrubí z tvrdého PVC vícevrstvé tuhost třídy SN12 DN 200</t>
  </si>
  <si>
    <t>677740710</t>
  </si>
  <si>
    <t>Kanalizační potrubí z tvrdého PVC v otevřeném výkopu ve sklonu do 20 %, hladkého plnostěnného vícevrstvého, tuhost třídy SN 12 DN 200</t>
  </si>
  <si>
    <t>"vysokozátěžové trouby a tvarovky PVC nebo PP plnostěnné konstrukce třídy tuhosti SN 12 kN/m2" 5</t>
  </si>
  <si>
    <t>44</t>
  </si>
  <si>
    <t>877355211</t>
  </si>
  <si>
    <t>Montáž tvarovek z tvrdého PVC-systém KG nebo z polypropylenu-systém KG 2000 jednoosé DN 200</t>
  </si>
  <si>
    <t>kus</t>
  </si>
  <si>
    <t>-829893369</t>
  </si>
  <si>
    <t>Montáž tvarovek na kanalizačním potrubí z trub z plastu  z tvrdého PVC nebo z polypropylenu v otevřeném výkopu jednoosých DN 200</t>
  </si>
  <si>
    <t>"koleno 15st DN200" 1</t>
  </si>
  <si>
    <t>"koleno 45st DN200" 1</t>
  </si>
  <si>
    <t>45</t>
  </si>
  <si>
    <t>286122060</t>
  </si>
  <si>
    <t>koleno kanalizační plastové PVC KG DN 200/45° SN 12/16</t>
  </si>
  <si>
    <t>1342035634</t>
  </si>
  <si>
    <t>46</t>
  </si>
  <si>
    <t>286122040</t>
  </si>
  <si>
    <t>koleno kanalizační plastové PVC KG DN 200/15° SN 12/16</t>
  </si>
  <si>
    <t>-749116106</t>
  </si>
  <si>
    <t>47</t>
  </si>
  <si>
    <t>877395122.R</t>
  </si>
  <si>
    <t>Výřez a montáž tvarovek odbočných na potrubí z kanalizačních trub betonových DN 500</t>
  </si>
  <si>
    <t>-1788318339</t>
  </si>
  <si>
    <t>"úprava otvoru DN 150 na potrubí betonovém DN 500 pro osazení odbočky DN200" 1</t>
  </si>
  <si>
    <t>48</t>
  </si>
  <si>
    <t>28612223-1</t>
  </si>
  <si>
    <t>odbočka kanalizační s integrovaným kulovým kloubem (pro silnostěnné materiály) DN 200</t>
  </si>
  <si>
    <t>-1841207384</t>
  </si>
  <si>
    <t>"odbočka s integrovaným kulovým kloubem"  1</t>
  </si>
  <si>
    <t>Ostatní konstrukce a práce-bourání</t>
  </si>
  <si>
    <t>49</t>
  </si>
  <si>
    <t>911111111</t>
  </si>
  <si>
    <t>Montáž zábradlí ocelového zabetonovaného</t>
  </si>
  <si>
    <t>1883383729</t>
  </si>
  <si>
    <t>Montáž zábradlí ocelového  zabetonovaného</t>
  </si>
  <si>
    <t>"ochranné ocelové zábradlí výšky 1100 mm" 150</t>
  </si>
  <si>
    <t>50</t>
  </si>
  <si>
    <t>55391530-1</t>
  </si>
  <si>
    <t>ochranné ocelové zábradlí výšky 1100 mm</t>
  </si>
  <si>
    <t>1930607639</t>
  </si>
  <si>
    <t>51</t>
  </si>
  <si>
    <t>914111111</t>
  </si>
  <si>
    <t>Montáž svislé dopravní značky do velikosti 1 m2 objímkami na sloupek nebo konzolu</t>
  </si>
  <si>
    <t>-498043552</t>
  </si>
  <si>
    <t>Montáž svislé dopravní značky základní  velikosti do 1 m2 objímkami na sloupky nebo konzoly</t>
  </si>
  <si>
    <t>"Svislé dopravní značení"</t>
  </si>
  <si>
    <t>52</t>
  </si>
  <si>
    <t>404441210-1</t>
  </si>
  <si>
    <t xml:space="preserve">značka dopravní svislá se zvýrazněním z hliníkového materiálu s rámečkem s dvojitým ohybem okraje po celém obvodu včetně rohů, v retroreflexní úpravě, lícová strana pokryta retroreflexivní fólií, min. třídy 2 světelně technických vlastností </t>
  </si>
  <si>
    <t>1453016743</t>
  </si>
  <si>
    <t>53</t>
  </si>
  <si>
    <t>914511111</t>
  </si>
  <si>
    <t>Montáž sloupku dopravních značek délky do 3,5 m s betonovým základem</t>
  </si>
  <si>
    <t>1215569903</t>
  </si>
  <si>
    <t>Montáž sloupku dopravních značek  délky do 3,5 m do betonového základu</t>
  </si>
  <si>
    <t>54</t>
  </si>
  <si>
    <t>40445230</t>
  </si>
  <si>
    <t>sloupek Zn pro dopravní značku D 70mm v 3,5m</t>
  </si>
  <si>
    <t>-1579011961</t>
  </si>
  <si>
    <t>55</t>
  </si>
  <si>
    <t>915131112</t>
  </si>
  <si>
    <t>Vodorovné dopravní značení přechody pro chodce, šipky, symboly retroreflexní bílá barva</t>
  </si>
  <si>
    <t>707972668</t>
  </si>
  <si>
    <t>Vodorovné dopravní značení stříkané barvou  přechody pro chodce, šipky, symboly bílé retroreflexní</t>
  </si>
  <si>
    <t>"1. fáze VDZ"</t>
  </si>
  <si>
    <t>"vodorovné dopravní značení"</t>
  </si>
  <si>
    <t>"V10a" 8</t>
  </si>
  <si>
    <t>56</t>
  </si>
  <si>
    <t>915231112</t>
  </si>
  <si>
    <t>Vodorovné dopravní značení přechody pro chodce, šipky, symboly retroreflexní bílý plast</t>
  </si>
  <si>
    <t>1234843354</t>
  </si>
  <si>
    <t>Vodorovné dopravní značení stříkaným plastem  přechody pro chodce, šipky, symboly nápisy bílé retroreflexní</t>
  </si>
  <si>
    <t>"2. fáze VDZ, dvousložkový plast"</t>
  </si>
  <si>
    <t>57</t>
  </si>
  <si>
    <t>915621111</t>
  </si>
  <si>
    <t>Předznačení vodorovného plošného značení</t>
  </si>
  <si>
    <t>495261021</t>
  </si>
  <si>
    <t>Předznačení pro vodorovné značení  stříkané barvou nebo prováděné z nátěrových hmot plošné šipky, symboly, nápisy</t>
  </si>
  <si>
    <t>58</t>
  </si>
  <si>
    <t>916241213</t>
  </si>
  <si>
    <t>Osazení obrubníku kamenného stojatého s boční opěrou do lože z betonu prostého</t>
  </si>
  <si>
    <t>459203622</t>
  </si>
  <si>
    <t>Osazení obrubníku kamenného se zřízením lože, s vyplněním a zatřením spár cementovou maltou stojatého s boční opěrou z betonu prostého, do lože z betonu prostého</t>
  </si>
  <si>
    <t>Poznámka k položce:
beton C12/16</t>
  </si>
  <si>
    <t>"žulový chodník" 249</t>
  </si>
  <si>
    <t>59</t>
  </si>
  <si>
    <t>58380003</t>
  </si>
  <si>
    <t>obrubník kamenný přímý, žula, 30x20</t>
  </si>
  <si>
    <t>526065740</t>
  </si>
  <si>
    <t>60</t>
  </si>
  <si>
    <t>919112222</t>
  </si>
  <si>
    <t>Řezání spár pro vytvoření komůrky š 15 mm hl 25 mm pro těsnící zálivku v živičném krytu</t>
  </si>
  <si>
    <t>652235839</t>
  </si>
  <si>
    <t>Řezání dilatačních spár v živičném krytu  vytvoření komůrky pro těsnící zálivku šířky 15 mm, hloubky 25 mm</t>
  </si>
  <si>
    <t>"pracovní spára"</t>
  </si>
  <si>
    <t>152</t>
  </si>
  <si>
    <t>61</t>
  </si>
  <si>
    <t>919122121</t>
  </si>
  <si>
    <t>Těsnění spár zálivkou za tepla pro komůrky š 15 mm hl 25 mm s těsnicím profilem</t>
  </si>
  <si>
    <t>-108902426</t>
  </si>
  <si>
    <t>Utěsnění dilatačních spár zálivkou za tepla  v cementobetonovém nebo živičném krytu včetně adhezního nátěru s těsnicím profilem pod zálivkou, pro komůrky šířky 15 mm, hloubky 25 mm</t>
  </si>
  <si>
    <t>62</t>
  </si>
  <si>
    <t>919735111</t>
  </si>
  <si>
    <t>Řezání stávajícího živičného krytu hl do 50 mm</t>
  </si>
  <si>
    <t>-1903845025</t>
  </si>
  <si>
    <t>Řezání stávajícího živičného krytu nebo podkladu  hloubky do 50 mm</t>
  </si>
  <si>
    <t>"řezání asfaltových vrstev" 304</t>
  </si>
  <si>
    <t>63</t>
  </si>
  <si>
    <t>935114112-1</t>
  </si>
  <si>
    <t>Mikroštěrbinový odvodňovací betonový žlab 220x260 mm se spádem dna 0,5 % se základem</t>
  </si>
  <si>
    <t>780164666</t>
  </si>
  <si>
    <t>Štěrbinový odvodňovací betonový žlab se základem z betonu prostého a s obetonováním rozměru 220x260 mm (mikroštěrbinový) se spádem dna 0,5 %</t>
  </si>
  <si>
    <t>"betonový štěrbinový žlab do betonového lože" 145</t>
  </si>
  <si>
    <t>997</t>
  </si>
  <si>
    <t>Přesun sutě</t>
  </si>
  <si>
    <t>64</t>
  </si>
  <si>
    <t>997221551-1</t>
  </si>
  <si>
    <t>Vodorovná doprava suti na skládku ze sypkých materiálů na vzdálenost dle dodavatele stavby</t>
  </si>
  <si>
    <t>-1317070625</t>
  </si>
  <si>
    <t>Vodorovná doprava suti na skládku bez naložení, ale se složením a s hrubým urovnáním ze sypkých materiálů, na vzdálenost dle dodavatele stavby</t>
  </si>
  <si>
    <t>134,325-39,975</t>
  </si>
  <si>
    <t>65</t>
  </si>
  <si>
    <t>997221561-1</t>
  </si>
  <si>
    <t>Vodorovná doprava suti na skládku z kusových materiálů na vzdálenost dle dodavatele stavby</t>
  </si>
  <si>
    <t>2082140420</t>
  </si>
  <si>
    <t>Vodorovná doprava suti na skládku bez naložení, ale se složením a s hrubým urovnáním z kusových materiálů na vzdálenost dle dodavatele stavby</t>
  </si>
  <si>
    <t>39,975</t>
  </si>
  <si>
    <t>66</t>
  </si>
  <si>
    <t>997221611</t>
  </si>
  <si>
    <t>Nakládání suti na dopravní prostředky pro vodorovnou dopravu</t>
  </si>
  <si>
    <t>818694728</t>
  </si>
  <si>
    <t>Nakládání na dopravní prostředky  pro vodorovnou dopravu suti</t>
  </si>
  <si>
    <t>67</t>
  </si>
  <si>
    <t>997221612</t>
  </si>
  <si>
    <t>Nakládání vybouraných hmot na dopravní prostředky pro vodorovnou dopravu</t>
  </si>
  <si>
    <t>-220576639</t>
  </si>
  <si>
    <t>Nakládání na dopravní prostředky  pro vodorovnou dopravu vybouraných hmot</t>
  </si>
  <si>
    <t>68</t>
  </si>
  <si>
    <t>997221815</t>
  </si>
  <si>
    <t>Poplatek za uložení na skládce (skládkovné) stavebního odpadu betonového kód odpadu 170 101</t>
  </si>
  <si>
    <t>-1473745711</t>
  </si>
  <si>
    <t>Poplatek za uložení stavebního odpadu na skládce (skládkovné) z prostého betonu zatříděného do Katalogu odpadů pod kódem 170 101</t>
  </si>
  <si>
    <t>"beton" 39,975</t>
  </si>
  <si>
    <t>69</t>
  </si>
  <si>
    <t>997221845</t>
  </si>
  <si>
    <t>Poplatek za uložení na skládce (skládkovné) odpadu asfaltového bez dehtu kód odpadu 170 302</t>
  </si>
  <si>
    <t>1924612689</t>
  </si>
  <si>
    <t>Poplatek za uložení stavebního odpadu na skládce (skládkovné) asfaltového bez obsahu dehtu zatříděného do Katalogu odpadů pod kódem 170 302</t>
  </si>
  <si>
    <t>"živice - speciální skládka, resp. recyklační středisko" 40,7</t>
  </si>
  <si>
    <t>70</t>
  </si>
  <si>
    <t>997221855</t>
  </si>
  <si>
    <t>Poplatek za uložení na skládce (skládkovné) zeminy a kameniva kód odpadu 170 504</t>
  </si>
  <si>
    <t>-276166185</t>
  </si>
  <si>
    <t>"kamenivo"53,65</t>
  </si>
  <si>
    <t>998</t>
  </si>
  <si>
    <t>Přesun hmot</t>
  </si>
  <si>
    <t>71</t>
  </si>
  <si>
    <t>998229111</t>
  </si>
  <si>
    <t>Přesun hmot omezený pro pozemní komunikace s krytem z kameniva, betonu,živice na vzdálenost do 50 m</t>
  </si>
  <si>
    <t>-1344139426</t>
  </si>
  <si>
    <t>Přesun hmot omezený pro pozemní komunikace s naložením a složením na vzdálenost do 50 m, s krytem z kameniva, monolitickým betonovým nebo živičným</t>
  </si>
  <si>
    <t>Poznámka k položce:
Revitalizace koupaliště Lhotka, Praha 4</t>
  </si>
  <si>
    <t>SO 2 - Přípojka kanalizace</t>
  </si>
  <si>
    <t>HSV -  Práce a dodávky HSV</t>
  </si>
  <si>
    <t xml:space="preserve">    4 -  Vodorovné konstrukce</t>
  </si>
  <si>
    <t xml:space="preserve">    5 -  Komunikace pozemní</t>
  </si>
  <si>
    <t xml:space="preserve">    8 -  Trubní vedení</t>
  </si>
  <si>
    <t xml:space="preserve">    9 -  Ostatní konstrukce a práce-bourání</t>
  </si>
  <si>
    <t xml:space="preserve">    997 -  Přesun sutě</t>
  </si>
  <si>
    <t xml:space="preserve">    998 -  Přesun hmot</t>
  </si>
  <si>
    <t xml:space="preserve"> Práce a dodávky HSV</t>
  </si>
  <si>
    <t>113107023</t>
  </si>
  <si>
    <t>Odstranění podkladu z kameniva drceného tl 300 mm při překopech ručně</t>
  </si>
  <si>
    <t>1383359311</t>
  </si>
  <si>
    <t>Odstranění podkladů nebo krytů při překopech inženýrských sítí s přemístěním hmot na skládku ve vzdálenosti do 3 m nebo s naložením na dopravní prostředek ručně z kameniva hrubého drceného, o tl. vrstvy přes 200 do 300 mm</t>
  </si>
  <si>
    <t>7,50</t>
  </si>
  <si>
    <t>113107043</t>
  </si>
  <si>
    <t>Odstranění podkladu živičných tl 150 mm při překopech ručně</t>
  </si>
  <si>
    <t>110579356</t>
  </si>
  <si>
    <t>Odstranění podkladů nebo krytů při překopech inženýrských sítí s přemístěním hmot na skládku ve vzdálenosti do 3 m nebo s naložením na dopravní prostředek ručně živičných, o tl. vrstvy přes 100 do 150 mm</t>
  </si>
  <si>
    <t>130901121</t>
  </si>
  <si>
    <t>Bourání kcí v hloubených vykopávkách ze zdiva z betonu prostého ručně</t>
  </si>
  <si>
    <t>-1473474871</t>
  </si>
  <si>
    <t>Bourání konstrukcí v hloubených vykopávkách - ručně z betonu prostého neprokládaného</t>
  </si>
  <si>
    <t>"vyb obet. kanal"</t>
  </si>
  <si>
    <t>0,35*1</t>
  </si>
  <si>
    <t>458146205</t>
  </si>
  <si>
    <t>"výk příp a ša rozšíř"</t>
  </si>
  <si>
    <t>12,50*0,25</t>
  </si>
  <si>
    <t>747002099</t>
  </si>
  <si>
    <t>3,125*0,5</t>
  </si>
  <si>
    <t>132212201</t>
  </si>
  <si>
    <t>Hloubení rýh š přes 600 do 2000 mm ručním nebo pneum nářadím v soudržných horninách tř. 3</t>
  </si>
  <si>
    <t>2115749441</t>
  </si>
  <si>
    <t>Hloubení zapažených i nezapažených rýh šířky přes 600 do 2 000 mm ručním nebo pneumatickým nářadím  s urovnáním dna do předepsaného profilu a spádu v horninách tř. 3 soudržných</t>
  </si>
  <si>
    <t>3,125</t>
  </si>
  <si>
    <t>132212209</t>
  </si>
  <si>
    <t>Příplatek za lepivost u hloubení rýh š do 2000 mm ručním nebo pneum nářadím v hornině tř. 3</t>
  </si>
  <si>
    <t>607684995</t>
  </si>
  <si>
    <t>Hloubení zapažených i nezapažených rýh šířky přes 600 do 2 000 mm ručním nebo pneumatickým nářadím  s urovnáním dna do předepsaného profilu a spádu v horninách tř. 3 Příplatek k cenám za lepivost horniny tř. 3</t>
  </si>
  <si>
    <t>1,563</t>
  </si>
  <si>
    <t>132301201</t>
  </si>
  <si>
    <t>Hloubení rýh š do 2000 mm v hornině tř. 4 objemu do 100 m3</t>
  </si>
  <si>
    <t>1303246157</t>
  </si>
  <si>
    <t>Hloubení zapažených i nezapažených rýh šířky přes 600 do 2 000 mm  s urovnáním dna do předepsaného profilu a spádu v hornině tř. 4 do 100 m3</t>
  </si>
  <si>
    <t>132301209</t>
  </si>
  <si>
    <t>Příplatek za lepivost k hloubení rýh š do 2000 mm v hornině tř. 4</t>
  </si>
  <si>
    <t>-1661077958</t>
  </si>
  <si>
    <t>Hloubení zapažených i nezapažených rýh šířky přes 600 do 2 000 mm  s urovnáním dna do předepsaného profilu a spádu v hornině tř. 4 Příplatek k cenám za lepivost horniny tř. 4</t>
  </si>
  <si>
    <t>132312201</t>
  </si>
  <si>
    <t>Hloubení rýh š přes 600 do 2000 mm ručním nebo pneum nářadím v soudržných horninách tř. 4</t>
  </si>
  <si>
    <t>-2010837398</t>
  </si>
  <si>
    <t>Hloubení zapažených i nezapažených rýh šířky přes 600 do 2 000 mm ručním nebo pneumatickým nářadím  s urovnáním dna do předepsaného profilu a spádu v horninách tř. 4 soudržných</t>
  </si>
  <si>
    <t>132312209</t>
  </si>
  <si>
    <t>Příplatek za lepivost u hloubení rýh š do 2000 mm ručním nebo pneum nářadím v hornině tř. 4</t>
  </si>
  <si>
    <t>1455904040</t>
  </si>
  <si>
    <t>Hloubení zapažených i nezapažených rýh šířky přes 600 do 2 000 mm ručním nebo pneumatickým nářadím  s urovnáním dna do předepsaného profilu a spádu v horninách tř. 4 Příplatek k cenám za lepivost horniny tř. 4</t>
  </si>
  <si>
    <t>151101102</t>
  </si>
  <si>
    <t>Zřízení příložného pažení a rozepření stěn rýh hl do 4 m</t>
  </si>
  <si>
    <t>929335628</t>
  </si>
  <si>
    <t>Zřízení pažení a rozepření stěn rýh pro podzemní vedení pro všechny šířky rýhy  příložné pro jakoukoliv mezerovitost, hloubky do 4 m</t>
  </si>
  <si>
    <t>151101112</t>
  </si>
  <si>
    <t>Odstranění příložného pažení a rozepření stěn rýh hl do 4 m</t>
  </si>
  <si>
    <t>-2022616157</t>
  </si>
  <si>
    <t>Odstranění pažení a rozepření stěn rýh pro podzemní vedení  s uložením materiálu na vzdálenost do 3 m od kraje výkopu příložné, hloubky přes 2 do 4 m</t>
  </si>
  <si>
    <t>161101102</t>
  </si>
  <si>
    <t>Svislé přemístění výkopku z horniny tř. 1 až 4 hl výkopu do 4 m</t>
  </si>
  <si>
    <t>1210483300</t>
  </si>
  <si>
    <t>Svislé přemístění výkopku  bez naložení do dopravní nádoby avšak s vyprázdněním dopravní nádoby na hromadu nebo do dopravního prostředku z horniny tř. 1 až 4, při hloubce výkopu přes 2,5 do 4 m</t>
  </si>
  <si>
    <t>161101152</t>
  </si>
  <si>
    <t>Svislé přemístění výkopku z horniny tř. 5 až 7 hl výkopu do 4 m</t>
  </si>
  <si>
    <t>-350667949</t>
  </si>
  <si>
    <t>Svislé přemístění výkopku  bez naložení do dopravní nádoby avšak s vyprázdněním dopravní nádoby na hromadu nebo do dopravního prostředku z horniny tř. 5 až 7, při hloubce výkopu přes 2,5 do 4 m</t>
  </si>
  <si>
    <t>-1202046769</t>
  </si>
  <si>
    <t>"štěrkpísek"</t>
  </si>
  <si>
    <t>"obsyp a záýsyp ve vozovce"</t>
  </si>
  <si>
    <t>(11,03+0,93)*2</t>
  </si>
  <si>
    <t>162701105</t>
  </si>
  <si>
    <t>Vodorovné přemístění do 10000 m výkopku/sypaniny z horniny tř. 1 až 4</t>
  </si>
  <si>
    <t>1726805096</t>
  </si>
  <si>
    <t>Vodorovné přemístění výkopku nebo sypaniny po suchu  na obvyklém dopravním prostředku, bez naložení výkopku, avšak se složením bez rozhrnutí z horniny tř. 1 až 4 na vzdálenost přes 9 000 do 10 000 m</t>
  </si>
  <si>
    <t>12,50</t>
  </si>
  <si>
    <t>162701155</t>
  </si>
  <si>
    <t>Vodorovné přemístění do 10000 m výkopku/sypaniny z horniny tř. 5 až 7</t>
  </si>
  <si>
    <t>-158725185</t>
  </si>
  <si>
    <t>Vodorovné přemístění výkopku nebo sypaniny po suchu  na obvyklém dopravním prostředku, bez naložení výkopku, avšak se složením bez rozhrnutí z horniny tř. 5 až 7 na vzdálenost přes 9 000 do 10 000 m</t>
  </si>
  <si>
    <t>1889798581</t>
  </si>
  <si>
    <t>(11,03+0,93)</t>
  </si>
  <si>
    <t>-307510650</t>
  </si>
  <si>
    <t>12,5*1,8</t>
  </si>
  <si>
    <t>0,35*2,4</t>
  </si>
  <si>
    <t>768395480</t>
  </si>
  <si>
    <t>11,03</t>
  </si>
  <si>
    <t>175111101</t>
  </si>
  <si>
    <t>Obsypání potrubí ručně sypaninou bez prohození sítem, uloženou do 3 m</t>
  </si>
  <si>
    <t>-230282863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</si>
  <si>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</si>
  <si>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0,93</t>
  </si>
  <si>
    <t>58337303</t>
  </si>
  <si>
    <t>štěrkopísek frakce 0-8</t>
  </si>
  <si>
    <t>726847996</t>
  </si>
  <si>
    <t>(11,03+0,93)*2,05</t>
  </si>
  <si>
    <t>181951102</t>
  </si>
  <si>
    <t>Úprava pláně v hornině tř. 1 až 4 se zhutněním</t>
  </si>
  <si>
    <t>-132424713</t>
  </si>
  <si>
    <t>Úprava pláně vyrovnáním výškových rozdílů  v hornině tř. 1 až 4 se zhutněním</t>
  </si>
  <si>
    <t xml:space="preserve"> Vodorovné konstrukce</t>
  </si>
  <si>
    <t>452112111</t>
  </si>
  <si>
    <t>Osazení betonových prstenců nebo rámů v do 100 mm</t>
  </si>
  <si>
    <t>-2113221628</t>
  </si>
  <si>
    <t>Osazení betonových dílců prstenců nebo rámů pod poklopy a mříže, výšky do 100 mm</t>
  </si>
  <si>
    <t>"vyr prst.pokl"</t>
  </si>
  <si>
    <t>59224013</t>
  </si>
  <si>
    <t>prstenec šachtový vyrovnávací betonový 625x100x100mm</t>
  </si>
  <si>
    <t>587359270</t>
  </si>
  <si>
    <t>452312141</t>
  </si>
  <si>
    <t>Sedlové lože z betonu prostého tř. C 16/20 otevřený výkop</t>
  </si>
  <si>
    <t>-1494306478</t>
  </si>
  <si>
    <t>Podkladní a zajišťovací konstrukce z betonu prostého v otevřeném výkopu sedlové lože pod potrubí z betonu tř. C 16/20</t>
  </si>
  <si>
    <t>0,54</t>
  </si>
  <si>
    <t xml:space="preserve"> Komunikace pozemní</t>
  </si>
  <si>
    <t>564871116</t>
  </si>
  <si>
    <t>Podklad ze štěrkodrtě ŠD tl. 300 mm</t>
  </si>
  <si>
    <t>-1587452016</t>
  </si>
  <si>
    <t>Podklad ze štěrkodrti ŠD  s rozprostřením a zhutněním, po zhutnění tl. 300 mm</t>
  </si>
  <si>
    <t>566901144</t>
  </si>
  <si>
    <t>Vyspravení podkladu po překopech ing sítí plochy do 15 m2 kamenivem hrubým drceným tl. 250 mm</t>
  </si>
  <si>
    <t>2017546110</t>
  </si>
  <si>
    <t>Vyspravení podkladu po překopech inženýrských sítí plochy do 15 m2 s rozprostřením a zhutněním kamenivem hrubým drceným tl. 250 mm</t>
  </si>
  <si>
    <t>566901161</t>
  </si>
  <si>
    <t>Vyspravení podkladu po překopech ing sítí plochy do 15 m2 obalovaným kamenivem ACP (OK) tl. 100 mm</t>
  </si>
  <si>
    <t>2031912156</t>
  </si>
  <si>
    <t>Vyspravení podkladu po překopech inženýrských sítí plochy do 15 m2 s rozprostřením a zhutněním obalovaným kamenivem ACP (OK) tl. 100 mm</t>
  </si>
  <si>
    <t>573231106</t>
  </si>
  <si>
    <t>Postřik živičný spojovací ze silniční emulze v množství 0,30 kg/m2</t>
  </si>
  <si>
    <t>-1171680449</t>
  </si>
  <si>
    <t>Postřik spojovací PS bez posypu kamenivem ze silniční emulze, v množství 0,30 kg/m2</t>
  </si>
  <si>
    <t>577134111</t>
  </si>
  <si>
    <t>Asfaltový beton vrstva obrusná ACO 11 (ABS) tř. I tl 40 mm š do 3 m z nemodifikovaného asfaltu</t>
  </si>
  <si>
    <t>-1201395407</t>
  </si>
  <si>
    <t>Asfaltový beton vrstva obrusná ACO 11 (ABS)  s rozprostřením a se zhutněním z nemodifikovaného asfaltu v pruhu šířky do 3 m tř. I, po zhutnění tl. 40 mm</t>
  </si>
  <si>
    <t>591241111</t>
  </si>
  <si>
    <t>Kladení dlažby z kostek drobných z kamene na MC tl 50 mm</t>
  </si>
  <si>
    <t>397628982</t>
  </si>
  <si>
    <t>Kladení dlažby z kostek  s provedením lože do tl. 50 mm, s vyplněním spár, s dvojím beraněním a se smetením přebytečného materiálu na krajnici drobných z kamene, do lože z cementové malty</t>
  </si>
  <si>
    <t>"přídlažba poklopu"</t>
  </si>
  <si>
    <t>58380124</t>
  </si>
  <si>
    <t>kostka dlažební žula drobná</t>
  </si>
  <si>
    <t>1615977422</t>
  </si>
  <si>
    <t xml:space="preserve"> Trubní vedení</t>
  </si>
  <si>
    <t>831263195</t>
  </si>
  <si>
    <t>Příplatek za zřízení kanalizační přípojky DN 100 až 300</t>
  </si>
  <si>
    <t>-360066160</t>
  </si>
  <si>
    <t>Montáž potrubí z trub kameninových  hrdlových s integrovaným těsněním Příplatek k cenám za zřízení kanalizační přípojky DN od 100 do 300</t>
  </si>
  <si>
    <t>831352121</t>
  </si>
  <si>
    <t>Montáž potrubí z trub kameninových hrdlových s integrovaným těsněním výkop sklon do 20 % DN 200</t>
  </si>
  <si>
    <t>725632248</t>
  </si>
  <si>
    <t>Montáž potrubí z trub kameninových  hrdlových s integrovaným těsněním v otevřeném výkopu ve sklonu do 20 % DN 200</t>
  </si>
  <si>
    <t>2,50</t>
  </si>
  <si>
    <t>59710703.STZ</t>
  </si>
  <si>
    <t>trouba kameninová glazovaná pouze uvnitř DN200mm L2,50m spojovací systém F,C Třida 160</t>
  </si>
  <si>
    <t>1442332398</t>
  </si>
  <si>
    <t>831372921</t>
  </si>
  <si>
    <t>Výměna potrubí z trub kameninových hrdlových s integrovaným těsněním výkop sklon do 20% DN300</t>
  </si>
  <si>
    <t>1066597633</t>
  </si>
  <si>
    <t>Výměna potrubí z trub kameninových hrdlových s integrovaným těsněním v otevřeném výkopu ve sklonu do 20 % DN 300</t>
  </si>
  <si>
    <t>"prop odbočka"</t>
  </si>
  <si>
    <t>0,6</t>
  </si>
  <si>
    <t>837352221</t>
  </si>
  <si>
    <t>Montáž kameninových tvarovek jednoosých s integrovaným těsněním otevřený výkop DN 200</t>
  </si>
  <si>
    <t>-821130774</t>
  </si>
  <si>
    <t>Montáž kameninových tvarovek na potrubí z trub kameninových  v otevřeném výkopu s integrovaným těsněním jednoosých DN 200</t>
  </si>
  <si>
    <t>59710986</t>
  </si>
  <si>
    <t>koleno kameninové glazované DN 200 45° spojovací systém F tř. 160</t>
  </si>
  <si>
    <t>-560386875</t>
  </si>
  <si>
    <t>837371221</t>
  </si>
  <si>
    <t>Montáž kameninových tvarovek odbočných s integrovaným těsněním otevřený výkop DN 300</t>
  </si>
  <si>
    <t>1261620209</t>
  </si>
  <si>
    <t>Montáž kameninových tvarovek na potrubí z trub kameninových  v otevřeném výkopu s integrovaným těsněním odbočných DN 300</t>
  </si>
  <si>
    <t>59711773.STZ</t>
  </si>
  <si>
    <t>odbočka kameninová glazovaná jednoduchá kolmá DN300/200 L60cm spojovací systém C/F tř.160/160</t>
  </si>
  <si>
    <t>-1686136480</t>
  </si>
  <si>
    <t>892351111</t>
  </si>
  <si>
    <t>Tlaková zkouška vodou potrubí DN 150 nebo 200</t>
  </si>
  <si>
    <t>-998267124</t>
  </si>
  <si>
    <t>Tlakové zkoušky vodou na potrubí DN 150 nebo 200</t>
  </si>
  <si>
    <t>2,40</t>
  </si>
  <si>
    <t>894138001</t>
  </si>
  <si>
    <t>Příplatek ZKD 0,60 m výšky vstupu na stokách</t>
  </si>
  <si>
    <t>2082192746</t>
  </si>
  <si>
    <t>Šachty kanalizační zděné Příplatek k cenám šachet na stokách kruhových a vejčitých za každých dalších 0,60 m výšky</t>
  </si>
  <si>
    <t>"Dopl prvky skruže"</t>
  </si>
  <si>
    <t>3-0,495/0,6</t>
  </si>
  <si>
    <t>-</t>
  </si>
  <si>
    <t>89441122a</t>
  </si>
  <si>
    <t>Dodatečné napojení na šachtu kanalizační</t>
  </si>
  <si>
    <t>775298915</t>
  </si>
  <si>
    <t>894411311</t>
  </si>
  <si>
    <t>Osazení železobetonových dílců pro šachty skruží rovných</t>
  </si>
  <si>
    <t>-1275877242</t>
  </si>
  <si>
    <t>59224006</t>
  </si>
  <si>
    <t>dílec betonový pro vstupní šachty-kónus+ kapsulové stupadlo 100/62,5x60x9 cm</t>
  </si>
  <si>
    <t>1534529052</t>
  </si>
  <si>
    <t>59224002</t>
  </si>
  <si>
    <t>dílec betonový pro vstupní šachty  100x100x9 cm</t>
  </si>
  <si>
    <t>-716150305</t>
  </si>
  <si>
    <t>59225101</t>
  </si>
  <si>
    <t>dílec betonový pro studny D100x50x9 cm</t>
  </si>
  <si>
    <t>1297754083</t>
  </si>
  <si>
    <t>59224000</t>
  </si>
  <si>
    <t>dílec betonový pro vstupní šachty  100x25x9 cm</t>
  </si>
  <si>
    <t>668097959</t>
  </si>
  <si>
    <t>59224189</t>
  </si>
  <si>
    <t>prstenec šachtový vyrovnávací betonový 625x120x60-100mm</t>
  </si>
  <si>
    <t>-1314084650</t>
  </si>
  <si>
    <t>59224122.1</t>
  </si>
  <si>
    <t>těsnění pro DN 1000</t>
  </si>
  <si>
    <t>-360969946</t>
  </si>
  <si>
    <t>skruž betonová přechodová TBR-Q 625/600/90 SPK 62,5/100x60x9 cm</t>
  </si>
  <si>
    <t>894414111</t>
  </si>
  <si>
    <t>Osazení železobetonových dílců pro šachty skruží základových (dno)</t>
  </si>
  <si>
    <t>-143546300</t>
  </si>
  <si>
    <t>"dno ša"</t>
  </si>
  <si>
    <t>5922405a</t>
  </si>
  <si>
    <t>Šachta dno 200 100/495</t>
  </si>
  <si>
    <t>Kus</t>
  </si>
  <si>
    <t>1095986807</t>
  </si>
  <si>
    <t>899104112</t>
  </si>
  <si>
    <t>Osazení poklopů litinových nebo ocelových včetně rámů pro třídu zatížení D400, E600</t>
  </si>
  <si>
    <t>769731363</t>
  </si>
  <si>
    <t>Osazení poklopů litinových a ocelových včetně rámů pro třídu zatížení D400, E600</t>
  </si>
  <si>
    <t>28661935a</t>
  </si>
  <si>
    <t xml:space="preserve">Poklop litinový 600  </t>
  </si>
  <si>
    <t>-287308878</t>
  </si>
  <si>
    <t xml:space="preserve"> Ostatní konstrukce a práce-bourání</t>
  </si>
  <si>
    <t>919122122</t>
  </si>
  <si>
    <t>Těsnění spár zálivkou za tepla pro komůrky š 15 mm hl 30 mm s těsnicím profilem</t>
  </si>
  <si>
    <t>1567842154</t>
  </si>
  <si>
    <t>Utěsnění dilatačních spár zálivkou za tepla  v cementobetonovém nebo živičném krytu včetně adhezního nátěru s těsnicím profilem pod zálivkou, pro komůrky šířky 15 mm, hloubky 30 mm</t>
  </si>
  <si>
    <t>919735112</t>
  </si>
  <si>
    <t>Řezání stávajícího živičného krytu hl do 100 mm</t>
  </si>
  <si>
    <t>-113898386</t>
  </si>
  <si>
    <t>Řezání stávajícího živičného krytu nebo podkladu  hloubky přes 50 do 100 mm</t>
  </si>
  <si>
    <t xml:space="preserve"> Přesun sutě</t>
  </si>
  <si>
    <t>997221551</t>
  </si>
  <si>
    <t>Vodorovná doprava suti ze sypkých materiálů do 1 km</t>
  </si>
  <si>
    <t>-1437173651</t>
  </si>
  <si>
    <t>Vodorovná doprava suti  bez naložení, ale se složením a s hrubým urovnáním ze sypkých materiálů, na vzdálenost do 1 km</t>
  </si>
  <si>
    <t>997221559</t>
  </si>
  <si>
    <t>Příplatek ZKD 1 km u vodorovné dopravy suti ze sypkých materiálů</t>
  </si>
  <si>
    <t>733567206</t>
  </si>
  <si>
    <t>Vodorovná doprava suti  bez naložení, ale se složením a s hrubým urovnáním Příplatek k ceně za každý další i započatý 1 km přes 1 km</t>
  </si>
  <si>
    <t>5,69*9</t>
  </si>
  <si>
    <t>-1160747588</t>
  </si>
  <si>
    <t>-1572090771</t>
  </si>
  <si>
    <t>2,37</t>
  </si>
  <si>
    <t>1617614454</t>
  </si>
  <si>
    <t>3,3</t>
  </si>
  <si>
    <t xml:space="preserve"> Přesun hmot</t>
  </si>
  <si>
    <t>998275101</t>
  </si>
  <si>
    <t>Přesun hmot pro trubní vedení z trub kameninových otevřený výkop</t>
  </si>
  <si>
    <t>-27100732</t>
  </si>
  <si>
    <t>Přesun hmot pro trubní vedení hloubené z trub kameninových pro kanalizace v otevřeném výkopu dopravní vzdálenost do 15 m</t>
  </si>
  <si>
    <t>SO 3 - Areálové prvky</t>
  </si>
  <si>
    <t>Soupis:</t>
  </si>
  <si>
    <t>SO 3.01 - Letní sprchy a toalety</t>
  </si>
  <si>
    <t>PSV - Práce a dodávky PSV</t>
  </si>
  <si>
    <t xml:space="preserve">    712 - Povlakové krytiny</t>
  </si>
  <si>
    <t xml:space="preserve">    762 - Konstrukce tesařské</t>
  </si>
  <si>
    <t xml:space="preserve">    764 - Konstrukce klempířské</t>
  </si>
  <si>
    <t xml:space="preserve">    767 - Konstrukce zámečnické</t>
  </si>
  <si>
    <t>D1 - ZTI kanalizace</t>
  </si>
  <si>
    <t>D2 - ZTI vodovod</t>
  </si>
  <si>
    <t>-1553547092</t>
  </si>
  <si>
    <t>"převlékárna</t>
  </si>
  <si>
    <t>9,3*4,35*0,2</t>
  </si>
  <si>
    <t>131201101</t>
  </si>
  <si>
    <t>Hloubení jam nezapažených v hornině tř. 3 objemu do 100 m3</t>
  </si>
  <si>
    <t>-1129900109</t>
  </si>
  <si>
    <t>Hloubení nezapažených jam a zářezů s urovnáním dna do předepsaného profilu a spádu v hornině tř. 3 do 100 m3</t>
  </si>
  <si>
    <t>"převlékárna"</t>
  </si>
  <si>
    <t>0,678*4,35*9,3</t>
  </si>
  <si>
    <t>(1-0,678)*1,5*4,6</t>
  </si>
  <si>
    <t>131201109</t>
  </si>
  <si>
    <t>Příplatek za lepivost u hloubení jam nezapažených v hornině tř. 3</t>
  </si>
  <si>
    <t>584316019</t>
  </si>
  <si>
    <t>Hloubení nezapažených jam a zářezů s urovnáním dna do předepsaného profilu a spádu Příplatek k cenám za lepivost horniny tř. 3</t>
  </si>
  <si>
    <t>29,65*0,5 'Přepočtené koeficientem množství</t>
  </si>
  <si>
    <t>833972725</t>
  </si>
  <si>
    <t>"ornice na meziskládku"</t>
  </si>
  <si>
    <t>"zpětný zásyp"</t>
  </si>
  <si>
    <t>11,098*2</t>
  </si>
  <si>
    <t>"štěrkodrť tl. 100 mm + drenážní pero"</t>
  </si>
  <si>
    <t>0,1*4,35*9,3*2</t>
  </si>
  <si>
    <t>-0,1*0,5*0,4*21*2</t>
  </si>
  <si>
    <t>-0,1*0,2*4,6*2</t>
  </si>
  <si>
    <t xml:space="preserve">"drenáž" </t>
  </si>
  <si>
    <t>(0,25+0,622)/2*0,195*14,5*2</t>
  </si>
  <si>
    <t>-0,05*0,25*14,5*2</t>
  </si>
  <si>
    <t>1001910051</t>
  </si>
  <si>
    <t>-11,098</t>
  </si>
  <si>
    <t>-2135289419</t>
  </si>
  <si>
    <t>"nasypaná a zhutněná zemina tl. 300 mm"</t>
  </si>
  <si>
    <t>0,3*4,35*9,3</t>
  </si>
  <si>
    <t>-0,3*0,5*0,4*21</t>
  </si>
  <si>
    <t>-0,3*0,2*4,6</t>
  </si>
  <si>
    <t>-0,25*1,5*4,6</t>
  </si>
  <si>
    <t>0,1*4,35*9,3</t>
  </si>
  <si>
    <t>-0,1*0,5*0,4*21</t>
  </si>
  <si>
    <t>-0,1*0,2*4,6</t>
  </si>
  <si>
    <t>(0,25+0,622)/2*0,195*14,5</t>
  </si>
  <si>
    <t>-0,05*0,25*14,5</t>
  </si>
  <si>
    <t>2071183652</t>
  </si>
  <si>
    <t>18,552*1,8 'Přepočtené koeficientem množství</t>
  </si>
  <si>
    <t>585149499</t>
  </si>
  <si>
    <t>"štěrkodrť tl. 100 mm "</t>
  </si>
  <si>
    <t>583439590</t>
  </si>
  <si>
    <t>kamenivo drcené hrubé frakce 32-63</t>
  </si>
  <si>
    <t>1307094366</t>
  </si>
  <si>
    <t>3,534*1,9 'Přepočtené koeficientem množství</t>
  </si>
  <si>
    <t>1984265648</t>
  </si>
  <si>
    <t>793756905</t>
  </si>
  <si>
    <t>1,052*1,9 'Přepočtené koeficientem množství</t>
  </si>
  <si>
    <t>1988343382</t>
  </si>
  <si>
    <t>9,3*4,35</t>
  </si>
  <si>
    <t>182101101</t>
  </si>
  <si>
    <t>Svahování v zářezech v hornině tř. 1 až 4</t>
  </si>
  <si>
    <t>1633158142</t>
  </si>
  <si>
    <t>Svahování trvalých svahů do projektovaných profilů  s potřebným přemístěním výkopku při svahování v zářezech v hornině tř. 1 až 4</t>
  </si>
  <si>
    <t>212755214</t>
  </si>
  <si>
    <t>Trativody z drenážních trubek plastových flexibilních D 100 mm bez lože</t>
  </si>
  <si>
    <t>263588946</t>
  </si>
  <si>
    <t>Trativody bez lože z drenážních trubek  plastových flexibilních D 100 mm</t>
  </si>
  <si>
    <t>14,5</t>
  </si>
  <si>
    <t>213141111</t>
  </si>
  <si>
    <t>Zřízení vrstvy z geotextilie v rovině nebo ve sklonu do 1:5 š do 3 m</t>
  </si>
  <si>
    <t>-570860026</t>
  </si>
  <si>
    <t>Zřízení vrstvy z geotextilie  filtrační, separační, odvodňovací, ochranné, výztužné nebo protierozní v rovině nebo ve sklonu do 1:5, šířky do 3 m</t>
  </si>
  <si>
    <t>((0,25+0,622)+2*0,195)*14,5</t>
  </si>
  <si>
    <t>693110050-1</t>
  </si>
  <si>
    <t>filtrační separační geotextilie tkaná, odolnost proti protržení (CBR) = min.2 kN, propustnost vody kolmo k rovině výrobku = min. 10 l/m2s</t>
  </si>
  <si>
    <t>1833637446</t>
  </si>
  <si>
    <t>18,299*1,02 'Přepočtené koeficientem množství</t>
  </si>
  <si>
    <t>273322611</t>
  </si>
  <si>
    <t>Základové desky ze ŽB se zvýšenými nároky na prostředí tř. C 30/37</t>
  </si>
  <si>
    <t>1371969823</t>
  </si>
  <si>
    <t>Základy z betonu železového (bez výztuže) desky z betonu se zvýšenými nároky na prostředí tř. C 30/37</t>
  </si>
  <si>
    <t>"Deska" 1,5*4,6*0,25</t>
  </si>
  <si>
    <t>273351121</t>
  </si>
  <si>
    <t>Zřízení bednění základových desek</t>
  </si>
  <si>
    <t>-1644052865</t>
  </si>
  <si>
    <t>Bednění základů desek zřízení</t>
  </si>
  <si>
    <t>4,6*0,25*2+1,5*0,25*2</t>
  </si>
  <si>
    <t>273351122</t>
  </si>
  <si>
    <t>Odstranění bednění základových desek</t>
  </si>
  <si>
    <t>-1020530996</t>
  </si>
  <si>
    <t>Bednění základů desek odstranění</t>
  </si>
  <si>
    <t>273362021</t>
  </si>
  <si>
    <t>Výztuž základových desek svařovanými sítěmi Kari</t>
  </si>
  <si>
    <t>-2118290742</t>
  </si>
  <si>
    <t>Výztuž základů desek ze svařovaných sítí z drátů typu KARI</t>
  </si>
  <si>
    <t>4,6*1,5*2*5,4/1000*1,15</t>
  </si>
  <si>
    <t>275322011R</t>
  </si>
  <si>
    <t>Základové patky tl. do 500 mm z tvárnic ztraceného bednění včetně výplně z betonu tř. C 25/30</t>
  </si>
  <si>
    <t>-1420544858</t>
  </si>
  <si>
    <t>0,5*0,4*21</t>
  </si>
  <si>
    <t>275361821</t>
  </si>
  <si>
    <t>Výztuž základových patek betonářskou ocelí 10 505 (R)</t>
  </si>
  <si>
    <t>-1966222199</t>
  </si>
  <si>
    <t>Výztuž základů patek z betonářské oceli 10 505 (R)</t>
  </si>
  <si>
    <t>0,5*0,4*0,4*21*40,0/1000</t>
  </si>
  <si>
    <t>311321815</t>
  </si>
  <si>
    <t>Nosná zeď ze ŽB pohledového tř. C 30/37 bez výztuže</t>
  </si>
  <si>
    <t>-1235150934</t>
  </si>
  <si>
    <t>Nadzákladové zdi z betonu železového (bez výztuže) nosné pohledového (v přírodní barvě drtí a přísad) tř. C 30/37</t>
  </si>
  <si>
    <t>4,6*2,5*0,2</t>
  </si>
  <si>
    <t>311351121</t>
  </si>
  <si>
    <t>Zřízení oboustranného bednění nosných nadzákladových zdí</t>
  </si>
  <si>
    <t>640993273</t>
  </si>
  <si>
    <t>Bednění nadzákladových zdí nosných rovné oboustranné za každou stranu zřízení</t>
  </si>
  <si>
    <t>4,6*2,5*2+2,5*0,2*2</t>
  </si>
  <si>
    <t>311351122</t>
  </si>
  <si>
    <t>Odstranění oboustranného bednění nosných nadzákladových zdí</t>
  </si>
  <si>
    <t>-1359345904</t>
  </si>
  <si>
    <t>Bednění nadzákladových zdí nosných rovné oboustranné za každou stranu odstranění</t>
  </si>
  <si>
    <t>311351911</t>
  </si>
  <si>
    <t>Příplatek k cenám bednění nosných nadzákladových zdí za pohledový beton</t>
  </si>
  <si>
    <t>1079624807</t>
  </si>
  <si>
    <t>Bednění nadzákladových zdí nosných Příplatek k cenám bednění za pohledový beton</t>
  </si>
  <si>
    <t>311362021</t>
  </si>
  <si>
    <t>Výztuž nosných zdí svařovanými sítěmi Kari</t>
  </si>
  <si>
    <t>-1430095322</t>
  </si>
  <si>
    <t>Výztuž nadzákladových zdí nosných svislých nebo odkloněných od svislice, rovných nebo oblých ze svařovaných sítí z drátů typu KARI</t>
  </si>
  <si>
    <t>4,6*2,5*2*5,4/1000*1,15</t>
  </si>
  <si>
    <t>451573111</t>
  </si>
  <si>
    <t>Lože pod potrubí otevřený výkop ze štěrkopísku</t>
  </si>
  <si>
    <t>-1879709237</t>
  </si>
  <si>
    <t>Lože pod potrubí, stoky a drobné objekty v otevřeném výkopu z písku a štěrkopísku do 63 mm</t>
  </si>
  <si>
    <t>0,05*0,25*14,5</t>
  </si>
  <si>
    <t>564861111</t>
  </si>
  <si>
    <t>Podklad ze štěrkodrtě ŠD tl 200 mm</t>
  </si>
  <si>
    <t>455628994</t>
  </si>
  <si>
    <t>Podklad ze štěrkodrti ŠD  s rozprostřením a zhutněním, po zhutnění tl. 200 mm</t>
  </si>
  <si>
    <t>"přístřešek invalidní plošiny a zpevněná plocha a rampa na dřevěné molo" 12</t>
  </si>
  <si>
    <t>596211111</t>
  </si>
  <si>
    <t>Kladení zámkové dlažby komunikací pro pěší tl 60 mm skupiny A pl do 100 m2</t>
  </si>
  <si>
    <t>-611751053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</si>
  <si>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</si>
  <si>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59245018</t>
  </si>
  <si>
    <t>dlažba skladebná betonová 20x10x6 cm přírodní</t>
  </si>
  <si>
    <t>-1094912020</t>
  </si>
  <si>
    <t>"přístřešek invalidní plošiny a zpevněná plocha a rampa na dřevěné molo" 12*1,03</t>
  </si>
  <si>
    <t>916231213</t>
  </si>
  <si>
    <t>Osazení chodníkového obrubníku betonového stojatého s boční opěrou do lože z betonu prostého</t>
  </si>
  <si>
    <t>740666085</t>
  </si>
  <si>
    <t>Osazení chodníkového obrubníku betonového se zřízením lože, s vyplněním a zatřením spár cementovou maltou stojatého s boční opěrou z betonu prostého, do lože z betonu prostého</t>
  </si>
  <si>
    <t>"přístřešek invalidní plošiny a zpevněná plocha a rampa na dřevěné molo" 14</t>
  </si>
  <si>
    <t>59217011.1</t>
  </si>
  <si>
    <t>obrubník betonový zahradní 50x4x20 cm</t>
  </si>
  <si>
    <t>-1477442564</t>
  </si>
  <si>
    <t>998017001</t>
  </si>
  <si>
    <t>Přesun hmot s omezením mechanizace pro budovy v do 6 m</t>
  </si>
  <si>
    <t>1818792854</t>
  </si>
  <si>
    <t>Přesun hmot pro budovy občanské výstavby, bydlení, výrobu a služby  s omezením mechanizace vodorovná dopravní vzdálenost do 100 m pro budovy s jakoukoliv nosnou konstrukcí výšky do 6 m</t>
  </si>
  <si>
    <t>20,506</t>
  </si>
  <si>
    <t>PSV</t>
  </si>
  <si>
    <t>Práce a dodávky PSV</t>
  </si>
  <si>
    <t>712</t>
  </si>
  <si>
    <t>Povlakové krytiny</t>
  </si>
  <si>
    <t>712363001</t>
  </si>
  <si>
    <t>Provedení povlakové krytiny střech do 10° termoplastickou fólií PVC rozvinutím a natažením v ploše</t>
  </si>
  <si>
    <t>-1378850274</t>
  </si>
  <si>
    <t>Provedení povlakové krytiny střech plochých do 10° fólií  termoplastickou mPVC (měkčené PVC) rozvinutí a natažení fólie v ploše</t>
  </si>
  <si>
    <t>8,555*2,00</t>
  </si>
  <si>
    <t>28322013</t>
  </si>
  <si>
    <t>fólie hydroizolační střešní mPVC, tl. 1,5 mm š 1300 mm barevná</t>
  </si>
  <si>
    <t>-1962533842</t>
  </si>
  <si>
    <t>17,11*1,15 'Přepočtené koeficientem množství</t>
  </si>
  <si>
    <t>712391172</t>
  </si>
  <si>
    <t>Provedení povlakové krytiny střech do 10° ochranné textilní vrstvy</t>
  </si>
  <si>
    <t>-2007771951</t>
  </si>
  <si>
    <t>Provedení povlakové krytiny střech plochých do 10° -ostatní práce  provedení vrstvy textilní ochranné</t>
  </si>
  <si>
    <t>69311068</t>
  </si>
  <si>
    <t>geotextilie netkaná PP 300g/m2</t>
  </si>
  <si>
    <t>-1842897851</t>
  </si>
  <si>
    <t>"Střecha" 8,555*2,00</t>
  </si>
  <si>
    <t>"drenáž" 14,5*0,4</t>
  </si>
  <si>
    <t>22,91*1,15 'Přepočtené koeficientem množství</t>
  </si>
  <si>
    <t>998712201</t>
  </si>
  <si>
    <t>Přesun hmot procentní pro krytiny povlakové v objektech v do 6 m</t>
  </si>
  <si>
    <t>%</t>
  </si>
  <si>
    <t>-149941651</t>
  </si>
  <si>
    <t>Přesun hmot pro povlakové krytiny stanovený procentní sazbou (%) z ceny vodorovná dopravní vzdálenost do 50 m v objektech výšky do 6 m</t>
  </si>
  <si>
    <t>762</t>
  </si>
  <si>
    <t>Konstrukce tesařské</t>
  </si>
  <si>
    <t>762011001R</t>
  </si>
  <si>
    <t>D+M dřevěná nosná konstrukce z hranolů 100x100mm a ztužující průvlak z hranolů 100x160mm</t>
  </si>
  <si>
    <t>954594669</t>
  </si>
  <si>
    <t>"Kce z hranolů 100x100" 0,1*0,1*2,23*7+0,1*0,1*2,26*7</t>
  </si>
  <si>
    <t>"Průvlak" 0,1*0,16*8,5*2</t>
  </si>
  <si>
    <t>0,586*1,08 'Přepočtené koeficientem množství</t>
  </si>
  <si>
    <t>762011002R</t>
  </si>
  <si>
    <t>D+M dřevěná pomocná konstrukce z hranolů 100x100mm, včetně překladu dveří</t>
  </si>
  <si>
    <t>-229652789</t>
  </si>
  <si>
    <t>0,1*0,06*(44,6+21+29,4+4,44+4,2+4,2)</t>
  </si>
  <si>
    <t>0,647*1,08 'Přepočtené koeficientem množství</t>
  </si>
  <si>
    <t>762011003R</t>
  </si>
  <si>
    <t>D+M rámu dveří včetně diagonálních výtzuh,roznášecích latí, trámků konstrukce laviček a instalační předstěny z latí 60x60mm, ze sibiřského modřínu</t>
  </si>
  <si>
    <t>-1007122030</t>
  </si>
  <si>
    <t>0,06*0,06*(93,0+12,6+20,16+13,68+9,12+14,4)</t>
  </si>
  <si>
    <t>0,587*1,08 'Přepočtené koeficientem množství</t>
  </si>
  <si>
    <t>762011004R</t>
  </si>
  <si>
    <t>D+M dřevěný nosný rošt podlahy z hranolů 100x140mm ze sibiřského modřínu</t>
  </si>
  <si>
    <t>-1104760077</t>
  </si>
  <si>
    <t>0,1*0,14*(16,8+8,9+3,11+6,8+4,4)</t>
  </si>
  <si>
    <t>762011005R</t>
  </si>
  <si>
    <t>D+M podlaha převlékáren z dřevěných terasových prken - sibiřský modřín 143x27mm</t>
  </si>
  <si>
    <t>453597440</t>
  </si>
  <si>
    <t>9,3*4,35*0,027</t>
  </si>
  <si>
    <t>762011006R</t>
  </si>
  <si>
    <t>D+M vnější obložení prkny v charakteru hlavní budovy, materiál dřevěná prkna, sibišký modřín 28x120mm</t>
  </si>
  <si>
    <t>664458564</t>
  </si>
  <si>
    <t>(2,14*2+2,4*8,6)*2*0,028</t>
  </si>
  <si>
    <t>762083122</t>
  </si>
  <si>
    <t>Impregnace řeziva proti dřevokaznému hmyzu, houbám a plísním máčením třída ohrožení 3 a 4</t>
  </si>
  <si>
    <t>878983297</t>
  </si>
  <si>
    <t>Práce společné pro tesařské konstrukce  impregnace řeziva máčením proti dřevokaznému hmyzu, houbám a plísním, třída ohrožení 3 a 4 (dřevo v exteriéru)</t>
  </si>
  <si>
    <t>0,1*0,16*1,85*7</t>
  </si>
  <si>
    <t>762332532</t>
  </si>
  <si>
    <t>Montáž vázaných kcí krovů pravidelných z řeziva hoblovaného průřezové plochy do 224 cm2</t>
  </si>
  <si>
    <t>-2088937112</t>
  </si>
  <si>
    <t>Montáž vázaných konstrukcí krovů  střech pultových, sedlových, valbových, stanových čtvercového nebo obdélníkového půdorysu, z řeziva hoblovaného průřezové plochy přes 120 do 224 cm2</t>
  </si>
  <si>
    <t>1,85*7</t>
  </si>
  <si>
    <t>762332532R</t>
  </si>
  <si>
    <t>Trám - krokve,profil100x160x1850mm, hoblované, tlakově impregnované proti vlhkosti</t>
  </si>
  <si>
    <t>1528549090</t>
  </si>
  <si>
    <t>0,207*1,08 'Přepočtené koeficientem množství</t>
  </si>
  <si>
    <t>762341027</t>
  </si>
  <si>
    <t>Bednění střech rovných z desek OSB tl 25 mm na pero a drážku šroubovaných na krokve</t>
  </si>
  <si>
    <t>45650501</t>
  </si>
  <si>
    <t>Bednění a laťování bednění střech rovných sklonu do 60° s vyřezáním otvorů z dřevoštěpkových desek OSB šroubovaných na krokve na pero a drážku, tloušťky desky 25 mm</t>
  </si>
  <si>
    <t>17,11*1,08 'Přepočtené koeficientem množství</t>
  </si>
  <si>
    <t>762395000</t>
  </si>
  <si>
    <t>Spojovací prostředky pro montáž krovu, bednění, laťování, světlíky, klíny</t>
  </si>
  <si>
    <t>727025419</t>
  </si>
  <si>
    <t>Spojovací prostředky krovů, bednění a laťování, nadstřešních konstrukcí  svory, prkna, hřebíky, pásová ocel, vruty</t>
  </si>
  <si>
    <t>998762201</t>
  </si>
  <si>
    <t>Přesun hmot procentní pro kce tesařské v objektech v do 6 m</t>
  </si>
  <si>
    <t>2027173138</t>
  </si>
  <si>
    <t>Přesun hmot pro konstrukce tesařské  stanovený procentní sazbou (%) z ceny vodorovná dopravní vzdálenost do 50 m v objektech výšky do 6 m</t>
  </si>
  <si>
    <t>764</t>
  </si>
  <si>
    <t>Konstrukce klempířské</t>
  </si>
  <si>
    <t>764011001R</t>
  </si>
  <si>
    <t>D+M okapový žlab rš 250mm, d= 8,6m+svod okapu prům. 80mm d=2,5m,  včetně kotvícívh prvků</t>
  </si>
  <si>
    <t>kpl</t>
  </si>
  <si>
    <t>220421732</t>
  </si>
  <si>
    <t>D+M okapový žlab rš 250mm, d= 8,6m+svod okapu prům. 80mm d=2,5m, včetně kotvícívh prvků</t>
  </si>
  <si>
    <t>764011002R</t>
  </si>
  <si>
    <t>D+M klempířské příponky z poplastovaného plechu</t>
  </si>
  <si>
    <t>2117687</t>
  </si>
  <si>
    <t>998764201</t>
  </si>
  <si>
    <t>Přesun hmot procentní pro konstrukce klempířské v objektech v do 6 m</t>
  </si>
  <si>
    <t>979938098</t>
  </si>
  <si>
    <t>Přesun hmot pro konstrukce klempířské stanovený procentní sazbou (%) z ceny vodorovná dopravní vzdálenost do 50 m v objektech výšky do 6 m</t>
  </si>
  <si>
    <t>767</t>
  </si>
  <si>
    <t>Konstrukce zámečnické</t>
  </si>
  <si>
    <t>767011001R</t>
  </si>
  <si>
    <t>D+M zavětrování jednotlivých polí opláštění ocelovými táhly</t>
  </si>
  <si>
    <t>1417402846</t>
  </si>
  <si>
    <t>998767201</t>
  </si>
  <si>
    <t>Přesun hmot procentní pro zámečnické konstrukce v objektech v do 6 m</t>
  </si>
  <si>
    <t>-588884119</t>
  </si>
  <si>
    <t>Přesun hmot pro zámečnické konstrukce  stanovený procentní sazbou (%) z ceny vodorovná dopravní vzdálenost do 50 m v objektech výšky do 6 m</t>
  </si>
  <si>
    <t>D1</t>
  </si>
  <si>
    <t>ZTI kanalizace</t>
  </si>
  <si>
    <t>131201201</t>
  </si>
  <si>
    <t>Hloubení jam zapažených v hornině tř. 3 objemu do 100 m3</t>
  </si>
  <si>
    <t>440093952</t>
  </si>
  <si>
    <t>131201209</t>
  </si>
  <si>
    <t>Příplatek za lepivost u hloubení jam zapažených v hornině tř. 3</t>
  </si>
  <si>
    <t>1292738740</t>
  </si>
  <si>
    <t>0,5</t>
  </si>
  <si>
    <t>131203101</t>
  </si>
  <si>
    <t>Hloubení jam ručním nebo pneum nářadím v soudržných horninách tř. 3</t>
  </si>
  <si>
    <t>-1278207959</t>
  </si>
  <si>
    <t>131203109</t>
  </si>
  <si>
    <t>Příplatek za lepivost u hloubení jam ručním nebo pneum nářadím v hornině tř. 3</t>
  </si>
  <si>
    <t>-1387212706</t>
  </si>
  <si>
    <t>131301201</t>
  </si>
  <si>
    <t>Hloubení jam zapažených v hornině tř. 4 objemu do 100 m3</t>
  </si>
  <si>
    <t>-438441656</t>
  </si>
  <si>
    <t>131301209</t>
  </si>
  <si>
    <t>Příplatek za lepivost u hloubení jam zapažených v hornině tř. 4</t>
  </si>
  <si>
    <t>-1983928699</t>
  </si>
  <si>
    <t>131303101</t>
  </si>
  <si>
    <t>Hloubení jam ručním nebo pneum nářadím v soudržných horninách tř. 4</t>
  </si>
  <si>
    <t>749222213</t>
  </si>
  <si>
    <t>131303109</t>
  </si>
  <si>
    <t>Příplatek za lepivost u hloubení jam ručním nebo pneum nářadím v hornině tř. 4</t>
  </si>
  <si>
    <t>-1439103514</t>
  </si>
  <si>
    <t>-2085899521</t>
  </si>
  <si>
    <t>50*0,25</t>
  </si>
  <si>
    <t>-290402635</t>
  </si>
  <si>
    <t>12,5*0,5</t>
  </si>
  <si>
    <t>-2125793617</t>
  </si>
  <si>
    <t>1761403160</t>
  </si>
  <si>
    <t>-392187834</t>
  </si>
  <si>
    <t>-108230141</t>
  </si>
  <si>
    <t>669626426</t>
  </si>
  <si>
    <t>72</t>
  </si>
  <si>
    <t>810922173</t>
  </si>
  <si>
    <t>12,5*0,25</t>
  </si>
  <si>
    <t>73</t>
  </si>
  <si>
    <t>151102201</t>
  </si>
  <si>
    <t>Zřízení příložného pažení stěn do 30 m2 výkopu hl do 4 m pro překopy inženýrských sítí</t>
  </si>
  <si>
    <t>193123697</t>
  </si>
  <si>
    <t>138</t>
  </si>
  <si>
    <t>74</t>
  </si>
  <si>
    <t>151102211</t>
  </si>
  <si>
    <t>Odstranění příložného pažení stěn do 30 m2 hl do 4 m při překopech inženýrských sítí</t>
  </si>
  <si>
    <t>1701432321</t>
  </si>
  <si>
    <t>75</t>
  </si>
  <si>
    <t>-2041633755</t>
  </si>
  <si>
    <t>50*0,5</t>
  </si>
  <si>
    <t>76</t>
  </si>
  <si>
    <t>696189987</t>
  </si>
  <si>
    <t>"zásyp"</t>
  </si>
  <si>
    <t>40*2</t>
  </si>
  <si>
    <t>"kamenivo drcené hrubé"</t>
  </si>
  <si>
    <t>2*2</t>
  </si>
  <si>
    <t>"štěrkopísek netříděný zásypový materiál"</t>
  </si>
  <si>
    <t>7,5*2</t>
  </si>
  <si>
    <t>-1689223875</t>
  </si>
  <si>
    <t>78</t>
  </si>
  <si>
    <t>-535288550</t>
  </si>
  <si>
    <t>7,5</t>
  </si>
  <si>
    <t>79</t>
  </si>
  <si>
    <t>-741749688</t>
  </si>
  <si>
    <t>10*1,8</t>
  </si>
  <si>
    <t>80</t>
  </si>
  <si>
    <t>-1063853520</t>
  </si>
  <si>
    <t>81</t>
  </si>
  <si>
    <t>1835498681</t>
  </si>
  <si>
    <t>"jam štěrk"</t>
  </si>
  <si>
    <t>82</t>
  </si>
  <si>
    <t>58343959</t>
  </si>
  <si>
    <t>-575438621</t>
  </si>
  <si>
    <t>2*2,5</t>
  </si>
  <si>
    <t>83</t>
  </si>
  <si>
    <t>1406933666</t>
  </si>
  <si>
    <t>84</t>
  </si>
  <si>
    <t>58331200</t>
  </si>
  <si>
    <t>1784456848</t>
  </si>
  <si>
    <t>7,5*2,025</t>
  </si>
  <si>
    <t>85</t>
  </si>
  <si>
    <t>212752212</t>
  </si>
  <si>
    <t>Trativod z drenážních trubek plastových flexibilních D do 100 mm včetně lože otevřený výkop</t>
  </si>
  <si>
    <t>1051692686</t>
  </si>
  <si>
    <t>86</t>
  </si>
  <si>
    <t>383114574</t>
  </si>
  <si>
    <t>9*2</t>
  </si>
  <si>
    <t>87</t>
  </si>
  <si>
    <t>69311225</t>
  </si>
  <si>
    <t>geotextilie netkaná PES 100 g/m2</t>
  </si>
  <si>
    <t>616554768</t>
  </si>
  <si>
    <t>18*1,15</t>
  </si>
  <si>
    <t>88</t>
  </si>
  <si>
    <t>34000002a</t>
  </si>
  <si>
    <t>Zednické výpomoci 721</t>
  </si>
  <si>
    <t>440465422</t>
  </si>
  <si>
    <t>89</t>
  </si>
  <si>
    <t>34000004a</t>
  </si>
  <si>
    <t>Zednické výpomoci 725</t>
  </si>
  <si>
    <t>-1980798648</t>
  </si>
  <si>
    <t>90</t>
  </si>
  <si>
    <t>34100001a</t>
  </si>
  <si>
    <t>Ochrana stávajících konstrukcí interiéru</t>
  </si>
  <si>
    <t>801681597</t>
  </si>
  <si>
    <t>91</t>
  </si>
  <si>
    <t>-475480615</t>
  </si>
  <si>
    <t>92</t>
  </si>
  <si>
    <t>871275211</t>
  </si>
  <si>
    <t>Kanalizační potrubí z tvrdého PVC KG tuhost třídy SN4 DN 125</t>
  </si>
  <si>
    <t>240220171</t>
  </si>
  <si>
    <t>93</t>
  </si>
  <si>
    <t>871315221</t>
  </si>
  <si>
    <t>Kanalizační potrubí z tvrdého PVC jednovrstvé tuhost třídy SN8 DN 160</t>
  </si>
  <si>
    <t>1738018128</t>
  </si>
  <si>
    <t>94</t>
  </si>
  <si>
    <t>877310440</t>
  </si>
  <si>
    <t>Montáž šachtových vložek na kanalizačním potrubí z PP trub korugovaných DN 150</t>
  </si>
  <si>
    <t>1638021545</t>
  </si>
  <si>
    <t>95</t>
  </si>
  <si>
    <t>28617480</t>
  </si>
  <si>
    <t>vložka šachtová kanalizace PP korugované DN 160</t>
  </si>
  <si>
    <t>395478179</t>
  </si>
  <si>
    <t>96</t>
  </si>
  <si>
    <t>-1007946582</t>
  </si>
  <si>
    <t>97</t>
  </si>
  <si>
    <t>2079346964</t>
  </si>
  <si>
    <t>98</t>
  </si>
  <si>
    <t>87736598a</t>
  </si>
  <si>
    <t>Napojení nov.potrubí na stávající do 200mm</t>
  </si>
  <si>
    <t>-2101884137</t>
  </si>
  <si>
    <t>99</t>
  </si>
  <si>
    <t>-1957923791</t>
  </si>
  <si>
    <t>100</t>
  </si>
  <si>
    <t>894812202</t>
  </si>
  <si>
    <t>Revizní a čistící šachta z PP šachtové dno DN 425/150 průtočné 30°,60°,90°</t>
  </si>
  <si>
    <t>1211817205</t>
  </si>
  <si>
    <t>101</t>
  </si>
  <si>
    <t>894812231</t>
  </si>
  <si>
    <t>Revizní a čistící šachta z PP DN 425 šachtová roura korugovaná bez hrdla světlé hloubky 1500 mm</t>
  </si>
  <si>
    <t>1387047514</t>
  </si>
  <si>
    <t>102</t>
  </si>
  <si>
    <t>894812241</t>
  </si>
  <si>
    <t>Revizní a čistící šachta z PP DN 425 šachtová roura teleskopická světlé hloubky 375 mm</t>
  </si>
  <si>
    <t>1792476848</t>
  </si>
  <si>
    <t>103</t>
  </si>
  <si>
    <t>894812249</t>
  </si>
  <si>
    <t>Příplatek k rourám revizní a čistící šachty z PP DN 425 za uříznutí šachtové roury</t>
  </si>
  <si>
    <t>-909058168</t>
  </si>
  <si>
    <t>104</t>
  </si>
  <si>
    <t>894812258</t>
  </si>
  <si>
    <t>Revizní a čistící šachta z PP DN 425 poklop plastový s plastovým konusem pro zatížení nad 1,5 t</t>
  </si>
  <si>
    <t>-854462875</t>
  </si>
  <si>
    <t>105</t>
  </si>
  <si>
    <t>895971111.WVN</t>
  </si>
  <si>
    <t>Zasakovací box  z polypropylenu PP bez revize pro vsakování jednořadová galerie objemu do 5 m3</t>
  </si>
  <si>
    <t>soubor</t>
  </si>
  <si>
    <t>-261091370</t>
  </si>
  <si>
    <t>0,2</t>
  </si>
  <si>
    <t>106</t>
  </si>
  <si>
    <t>895972241</t>
  </si>
  <si>
    <t>Filtr pro dešťovou šachtu DN 160</t>
  </si>
  <si>
    <t>-390992179</t>
  </si>
  <si>
    <t>107</t>
  </si>
  <si>
    <t>899722112</t>
  </si>
  <si>
    <t>Krytí potrubí z plastů výstražnou fólií z PVC 25 cm</t>
  </si>
  <si>
    <t>-1367743292</t>
  </si>
  <si>
    <t>108</t>
  </si>
  <si>
    <t>998276101</t>
  </si>
  <si>
    <t>Přesun hmot pro trubní vedení z trub z plastických hmot otevřený výkop</t>
  </si>
  <si>
    <t>-80320504</t>
  </si>
  <si>
    <t>Přesun hmot pro trubní vedení hloubené z trub z plastických hmot nebo sklolaminátových pro vodovody nebo kanalizace v otevřeném výkopu dopravní vzdálenost do 15 m</t>
  </si>
  <si>
    <t>8,46</t>
  </si>
  <si>
    <t>109</t>
  </si>
  <si>
    <t>72117348a</t>
  </si>
  <si>
    <t>Čistící kus HT 110</t>
  </si>
  <si>
    <t>-1252886157</t>
  </si>
  <si>
    <t>110</t>
  </si>
  <si>
    <t>721174043.OSM</t>
  </si>
  <si>
    <t>Potrubí kanalizační z PP připojovací systém HT DN 50</t>
  </si>
  <si>
    <t>-447248190</t>
  </si>
  <si>
    <t>111</t>
  </si>
  <si>
    <t>721174063.OSM</t>
  </si>
  <si>
    <t>Potrubí kanalizační z PP větrací systém HT DN 110</t>
  </si>
  <si>
    <t>1646504411</t>
  </si>
  <si>
    <t>112</t>
  </si>
  <si>
    <t>721273153.HLE</t>
  </si>
  <si>
    <t>Hlavice ventilační HL 810 polypropylen PP DN 110</t>
  </si>
  <si>
    <t>-1362937885</t>
  </si>
  <si>
    <t>113</t>
  </si>
  <si>
    <t>721290111</t>
  </si>
  <si>
    <t>Zkouška těsnosti potrubí kanalizace vodou do DN 125</t>
  </si>
  <si>
    <t>226861313</t>
  </si>
  <si>
    <t>2+9</t>
  </si>
  <si>
    <t>114</t>
  </si>
  <si>
    <t>998721102</t>
  </si>
  <si>
    <t>Přesun hmot tonážní pro vnitřní kanalizace v objektech v do 12 m</t>
  </si>
  <si>
    <t>-1659908153</t>
  </si>
  <si>
    <t>115</t>
  </si>
  <si>
    <t>998721181</t>
  </si>
  <si>
    <t>Příplatek k přesunu hmot tonážní 721 prováděný bez použití mechanizace</t>
  </si>
  <si>
    <t>1801012187</t>
  </si>
  <si>
    <t>116</t>
  </si>
  <si>
    <t>725112171</t>
  </si>
  <si>
    <t>Kombi klozet svč.sed.ovl.dvojtl.</t>
  </si>
  <si>
    <t>13923636</t>
  </si>
  <si>
    <t>117</t>
  </si>
  <si>
    <t>725211603</t>
  </si>
  <si>
    <t>Umyvadlo keramické připevněné na stěnu šrouby bílé bez krytu na sifon 600 mm</t>
  </si>
  <si>
    <t>1005643546</t>
  </si>
  <si>
    <t>118</t>
  </si>
  <si>
    <t>725861102</t>
  </si>
  <si>
    <t>Zápachová uzávěrka pro umyvadla DN 40</t>
  </si>
  <si>
    <t>1363127854</t>
  </si>
  <si>
    <t>119</t>
  </si>
  <si>
    <t>725980123</t>
  </si>
  <si>
    <t>Dvířka 30/30</t>
  </si>
  <si>
    <t>-552872633</t>
  </si>
  <si>
    <t>120</t>
  </si>
  <si>
    <t>998725102</t>
  </si>
  <si>
    <t>Přesun hmot tonážní pro zařizovací předměty v objektech v do 12 m</t>
  </si>
  <si>
    <t>1123170416</t>
  </si>
  <si>
    <t>121</t>
  </si>
  <si>
    <t>998725181</t>
  </si>
  <si>
    <t>Příplatek k přesunu hmot tonážní 725 prováděný bez použití mechanizace</t>
  </si>
  <si>
    <t>-1782208423</t>
  </si>
  <si>
    <t>122</t>
  </si>
  <si>
    <t>726111031.GBT</t>
  </si>
  <si>
    <t>Instalační předstěna Kombifix pro klozet s ovládáním zepředu závěsný do masivní zděné kce</t>
  </si>
  <si>
    <t>-1956349429</t>
  </si>
  <si>
    <t>123</t>
  </si>
  <si>
    <t>998726112</t>
  </si>
  <si>
    <t>Přesun hmot tonážní pro instalační prefabrikáty v objektech v do 12 m</t>
  </si>
  <si>
    <t>577836779</t>
  </si>
  <si>
    <t>124</t>
  </si>
  <si>
    <t>998726181</t>
  </si>
  <si>
    <t>Příplatek k přesunu hmot tonážní 726 prováděný bez použití mechanizace</t>
  </si>
  <si>
    <t>1406646256</t>
  </si>
  <si>
    <t>D2</t>
  </si>
  <si>
    <t>ZTI vodovod</t>
  </si>
  <si>
    <t>125</t>
  </si>
  <si>
    <t>132201202</t>
  </si>
  <si>
    <t>Hloubení rýh š do 2000 mm v hornině tř. 3 objemu do 1000 m3</t>
  </si>
  <si>
    <t>410047901</t>
  </si>
  <si>
    <t>11*0,5</t>
  </si>
  <si>
    <t>126</t>
  </si>
  <si>
    <t>-1583614058</t>
  </si>
  <si>
    <t>2,75</t>
  </si>
  <si>
    <t>127</t>
  </si>
  <si>
    <t>1233391978</t>
  </si>
  <si>
    <t>5,5</t>
  </si>
  <si>
    <t>128</t>
  </si>
  <si>
    <t>1918002198</t>
  </si>
  <si>
    <t>129</t>
  </si>
  <si>
    <t>1419675270</t>
  </si>
  <si>
    <t>130</t>
  </si>
  <si>
    <t>-896688511</t>
  </si>
  <si>
    <t>131</t>
  </si>
  <si>
    <t>208530669</t>
  </si>
  <si>
    <t>8*2</t>
  </si>
  <si>
    <t>132</t>
  </si>
  <si>
    <t>232228988</t>
  </si>
  <si>
    <t>133</t>
  </si>
  <si>
    <t>-1769833520</t>
  </si>
  <si>
    <t>134</t>
  </si>
  <si>
    <t>426085811</t>
  </si>
  <si>
    <t>3*1,8</t>
  </si>
  <si>
    <t>135</t>
  </si>
  <si>
    <t>274695876</t>
  </si>
  <si>
    <t>136</t>
  </si>
  <si>
    <t>-1061012574</t>
  </si>
  <si>
    <t>137</t>
  </si>
  <si>
    <t>-1891405720</t>
  </si>
  <si>
    <t>2*2,025</t>
  </si>
  <si>
    <t>1903136790</t>
  </si>
  <si>
    <t>139</t>
  </si>
  <si>
    <t>34100001a.1</t>
  </si>
  <si>
    <t>-628205996</t>
  </si>
  <si>
    <t>140</t>
  </si>
  <si>
    <t>-1048591607</t>
  </si>
  <si>
    <t>141</t>
  </si>
  <si>
    <t>871161141</t>
  </si>
  <si>
    <t>Montáž potrubí z PE100 SDR 11 otevřený výkop svařovaných na tupo D 25-32 x 3,0 mm</t>
  </si>
  <si>
    <t>1151761975</t>
  </si>
  <si>
    <t>142</t>
  </si>
  <si>
    <t>28613595</t>
  </si>
  <si>
    <t>potrubí dvouvrstvé PE100 s 10% signalizační vrstvou SDR 11 25x3,0 dl 12m</t>
  </si>
  <si>
    <t>797543048</t>
  </si>
  <si>
    <t>143</t>
  </si>
  <si>
    <t>-1727239764</t>
  </si>
  <si>
    <t>144</t>
  </si>
  <si>
    <t>1433075182</t>
  </si>
  <si>
    <t>1,956</t>
  </si>
  <si>
    <t>145</t>
  </si>
  <si>
    <t>722174002</t>
  </si>
  <si>
    <t>Potrubí vodovodní plastové PPR svar polyfuze PN 16 D 20 x 2,3mm</t>
  </si>
  <si>
    <t>512443545</t>
  </si>
  <si>
    <t>146</t>
  </si>
  <si>
    <t>722174003</t>
  </si>
  <si>
    <t>Potrubí vodovodní plastové PPR svar polyfuze PN 16 D 25 x 2,8 mm</t>
  </si>
  <si>
    <t>1795299491</t>
  </si>
  <si>
    <t>147</t>
  </si>
  <si>
    <t>722181221</t>
  </si>
  <si>
    <t>Ochrana vodovodního potrubí přilepenými termoizolačními trubicemi z PE tl do 9 mm DN do 22 mm</t>
  </si>
  <si>
    <t>392169485</t>
  </si>
  <si>
    <t>148</t>
  </si>
  <si>
    <t>722181222</t>
  </si>
  <si>
    <t>Ochrana vodovodního potrubí přilepenými termoizolačními trubicemi z PE tl do 9 mm DN do 45 mm</t>
  </si>
  <si>
    <t>1981616759</t>
  </si>
  <si>
    <t>149</t>
  </si>
  <si>
    <t>722231141</t>
  </si>
  <si>
    <t>Ventil závitový pojistný rohový G 1/2</t>
  </si>
  <si>
    <t>285811737</t>
  </si>
  <si>
    <t>150</t>
  </si>
  <si>
    <t>722290226</t>
  </si>
  <si>
    <t>Zkouška těsnosti vodovodního potrubí závitového do DN 50</t>
  </si>
  <si>
    <t>1815840178</t>
  </si>
  <si>
    <t>151</t>
  </si>
  <si>
    <t>722290234</t>
  </si>
  <si>
    <t>Proplach a dezinfekce vodovodního potrubí do DN 80</t>
  </si>
  <si>
    <t>64668418</t>
  </si>
  <si>
    <t>998722102</t>
  </si>
  <si>
    <t>Přesun hmot tonážní pro vnitřní vodovod v objektech v do 12 m</t>
  </si>
  <si>
    <t>713760198</t>
  </si>
  <si>
    <t>153</t>
  </si>
  <si>
    <t>998722181</t>
  </si>
  <si>
    <t>Příplatek k přesunu hmot tonážní 722 prováděný bez použití mechanizace</t>
  </si>
  <si>
    <t>1923074850</t>
  </si>
  <si>
    <t>154</t>
  </si>
  <si>
    <t>725829121</t>
  </si>
  <si>
    <t>Montáž baterie umyvadlové nástěnné pákové a klasické ostatní typ</t>
  </si>
  <si>
    <t>-566312215</t>
  </si>
  <si>
    <t>155</t>
  </si>
  <si>
    <t>55144048</t>
  </si>
  <si>
    <t>baterie umyvadlová páková</t>
  </si>
  <si>
    <t>-337427146</t>
  </si>
  <si>
    <t>156</t>
  </si>
  <si>
    <t>7258411a</t>
  </si>
  <si>
    <t>Baterie  pro stud.vodu pro venk sprchu vč.oc.potrubí tvaroveka sprch hlavice</t>
  </si>
  <si>
    <t>1437299444</t>
  </si>
  <si>
    <t>157</t>
  </si>
  <si>
    <t>1130295841</t>
  </si>
  <si>
    <t>158</t>
  </si>
  <si>
    <t>-9096414</t>
  </si>
  <si>
    <t>SO 3.03 - Hřiště beach volejbalové</t>
  </si>
  <si>
    <t xml:space="preserve">    9 - Ostatní konstrukce a práce, bourání</t>
  </si>
  <si>
    <t>OST - Ostatní</t>
  </si>
  <si>
    <t>1869577926</t>
  </si>
  <si>
    <t>"beach hřiště"</t>
  </si>
  <si>
    <t>752*0,2</t>
  </si>
  <si>
    <t>-1630205505</t>
  </si>
  <si>
    <t>"hřiště beach"</t>
  </si>
  <si>
    <t>751</t>
  </si>
  <si>
    <t>909217598</t>
  </si>
  <si>
    <t>751*0,5 'Přepočtené koeficientem množství</t>
  </si>
  <si>
    <t>-1355747492</t>
  </si>
  <si>
    <t>"základ pro osazení sloupku volejbalové sítě"</t>
  </si>
  <si>
    <t>0,3*0,3*0,8*4</t>
  </si>
  <si>
    <t>"základy pro oplocení"</t>
  </si>
  <si>
    <t>0,3*0,3*1,1*37</t>
  </si>
  <si>
    <t>"drenážní vsakovací jímky"</t>
  </si>
  <si>
    <t>2*2*2*2</t>
  </si>
  <si>
    <t>-1565461679</t>
  </si>
  <si>
    <t>23,614*0,5 'Přepočtené koeficientem množství</t>
  </si>
  <si>
    <t>132201101</t>
  </si>
  <si>
    <t>Hloubení rýh š do 600 mm v hornině tř. 3 objemu do 100 m3</t>
  </si>
  <si>
    <t>-144248276</t>
  </si>
  <si>
    <t>Hloubení zapažených i nezapažených rýh šířky do 600 mm  s urovnáním dna do předepsaného profilu a spádu v hornině tř. 3 do 100 m3</t>
  </si>
  <si>
    <t>0,62*0,6*(26,8+33,36+21,4*2+26,8+33,36+21,43*2)</t>
  </si>
  <si>
    <t>132201109</t>
  </si>
  <si>
    <t>Příplatek za lepivost k hloubení rýh š do 600 mm v hornině tř. 3</t>
  </si>
  <si>
    <t>993443675</t>
  </si>
  <si>
    <t>Hloubení zapažených i nezapažených rýh šířky do 600 mm  s urovnáním dna do předepsaného profilu a spádu v hornině tř. 3 Příplatek k cenám za lepivost horniny tř. 3</t>
  </si>
  <si>
    <t>76,625*0,5 'Přepočtené koeficientem množství</t>
  </si>
  <si>
    <t>67191120</t>
  </si>
  <si>
    <t>"hutněný násyp"</t>
  </si>
  <si>
    <t>130/2*2</t>
  </si>
  <si>
    <t>130*2</t>
  </si>
  <si>
    <t>"odpočet části zpětně použitého výkopku"</t>
  </si>
  <si>
    <t>-130/2*2</t>
  </si>
  <si>
    <t>2*2*2*2*2</t>
  </si>
  <si>
    <t>(0,62-0,05)*0,6*(26,8+33,36+21,4*2+26,8+33,36+21,43*2)*2</t>
  </si>
  <si>
    <t>"Hřiště" (24*16,05-(2*2)*2)*2*0,3*2</t>
  </si>
  <si>
    <t>-1786780183</t>
  </si>
  <si>
    <t>-130/2</t>
  </si>
  <si>
    <t>-1267833388</t>
  </si>
  <si>
    <t>"část zpětně použitého výkopku"</t>
  </si>
  <si>
    <t>130/2</t>
  </si>
  <si>
    <t>(0,62-0,05)*0,6*(26,8+33,36+21,4*2+26,8+33,36+21,43*2)</t>
  </si>
  <si>
    <t>"Hřiště" (24*16,05-(2*2)*2)*2*0,3</t>
  </si>
  <si>
    <t>-612803216</t>
  </si>
  <si>
    <t>-590507066</t>
  </si>
  <si>
    <t>65*2 'Přepočtené koeficientem množství</t>
  </si>
  <si>
    <t>-613163015</t>
  </si>
  <si>
    <t>786,239*1,8 'Přepočtené koeficientem množství</t>
  </si>
  <si>
    <t>-511650512</t>
  </si>
  <si>
    <t>-2010531106</t>
  </si>
  <si>
    <t>16*1,9 'Přepočtené koeficientem množství</t>
  </si>
  <si>
    <t>-919979893</t>
  </si>
  <si>
    <t>657345553</t>
  </si>
  <si>
    <t>70,445*1,9 'Přepočtené koeficientem množství</t>
  </si>
  <si>
    <t>-121300454</t>
  </si>
  <si>
    <t>752</t>
  </si>
  <si>
    <t>1475520777</t>
  </si>
  <si>
    <t>597775825</t>
  </si>
  <si>
    <t>(26,8+33,36+21,4*2+26,8+33,36+21,43*2)</t>
  </si>
  <si>
    <t>123526589</t>
  </si>
  <si>
    <t>0,6*4*(26,8+33,36+21,4*2+26,8+33,36+21,43*2)</t>
  </si>
  <si>
    <t>((2*2+2*2)*2+2*2)*2</t>
  </si>
  <si>
    <t>"Hřiště" (24*16,05-(2*2)*2)*2</t>
  </si>
  <si>
    <t>1778047548</t>
  </si>
  <si>
    <t>534,352*1,02 'Přepočtené koeficientem množství</t>
  </si>
  <si>
    <t>69311199</t>
  </si>
  <si>
    <t>geotextilie netkaná PES+PP 300g/m2</t>
  </si>
  <si>
    <t>-1010632032</t>
  </si>
  <si>
    <t>754,4*1,02 'Přepočtené koeficientem množství</t>
  </si>
  <si>
    <t>213141111.1</t>
  </si>
  <si>
    <t>D+M Zřízení vrstvy z geotextilie v rovině nebo ve sklonu do 1:5 š do 3 m</t>
  </si>
  <si>
    <t>936144353</t>
  </si>
  <si>
    <t>D+M Zřízení vrstvy z geotextilie  filtrační, separační, odvodňovací, ochranné, výztužné nebo protierozní v rovině nebo ve sklonu do 1:5, šířky do 3 m</t>
  </si>
  <si>
    <t>-807166</t>
  </si>
  <si>
    <t>0,05*0,6*(26,8+33,36+21,4*2+26,8+33,36+21,43*2)</t>
  </si>
  <si>
    <t>564581111</t>
  </si>
  <si>
    <t>Zřízení podsypu nebo podkladu ze sypaniny tl 300 mm</t>
  </si>
  <si>
    <t>-882484038</t>
  </si>
  <si>
    <t>Zřízení podsypu nebo podkladu ze sypaniny  s rozprostřením, vlhčením, a zhutněním, po zhutnění tl. 300 mm</t>
  </si>
  <si>
    <t>58154410</t>
  </si>
  <si>
    <t>písek křemičitý sušený frakce 0,1</t>
  </si>
  <si>
    <t>-1382417548</t>
  </si>
  <si>
    <t>"Hřiště" (24*16,05-(2*2)*2)*2*0,3*1,7</t>
  </si>
  <si>
    <t>Vodovodní přípojka včetně zemních prací</t>
  </si>
  <si>
    <t>-1487911570</t>
  </si>
  <si>
    <t xml:space="preserve">"další venkovní sprchy umístěné k beach volejbalovému hřišti" </t>
  </si>
  <si>
    <t>"vodovodní přípojka" 48</t>
  </si>
  <si>
    <t>Ostatní konstrukce a práce, bourání</t>
  </si>
  <si>
    <t>916131213</t>
  </si>
  <si>
    <t>Osazení silničního obrubníku betonového stojatého s boční opěrou do lože z betonu prostého</t>
  </si>
  <si>
    <t>1262046317</t>
  </si>
  <si>
    <t>Osazení silničního obrubníku betonového se zřízením lože, s vyplněním a zatřením spár cementovou maltou stojatého s boční opěrou z betonu prostého, do lože z betonu prostého</t>
  </si>
  <si>
    <t>"zahradní betonový obrubník" ((0,3*10)+(1,95*8)+1,7+(2,83*2)+(0,3*7)+(1,95*4)+(1,2*2))*4</t>
  </si>
  <si>
    <t>59217001</t>
  </si>
  <si>
    <t>obrubník betonový zahradní 100 x 5 x 25 cm</t>
  </si>
  <si>
    <t>1945231960</t>
  </si>
  <si>
    <t>998222012</t>
  </si>
  <si>
    <t>Přesun hmot pro tělovýchovné plochy</t>
  </si>
  <si>
    <t>-1515055191</t>
  </si>
  <si>
    <t>Přesun hmot pro tělovýchovné plochy  dopravní vzdálenost do 200 m</t>
  </si>
  <si>
    <t>OST</t>
  </si>
  <si>
    <t>Ostatní</t>
  </si>
  <si>
    <t>OST011001R</t>
  </si>
  <si>
    <t>D+M Oplocení hřiště, sítě z polypropylenu (PP) včetně sloupků, výška 3 m, plný popis a přesná specifikace viz TZ včetně základů, včetně 2 hlavních vchodů dvoukřídlou brankou v systému oplocení</t>
  </si>
  <si>
    <t>512</t>
  </si>
  <si>
    <t>123077301</t>
  </si>
  <si>
    <t>OST011002R</t>
  </si>
  <si>
    <t>D+M sada pro uchycení volejbalové sítě : Sloupky pr. 102 mm, napínací mechanizmus, 3 x háček, 1 x kolečko, 2 ks pouzdra,víčka, žárový zinek. Použití do exteriéru.</t>
  </si>
  <si>
    <t>-1187270491</t>
  </si>
  <si>
    <t>OST011003R</t>
  </si>
  <si>
    <t>D+M Lajny pro beach volejbal s ukotvením</t>
  </si>
  <si>
    <t>1783307505</t>
  </si>
  <si>
    <t>OST011004R</t>
  </si>
  <si>
    <t>D+M Síť volejbal LIGA SPORT, PL/3mm, černá, s nánosovaným lankem (délka lanka 13,5 m), Rozměr sítě 9,50x1,00m, polyetylén, oko 10 cm, s nánosovaným lankem, 4x prošitá po celém obvodu, po stranách výztuž, 6 vypínacích bodů, se záseky pro dokonalé dopnutí</t>
  </si>
  <si>
    <t>1751592778</t>
  </si>
  <si>
    <t>OST011004R-1</t>
  </si>
  <si>
    <t>Železobetonová konstrukce pro umístění sprch - monolit, komplet beton, bednění, výztuž</t>
  </si>
  <si>
    <t>-1416640115</t>
  </si>
  <si>
    <t>"další venkovní sprchy umístěné k beach volejbalovému hřišti" 1</t>
  </si>
  <si>
    <t>OST011004R-2</t>
  </si>
  <si>
    <t>Dodávka a montáž sprchového kompletu, ovládacích armatur</t>
  </si>
  <si>
    <t>616912004</t>
  </si>
  <si>
    <t>"další venkovní sprchy umístěné k beach volejbalovému hřišti" 2</t>
  </si>
  <si>
    <t>OST011005R</t>
  </si>
  <si>
    <t>Přesun hmot pro ostatní</t>
  </si>
  <si>
    <t>-1109314362</t>
  </si>
  <si>
    <t>SO 3.04a - Hřiště víceúčelové malé</t>
  </si>
  <si>
    <t>-100555182</t>
  </si>
  <si>
    <t>"malé hřiště"</t>
  </si>
  <si>
    <t>496,07*0,2</t>
  </si>
  <si>
    <t>1957767033</t>
  </si>
  <si>
    <t>496,07*(0,2+0,1+0,09-0,2)</t>
  </si>
  <si>
    <t>66566379</t>
  </si>
  <si>
    <t>94,253*0,5 'Přepočtené koeficientem množství</t>
  </si>
  <si>
    <t>-1087649194</t>
  </si>
  <si>
    <t>"základ pro volejbalový koš"</t>
  </si>
  <si>
    <t>0,8*0,8*(1,1+0,14)*2</t>
  </si>
  <si>
    <t>0,3*0,3*0,8*2</t>
  </si>
  <si>
    <t>0,3*0,3*1,1*41</t>
  </si>
  <si>
    <t>78197949</t>
  </si>
  <si>
    <t>5,79*0,5 'Přepočtené koeficientem množství</t>
  </si>
  <si>
    <t>657334144</t>
  </si>
  <si>
    <t>0,62*0,6*(65,32+9,38)</t>
  </si>
  <si>
    <t>-1732500629</t>
  </si>
  <si>
    <t>27,788*0,5 'Přepočtené koeficientem množství</t>
  </si>
  <si>
    <t>-729041188</t>
  </si>
  <si>
    <t>(0,62-0,05)*0,6*(65,32+9,38)*2</t>
  </si>
  <si>
    <t>"podklad ze štěrkopísku"</t>
  </si>
  <si>
    <t>28,005*18,04*0,1*2</t>
  </si>
  <si>
    <t>"podklad z lomové výsivky"</t>
  </si>
  <si>
    <t>505,21*0,02*2</t>
  </si>
  <si>
    <t>"podklad z kameniva 8-16 tl. 50 mm"</t>
  </si>
  <si>
    <t>505,21*0,05*2</t>
  </si>
  <si>
    <t>"podklad z kameniva 16-32 tl. 50 mm"</t>
  </si>
  <si>
    <t xml:space="preserve">"podklad z kameniva 32-63 tl. 100 mm" </t>
  </si>
  <si>
    <t>505,21*0,1*2</t>
  </si>
  <si>
    <t>-1389179040</t>
  </si>
  <si>
    <t>129895138</t>
  </si>
  <si>
    <t>(0,62-0,05)*0,6*(65,32+9,38)</t>
  </si>
  <si>
    <t>28,005*18,04*0,1</t>
  </si>
  <si>
    <t>505,21*0,02</t>
  </si>
  <si>
    <t>505,21*0,05</t>
  </si>
  <si>
    <t>505,21*0,1</t>
  </si>
  <si>
    <t>1865626384</t>
  </si>
  <si>
    <t>127,831*1,8 'Přepočtené koeficientem množství</t>
  </si>
  <si>
    <t>-1711546631</t>
  </si>
  <si>
    <t>1644652653</t>
  </si>
  <si>
    <t>25,547*1,9 'Přepočtené koeficientem množství</t>
  </si>
  <si>
    <t>92417522</t>
  </si>
  <si>
    <t>496,07</t>
  </si>
  <si>
    <t>-1439426633</t>
  </si>
  <si>
    <t>(65,32+9,38)</t>
  </si>
  <si>
    <t>-2021045096</t>
  </si>
  <si>
    <t>+0,6*4*(65,32+9,38)</t>
  </si>
  <si>
    <t>"Hřiště" (28,005*18,04-(2*2)*2)*2</t>
  </si>
  <si>
    <t>-807728497</t>
  </si>
  <si>
    <t>179,28*1,02 'Přepočtené koeficientem množství</t>
  </si>
  <si>
    <t>-338523975</t>
  </si>
  <si>
    <t>994,42*1,02 'Přepočtené koeficientem množství</t>
  </si>
  <si>
    <t>-1169005630</t>
  </si>
  <si>
    <t>0,05*0,6*(65,32+9,38)</t>
  </si>
  <si>
    <t>564231111</t>
  </si>
  <si>
    <t>Podklad nebo podsyp ze štěrkopísku ŠP tl 100 mm</t>
  </si>
  <si>
    <t>-1380874176</t>
  </si>
  <si>
    <t>Podklad nebo podsyp ze štěrkopísku ŠP  s rozprostřením, vlhčením a zhutněním, po zhutnění tl. 100 mm</t>
  </si>
  <si>
    <t>Poznámka k položce:
štěrkopísek netříděný říční</t>
  </si>
  <si>
    <t>28,005*18,04</t>
  </si>
  <si>
    <t>564710000R</t>
  </si>
  <si>
    <t>Podklad z lomové výsivky o vel. 4-8 mm tl. 20 mm</t>
  </si>
  <si>
    <t>-847251569</t>
  </si>
  <si>
    <t>564710011</t>
  </si>
  <si>
    <t>Podklad z kameniva hrubého drceného vel. 8-16 mm tl. 50 mm</t>
  </si>
  <si>
    <t>-939081996</t>
  </si>
  <si>
    <t>Podklad nebo kryt z kameniva hrubého drceného  vel. 8-16 mm s rozprostřením a zhutněním, po zhutnění tl. 50 mm</t>
  </si>
  <si>
    <t>564710111</t>
  </si>
  <si>
    <t>Podklad z kameniva hrubého drceného vel. 16-32 mm tl. 50 mm</t>
  </si>
  <si>
    <t>-1374198748</t>
  </si>
  <si>
    <t>Podklad nebo kryt z kameniva hrubého drceného  vel. 16-32 mm s rozprostřením a zhutněním, po zhutnění tl. 50 mm</t>
  </si>
  <si>
    <t>564731111</t>
  </si>
  <si>
    <t>Podklad z kameniva hrubého drceného vel. 32-63 mm tl 100 mm</t>
  </si>
  <si>
    <t>-1166725556</t>
  </si>
  <si>
    <t>Podklad nebo kryt z kameniva hrubého drceného  vel. 32-63 mm s rozprostřením a zhutněním, po zhutnění tl. 100 mm</t>
  </si>
  <si>
    <t>567241100R</t>
  </si>
  <si>
    <t>Lajnování pro basketbal, volejbal a nohejbal</t>
  </si>
  <si>
    <t>-202945311</t>
  </si>
  <si>
    <t>578133200R</t>
  </si>
  <si>
    <t>Vodopropustný asfalt tl 60 mm š přes 3 m z nemodifikovaného asfaltu</t>
  </si>
  <si>
    <t>-1793812778</t>
  </si>
  <si>
    <t>Vodopropustný asfalt tl 30 mm š přes 3 m z nemodifikovaného asfaltu</t>
  </si>
  <si>
    <t>28,005*18,04*2</t>
  </si>
  <si>
    <t>579221200R</t>
  </si>
  <si>
    <t xml:space="preserve">Válcovaný vodopropustný polyuretanový povrch EPDM tl 10 mm s impregnací na asfalt nad 300m2 </t>
  </si>
  <si>
    <t>1579273694</t>
  </si>
  <si>
    <t>1224422349</t>
  </si>
  <si>
    <t>"zahradní betonový obrubník" 2,825*4+14,01*2+32,005*2</t>
  </si>
  <si>
    <t>363825578</t>
  </si>
  <si>
    <t>935932119</t>
  </si>
  <si>
    <t>Odvodňovací plastový žlab pro zatížení A15 vnitřní š 100 mm s roštem děrovaným z Pz oceli</t>
  </si>
  <si>
    <t>-1634126093</t>
  </si>
  <si>
    <t>Odvodňovací plastový žlab pro třídu zatížení A 15 vnitřní šířky 100 mm s krycím roštem děrovaným z pozinkované oceli</t>
  </si>
  <si>
    <t>2,825+32,005+32,005+2,825</t>
  </si>
  <si>
    <t>-1637739411</t>
  </si>
  <si>
    <t>D+M Oplocení hřiště, žárově zinkovaná ocel, poplastovaná, výška 3 m, ve spodní části 3 okopové fošny 158x40mm, plný popis a přesná specifikace viz TZ včetně základů, 2 hlavních vchodů v systému oplocení</t>
  </si>
  <si>
    <t>179586284</t>
  </si>
  <si>
    <t>2,825*4+32,005*2+14,01*2</t>
  </si>
  <si>
    <t>Dodávka a montáž pouzdro pro osazení sloupků konstrukce sítě pro nohejbal a volejbal</t>
  </si>
  <si>
    <t>-1312722939</t>
  </si>
  <si>
    <t>Dodávka a montáž ocelová basketbalová konstrukce jekl 80/80/3 mm, vysazení 1200 mm, kotvení přes ocelovou desku na připravený betonový základ, táhla pro ztužení desky. Povrchová úprava - žárový zinek,   včetně betonového základu</t>
  </si>
  <si>
    <t>1800901985</t>
  </si>
  <si>
    <t>Dodávka a montáž ocelová basketbalová konstrukce jekl 80/80/3 mm, vysazení 1200 mm, kotvení přes ocelovou desku na připravený betonový základ, táhla pro ztužení desky. Povrchová úprava - žárový zinek,  včetně betonového základu</t>
  </si>
  <si>
    <t>D+M Souprava sloupků prům.102mm, napínací mechanizmus - 3x háček, 1x kolečko, 1 kolovrátek, 2ks zemních pouzder + víčka Vše je zinkované. Použití do exteriéru i interiéru, včetně sítě, pro nohejbal a volejbal</t>
  </si>
  <si>
    <t>673766411</t>
  </si>
  <si>
    <t>251971049</t>
  </si>
  <si>
    <t>SO 3.04b - Hřiště víceúčelové velké</t>
  </si>
  <si>
    <t>"velké hřiště"</t>
  </si>
  <si>
    <t>640,57*0,2</t>
  </si>
  <si>
    <t>640,57*(0,2+0,1+0,08+0,012-0,2)</t>
  </si>
  <si>
    <t>122,989*0,5 'Přepočtené koeficientem množství</t>
  </si>
  <si>
    <t>"základ pro osazení sloupku tenisové sítě"</t>
  </si>
  <si>
    <t>0,3*0,3*1,1*47</t>
  </si>
  <si>
    <t>3*2*2</t>
  </si>
  <si>
    <t>16,941*0,5 'Přepočtené koeficientem množství</t>
  </si>
  <si>
    <t>0,62*0,6*(64,25+33,9)</t>
  </si>
  <si>
    <t>36,512*0,5 'Přepočtené koeficientem množství</t>
  </si>
  <si>
    <t>3*2*2*2</t>
  </si>
  <si>
    <t>(0,62-0,05)*0,6*(64,25+33,9)*2</t>
  </si>
  <si>
    <t>"zemina pro terénní úpravy"</t>
  </si>
  <si>
    <t>"hutněný násyp svahu mezi areálovou cestou a víceúčelovým hřištěm"</t>
  </si>
  <si>
    <t>760*2</t>
  </si>
  <si>
    <t xml:space="preserve">"podklad ze ŠP tl. 100 mm" </t>
  </si>
  <si>
    <t>649,891*0,1*2</t>
  </si>
  <si>
    <t>"podklad z lomové výsivky 4-8 mm tl. 20 mm"</t>
  </si>
  <si>
    <t>649,891*0,02*2</t>
  </si>
  <si>
    <t xml:space="preserve">"podklad z kameniva hrubého drceného 8-16 tl. 50 mm" </t>
  </si>
  <si>
    <t>649,891*0,05*2</t>
  </si>
  <si>
    <t>"podklad z kameniva hrubého drceného 16-32 mm tl. 50 mm"</t>
  </si>
  <si>
    <t>"podklad z kameniva hrubého drceného 32-63 mm tl. 100 mm"</t>
  </si>
  <si>
    <t>1604204871</t>
  </si>
  <si>
    <t>(0,62-0,05)*0,6*(64,25+33,9)</t>
  </si>
  <si>
    <t>760</t>
  </si>
  <si>
    <t>649,891*0,1</t>
  </si>
  <si>
    <t>649,891*0,02</t>
  </si>
  <si>
    <t>649,891*0,05</t>
  </si>
  <si>
    <t>-1634811523</t>
  </si>
  <si>
    <t>-2005228434</t>
  </si>
  <si>
    <t>760*2 'Přepočtené koeficientem množství</t>
  </si>
  <si>
    <t>176,442*1,8 'Přepočtené koeficientem množství</t>
  </si>
  <si>
    <t>-223638718</t>
  </si>
  <si>
    <t>-1967117157</t>
  </si>
  <si>
    <t>12*1,9 'Přepočtené koeficientem množství</t>
  </si>
  <si>
    <t>33,567*1,9 'Přepočtené koeficientem množství</t>
  </si>
  <si>
    <t>640,57</t>
  </si>
  <si>
    <t>182201101</t>
  </si>
  <si>
    <t>Svahování násypů</t>
  </si>
  <si>
    <t>-1905059490</t>
  </si>
  <si>
    <t>Svahování trvalých svahů do projektovaných profilů  s potřebným přemístěním výkopku při svahování násypů v jakékoliv hornině</t>
  </si>
  <si>
    <t>"hutněný násyp svahu"</t>
  </si>
  <si>
    <t>252+127,92</t>
  </si>
  <si>
    <t>(64,25+33,9)</t>
  </si>
  <si>
    <t>+0,6*4*(64,25+33,9)</t>
  </si>
  <si>
    <t>(3*2+2*2)*2+2*3</t>
  </si>
  <si>
    <t>"Hřiště" 36,025*18,04</t>
  </si>
  <si>
    <t>261,56*1,02 'Přepočtené koeficientem množství</t>
  </si>
  <si>
    <t>-147464412</t>
  </si>
  <si>
    <t>649,891*1,02 'Přepočtené koeficientem množství</t>
  </si>
  <si>
    <t>0,05*0,6*(64,25+33,9)</t>
  </si>
  <si>
    <t>-1596223979</t>
  </si>
  <si>
    <t>36,025*18,04</t>
  </si>
  <si>
    <t>-537733504</t>
  </si>
  <si>
    <t>-745309482</t>
  </si>
  <si>
    <t>-739334667</t>
  </si>
  <si>
    <t>-2016919546</t>
  </si>
  <si>
    <t>Lajnování pro malou kopanou, volejbal, nohejbal a tenis</t>
  </si>
  <si>
    <t>-1227745119</t>
  </si>
  <si>
    <t>-1968788328</t>
  </si>
  <si>
    <t>36,025*18,04*2</t>
  </si>
  <si>
    <t>Umělý trávník II. generace se vsypem křemičitého písku 12mm - kompletní provedení včetně podlložky - viz. TZ</t>
  </si>
  <si>
    <t>1733660520</t>
  </si>
  <si>
    <t>-1806674646</t>
  </si>
  <si>
    <t>"zahradní betonový obrubník" 2,825*4+23,985*2+14,01*2</t>
  </si>
  <si>
    <t>593577158</t>
  </si>
  <si>
    <t>-714643406</t>
  </si>
  <si>
    <t>2,825+23,985+23,985+2,825</t>
  </si>
  <si>
    <t>1781626262</t>
  </si>
  <si>
    <t>-1758116391</t>
  </si>
  <si>
    <t>2,825*4+23,985*2+14,01*2</t>
  </si>
  <si>
    <t>-1868831486</t>
  </si>
  <si>
    <t>D+M Souprava sloupků prům.102mm, napínací mechanizmus - 3x háček, 1x kolečko, 1 kolovrátek, 2ks zemních pouzder + víčka Vše je zinkované. Použití do exteriéru i interiéru, včetně sítě,  pro nohejbal a volejbal</t>
  </si>
  <si>
    <t>738824291</t>
  </si>
  <si>
    <t>D+M soprava pro tenis, Souprava obsahuje - 2 ocelové sloupky - Komaxit ( interiér ) , napínací mechanismus uvnitř sloupku, klika, 2 zemní pouzdra, 2 mezikruží do podlahy + 2 víčka.</t>
  </si>
  <si>
    <t>-1689133110</t>
  </si>
  <si>
    <t>OST011006R</t>
  </si>
  <si>
    <t>Dodávka a montáž branka 3x2 pro malou kopanou</t>
  </si>
  <si>
    <t>-1858700083</t>
  </si>
  <si>
    <t>OST011007R</t>
  </si>
  <si>
    <t>1952543625</t>
  </si>
  <si>
    <t>SO 3.05 - Dětské hřiště</t>
  </si>
  <si>
    <t>-927534995</t>
  </si>
  <si>
    <t>"dětské hřiště"</t>
  </si>
  <si>
    <t>277,43*0,2</t>
  </si>
  <si>
    <t>122201101</t>
  </si>
  <si>
    <t>Odkopávky a prokopávky nezapažené v hornině tř. 3 objem do 100 m3</t>
  </si>
  <si>
    <t>1833177750</t>
  </si>
  <si>
    <t>Odkopávky a prokopávky nezapažené  s přehozením výkopku na vzdálenost do 3 m nebo s naložením na dopravní prostředek v hornině tř. 3 do 100 m3</t>
  </si>
  <si>
    <t>277,43*(0,06+0,04+0,05+0,1+0,1-0,2)</t>
  </si>
  <si>
    <t>1926129361</t>
  </si>
  <si>
    <t>41,615*0,5 'Přepočtené koeficientem množství</t>
  </si>
  <si>
    <t>879708646</t>
  </si>
  <si>
    <t>"oplocení dětského hřiště"</t>
  </si>
  <si>
    <t>0,3*0,3*0,5*(8+9+16)</t>
  </si>
  <si>
    <t>"lavičky, koš"</t>
  </si>
  <si>
    <t>0,3*0,3*0,5*4*3+0,3*0,3*0,5</t>
  </si>
  <si>
    <t>"základy pro mobiliář"</t>
  </si>
  <si>
    <t>1,48</t>
  </si>
  <si>
    <t>"rozšíření výkopů"</t>
  </si>
  <si>
    <t>1,48*0,3</t>
  </si>
  <si>
    <t>875354330</t>
  </si>
  <si>
    <t>3,994*0,5 'Přepočtené koeficientem množství</t>
  </si>
  <si>
    <t>1776709737</t>
  </si>
  <si>
    <t>330*0,1*2</t>
  </si>
  <si>
    <t>"podklad z kameniva hrubého dr. 8-16 tl. 50 mm"</t>
  </si>
  <si>
    <t>330*0,05*2</t>
  </si>
  <si>
    <t xml:space="preserve">"podklad z kameniva hrubého 32-63 tl. 100 mm" </t>
  </si>
  <si>
    <t>1,48*0,3*2</t>
  </si>
  <si>
    <t>486055277</t>
  </si>
  <si>
    <t>1414263136</t>
  </si>
  <si>
    <t>330*0,1</t>
  </si>
  <si>
    <t>330*0,05</t>
  </si>
  <si>
    <t>1710826804</t>
  </si>
  <si>
    <t>45,165*1,8 'Přepočtené koeficientem množství</t>
  </si>
  <si>
    <t>1999826975</t>
  </si>
  <si>
    <t>1287271882</t>
  </si>
  <si>
    <t>277,43</t>
  </si>
  <si>
    <t>945337748</t>
  </si>
  <si>
    <t>"SO 03/06" 330,00</t>
  </si>
  <si>
    <t>-1865357686</t>
  </si>
  <si>
    <t>21652426</t>
  </si>
  <si>
    <t>"SO03/06" 330,00</t>
  </si>
  <si>
    <t>593415132</t>
  </si>
  <si>
    <t>Kryt venkovních dětských hřišť z drobných oblázků (štěpka nebo štěrk) dle ČSN celk. tl. 100 mm</t>
  </si>
  <si>
    <t>-2063640063</t>
  </si>
  <si>
    <t>1396304455</t>
  </si>
  <si>
    <t>H01 D+M Herní prvek - vahadlová houpačka pro 4 uživatele, pružinová, ocel žárově zinkovaná, dřevo lakované, délka 2,3m, šířka 0,3m, výška 0,72m, plný popis a přesná specifikace viz výkres 05.2 Hřiště dětské - mobiliář</t>
  </si>
  <si>
    <t>-141953234</t>
  </si>
  <si>
    <t>H02 D+M Herní prvek - pružinová houpačka pro 1 uživatele,  ocel žárově zinkovaná, dřevo lakované, délka0,98m, šířka 0,3m, výška 0,75m, plný popis a přesná specifikace viz výkres 05.2 Hřiště dětské - mobiliář</t>
  </si>
  <si>
    <t>464403323</t>
  </si>
  <si>
    <t>H03 D+M Herní sestava prolézačka - loď, s interaktivními prvky, žárově zinkovaná ocel, plasty a povrchově ošetřené lepené hranoly, délka 6,7m, šířka 2,0m, výška 3,0m pro max. 17 uživatelů,  plný popis a přesná specifikace viz výkres 05.2 Hřiště dětské</t>
  </si>
  <si>
    <t>1205100067</t>
  </si>
  <si>
    <t>H03 D+M Herní sestava prolézačka - loď, s interaktivními prvky, žárově zinkovaná ocel, plasty a povrchově ošetřené lepené hranoly, délka 6,7m, šířka 2,0m, výška 3,0m pro max. 17 uživatelů,  plný popis a přesná specifikace viz výkres 05.2 Hřiště dětské - mobiliář</t>
  </si>
  <si>
    <t xml:space="preserve">H04 D+M Polyfunkční robinsonádní sestava víceprvková, délka 8,72m, šířka 6,94m, výška 3,2m pro max. 22 uživatelů,  plný popis a přesná specifikace viz výkres 05.2 Hřiště dětské - mobiliář </t>
  </si>
  <si>
    <t>1685641215</t>
  </si>
  <si>
    <t>MOB01 D+M Lavička, žárově zinkovaná ocel, mořené lakované dřevo, 1,6x0,6x0,5m, plný popis a přesná specifikace není</t>
  </si>
  <si>
    <t>-592905741</t>
  </si>
  <si>
    <t>MOB02 D+M Odpadový koš, žárově zinkovaná ocel, mořené, lakované dřevo, plný popis a přesná specifikace není</t>
  </si>
  <si>
    <t>579644707</t>
  </si>
  <si>
    <t>D+M Oplocení hřiště, žárově zinkovaná ocel,včetně betonových obrubníků s gumovou hranou 50x250x1000mm, které budou obetonovány, vstupní dvoukřídlé brány. Výška plotu 0,9m, plný popis a přesná specifikace viz výkres 05.1 Hřiště dětské</t>
  </si>
  <si>
    <t>-1687310304</t>
  </si>
  <si>
    <t>OST011008R</t>
  </si>
  <si>
    <t>D+M obetonání základů hracích prvků H 01-H04</t>
  </si>
  <si>
    <t>116269483</t>
  </si>
  <si>
    <t>OST011012R</t>
  </si>
  <si>
    <t>1015848524</t>
  </si>
  <si>
    <t>SO 3.06 - Asfaltová cesta a zpevněné plochy</t>
  </si>
  <si>
    <t>O01 - Posílení skimmerové sítě</t>
  </si>
  <si>
    <t>113107223</t>
  </si>
  <si>
    <t>Odstranění podkladu z kameniva drceného tl 300 mm strojně pl přes 200 m2</t>
  </si>
  <si>
    <t>898859043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</si>
  <si>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</si>
  <si>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 xml:space="preserve">"ubourání mlatové cestvy včetně podkladních vrstev tl. 150 mm" </t>
  </si>
  <si>
    <t>380</t>
  </si>
  <si>
    <t>642751732</t>
  </si>
  <si>
    <t xml:space="preserve">"sejmutí ornice" </t>
  </si>
  <si>
    <t>"asfaltová cesta"</t>
  </si>
  <si>
    <t>848*0,2</t>
  </si>
  <si>
    <t>"betonová dlažba pro pěší"</t>
  </si>
  <si>
    <t>67*0,2</t>
  </si>
  <si>
    <t>"mlatový povrch"</t>
  </si>
  <si>
    <t>352*0,2</t>
  </si>
  <si>
    <t>"hřiště travnaté"</t>
  </si>
  <si>
    <t>33*17*0,2</t>
  </si>
  <si>
    <t>"konec dřevěného můstku a potůčku směrem ke koupací nádrži" 14*0,2</t>
  </si>
  <si>
    <t>"kompost a další biologický odpad" 85*0,2</t>
  </si>
  <si>
    <t>-2043309137</t>
  </si>
  <si>
    <t>848*(0,25-0,2)</t>
  </si>
  <si>
    <t>67*(0,35-0,2)</t>
  </si>
  <si>
    <t>352*(0,2-0,2)</t>
  </si>
  <si>
    <t>383</t>
  </si>
  <si>
    <t>-33*17*0,2</t>
  </si>
  <si>
    <t>"konec dřevěného můstku a potůčku směrem ke koupací nádrži" 14*(0,35-0,2)</t>
  </si>
  <si>
    <t>"kompost a další biologický odpad" 85*(0,35-0,2)</t>
  </si>
  <si>
    <t>1702377412</t>
  </si>
  <si>
    <t>338,1*0,5 'Přepočtené koeficientem množství</t>
  </si>
  <si>
    <t>131151343</t>
  </si>
  <si>
    <t>Vrtání jamek pro plotové sloupky D do 300 mm - strojně</t>
  </si>
  <si>
    <t>-633619049</t>
  </si>
  <si>
    <t>Vrtání jamek pro plotové sloupky strojně průměru přes 200 do 300 mm</t>
  </si>
  <si>
    <t>"oplocení regeneračních nádrží"  (255/2,5+8)*1</t>
  </si>
  <si>
    <t>-1093963726</t>
  </si>
  <si>
    <t>0,62*0,6*(71,86+30*2+5,6)</t>
  </si>
  <si>
    <t>131698479</t>
  </si>
  <si>
    <t>51,135*0,5 'Přepočtené koeficientem množství</t>
  </si>
  <si>
    <t>1034105848</t>
  </si>
  <si>
    <t>"ornice z meziskládky"</t>
  </si>
  <si>
    <t>3538*0,15</t>
  </si>
  <si>
    <t>"položení travního koberce s nasledným průběžným zaléváním" 3025*0,1</t>
  </si>
  <si>
    <t>33*17*0,15</t>
  </si>
  <si>
    <t>"ubourání mlatové cesty a položení přírodního travního koberce"</t>
  </si>
  <si>
    <t>380*0,15</t>
  </si>
  <si>
    <t>"hutněný násep" 88*2</t>
  </si>
  <si>
    <t>(0,62-0,05)*0,6*(71,86+30*2+5,6)*2</t>
  </si>
  <si>
    <t>"zemina pro terénní úpravy - ornice"</t>
  </si>
  <si>
    <t>"Zeleň" 141*2</t>
  </si>
  <si>
    <t>"podkladní vrstva pod terénními stupni"</t>
  </si>
  <si>
    <t>3*2*0,05*2</t>
  </si>
  <si>
    <t>67*0,1*2</t>
  </si>
  <si>
    <t>"konec dřevěného můstku a potůčku směrem ke koupací nádrži" 14*0,1*2</t>
  </si>
  <si>
    <t>"kompost a další biologický odpad" 85*0,1*2</t>
  </si>
  <si>
    <t>(352+450)*0,1*2</t>
  </si>
  <si>
    <t>67*0,15*2</t>
  </si>
  <si>
    <t>"konec dřevěného můstku a potůčku směrem ke koupací nádrži" 14*0,15*2</t>
  </si>
  <si>
    <t>"kompost a další biologický odpad" 85*0,15*2</t>
  </si>
  <si>
    <t>"mlatový povrch - lomová výsivka"</t>
  </si>
  <si>
    <t>(352+450)*0,04*2</t>
  </si>
  <si>
    <t>-978916733</t>
  </si>
  <si>
    <t>848*0,25</t>
  </si>
  <si>
    <t>67*0,35</t>
  </si>
  <si>
    <t>"hutněný násep" -88</t>
  </si>
  <si>
    <t>"kompost a další biologický odpad" 85*(0,35)</t>
  </si>
  <si>
    <t>"oplocení regeneračních nádrží"  (255/2,5+8)*1*3,14*0,3/2*0,3/2</t>
  </si>
  <si>
    <t>-1913447023</t>
  </si>
  <si>
    <t>"hutněný násep" 88</t>
  </si>
  <si>
    <t>(0,62-0,05)*0,6*(71,86+30*2+5,6)</t>
  </si>
  <si>
    <t>"Zeleň" 141</t>
  </si>
  <si>
    <t>3*2*0,05</t>
  </si>
  <si>
    <t>67*0,1</t>
  </si>
  <si>
    <t>"konec dřevěného můstku a potůčku směrem ke koupací nádrži" 14*0,1</t>
  </si>
  <si>
    <t>"kompost a další biologický odpad" 85*0,1</t>
  </si>
  <si>
    <t>(352+450)*0,1</t>
  </si>
  <si>
    <t>67*0,15</t>
  </si>
  <si>
    <t>"konec dřevěného můstku a potůčku směrem ke koupací nádrži" 14*0,15</t>
  </si>
  <si>
    <t>"kompost a další biologický odpad" 85*0,15</t>
  </si>
  <si>
    <t>(352+450)*0,04</t>
  </si>
  <si>
    <t>1564804086</t>
  </si>
  <si>
    <t>1758235656</t>
  </si>
  <si>
    <t>694,407*1,8 'Přepočtené koeficientem množství</t>
  </si>
  <si>
    <t>-2094284565</t>
  </si>
  <si>
    <t>-618480417</t>
  </si>
  <si>
    <t>47,011*1,9 'Přepočtené koeficientem množství</t>
  </si>
  <si>
    <t>-685824342</t>
  </si>
  <si>
    <t>3538</t>
  </si>
  <si>
    <t>"položení travního koberce s nasledným průběžným zaléváním" 3025</t>
  </si>
  <si>
    <t>33*17</t>
  </si>
  <si>
    <t>103641010-1</t>
  </si>
  <si>
    <t>zemina pro terénní úpravy -  ornice</t>
  </si>
  <si>
    <t>1746669182</t>
  </si>
  <si>
    <t>Poznámka k položce:
materiál vč. dopravy</t>
  </si>
  <si>
    <t>141*1,8 'Přepočtené koeficientem množství</t>
  </si>
  <si>
    <t>312528439</t>
  </si>
  <si>
    <t>"Ohumusování v tl. 200 mm a zatravnění" 3538</t>
  </si>
  <si>
    <t>1766740730</t>
  </si>
  <si>
    <t>"Ohumusování v tl. 200 mm a zatravnění" 3538*3/100</t>
  </si>
  <si>
    <t>181451151</t>
  </si>
  <si>
    <t>Založení parkového trávníku travním kobercem plochy přes 1000 m2 v rovině a ve svahu do 1:5</t>
  </si>
  <si>
    <t>853364516</t>
  </si>
  <si>
    <t>Založení trávníku na půdě předem připravené plochy přes 1000 m2 předpěstovaným travním kobercem parkového v rovině nebo na svahu do 1:5</t>
  </si>
  <si>
    <t>69334504-1</t>
  </si>
  <si>
    <t>koberec, tl 20-40</t>
  </si>
  <si>
    <t>-432161694</t>
  </si>
  <si>
    <t>1778855488</t>
  </si>
  <si>
    <t>848*1,15</t>
  </si>
  <si>
    <t>67*1,15</t>
  </si>
  <si>
    <t>352*1,15</t>
  </si>
  <si>
    <t>184701112-1</t>
  </si>
  <si>
    <t>Výsadba živého plotu s balem v rovině a svahu do 1:5</t>
  </si>
  <si>
    <t>-661219749</t>
  </si>
  <si>
    <t>Výsadba živého plotu  v rovině nebo na svahu do 1:5, z dřevin s balem, včetně úpravy záhonů, protirůstové folie a mulče</t>
  </si>
  <si>
    <t>"kompost a další biologický odpad - 35 bm" 35*2</t>
  </si>
  <si>
    <t>026603000-1</t>
  </si>
  <si>
    <t>keře pro živý plot šířky 400 mm, výška 400 mm</t>
  </si>
  <si>
    <t>-538299953</t>
  </si>
  <si>
    <t>"kompost a další biologický odpad - 35 bm" 35</t>
  </si>
  <si>
    <t>185804312</t>
  </si>
  <si>
    <t>Zalití rostlin vodou plocha přes 20 m2</t>
  </si>
  <si>
    <t>-653297570</t>
  </si>
  <si>
    <t>Zalití rostlin vodou  plochy záhonů jednotlivě přes 20 m2</t>
  </si>
  <si>
    <t>"položení travního koberce s nasledným průběžným zaléváním" 3025*20*0,001*5</t>
  </si>
  <si>
    <t>"Ohumusování v tl. 200 mm a zatravnění" 3538*20*0,001*5</t>
  </si>
  <si>
    <t>33*17*20*0,001*5</t>
  </si>
  <si>
    <t>380*20*0,001*5</t>
  </si>
  <si>
    <t>1891186297</t>
  </si>
  <si>
    <t>(71,86+30*2+5,6)</t>
  </si>
  <si>
    <t>2086031155</t>
  </si>
  <si>
    <t>0,6*4*(71,86+30*2+5,6)</t>
  </si>
  <si>
    <t>-157901076</t>
  </si>
  <si>
    <t>329,904*1,02 'Přepočtené koeficientem množství</t>
  </si>
  <si>
    <t>274121121</t>
  </si>
  <si>
    <t>Montáž ŽB prefabrikovaných základových pasů hmotnosti do 5 t</t>
  </si>
  <si>
    <t>-2122720516</t>
  </si>
  <si>
    <t>Montáž prefabrikovaných základů z betonu železového pasů včetně spojovací vrstvy z cementové malty, hmotnosti jednotlivě do 5 t</t>
  </si>
  <si>
    <t>Poznámka k položce:
prefabrikované železobetonové terénní schodišťové stupně</t>
  </si>
  <si>
    <t>"terénní schodiště k víceúčelovému hřišti"</t>
  </si>
  <si>
    <t>59373700</t>
  </si>
  <si>
    <t>prefabrikovaný železobetonový terénní schodišťový stupeň 2000x300x400 mm</t>
  </si>
  <si>
    <t>1192653441</t>
  </si>
  <si>
    <t>338171113</t>
  </si>
  <si>
    <t>Osazování sloupků a vzpěr plotových ocelových v 2,00 m se zabetonováním</t>
  </si>
  <si>
    <t>-348569022</t>
  </si>
  <si>
    <t>Osazování sloupků a vzpěr plotových ocelových  trubkových nebo profilovaných výšky do 2,00 m se zabetonováním (tř. C 25/30) do 0,08 m3 do připravených jamek</t>
  </si>
  <si>
    <t>"oplocení regeneračních nádrží"  255/2,5+8</t>
  </si>
  <si>
    <t>55342250-1</t>
  </si>
  <si>
    <t>sloupek plotový průběžný poplastovaný pro oplocení výšky 1030 mm</t>
  </si>
  <si>
    <t>322170279</t>
  </si>
  <si>
    <t>"oplocení regeneračních nádrží"  255/2,5</t>
  </si>
  <si>
    <t>55342270-1</t>
  </si>
  <si>
    <t xml:space="preserve">vzpěra plotová poplastovaná pro oplocení výšky 1030 mm </t>
  </si>
  <si>
    <t>2013321578</t>
  </si>
  <si>
    <t>"oplocení regeneračních nádrží" 8</t>
  </si>
  <si>
    <t>348171120</t>
  </si>
  <si>
    <t>Osazení rámového oplocení výšky do 1,5 m ve sklonu svahu do 15°</t>
  </si>
  <si>
    <t>-1131454185</t>
  </si>
  <si>
    <t>Osazení oplocení z dílců  kovových rámových, na ocelové sloupky do 15° sklonu svahu, výšky přes 1,0 do 1,5 m</t>
  </si>
  <si>
    <t>"oplocení regeneračních nádrží"  255</t>
  </si>
  <si>
    <t>31327500-1</t>
  </si>
  <si>
    <t>pletivové oplocení ze svařovaných panelů výšky 1030 mm, výplet poplastovaný, zelené barvy z drátu prům. 5 mm, oka 50x200 mm, šířka panelů 2500 mm</t>
  </si>
  <si>
    <t>591362653</t>
  </si>
  <si>
    <t>348172213</t>
  </si>
  <si>
    <t>Montáž vjezdových bran samonosných dvoukřídlových plochy přes 3,0 m2 do 5,0 m2</t>
  </si>
  <si>
    <t>-1657155089</t>
  </si>
  <si>
    <t>Montáž vjezdových bran samonosných posuvných dvoukřídlových plochy přes 3 do 5 m2</t>
  </si>
  <si>
    <t>"dvoukřídlá branka šířky 3500 mm" 1</t>
  </si>
  <si>
    <t>767011008R</t>
  </si>
  <si>
    <t>Brána dvoukřídlá, 3500x1,03 m s výplní, zámek, 3 klíče, slopky k zabetonování</t>
  </si>
  <si>
    <t>2079983001</t>
  </si>
  <si>
    <t>163821362</t>
  </si>
  <si>
    <t>0,05*0,6*(71,86+30*2+5,6)</t>
  </si>
  <si>
    <t>-39352094</t>
  </si>
  <si>
    <t>3*2</t>
  </si>
  <si>
    <t>564722111-1</t>
  </si>
  <si>
    <t>Podklad z vibrovaného štěrku VŠ tl 60 mm - materiál ve specifikaci</t>
  </si>
  <si>
    <t>848112502</t>
  </si>
  <si>
    <t>Podklad nebo kryt z vibrovaného štěrku VŠ  s rozprostřením, vlhčením a zhutněním, po zhutnění tl. 60 mm - materiál ve specifikaci</t>
  </si>
  <si>
    <t>Poznámka k položce:
štěrkodrť frakce 0-32</t>
  </si>
  <si>
    <t>352+450</t>
  </si>
  <si>
    <t>58344171</t>
  </si>
  <si>
    <t>štěrkodrť frakce 0-32</t>
  </si>
  <si>
    <t>-519645730</t>
  </si>
  <si>
    <t>352*0,06+450*0,06</t>
  </si>
  <si>
    <t>48,12*2,1 'Přepočtené koeficientem množství</t>
  </si>
  <si>
    <t>564732111-1</t>
  </si>
  <si>
    <t>Podklad z vibrovaného štěrku VŠ tl 100 mm - materiál ve specifikaci</t>
  </si>
  <si>
    <t>158889758</t>
  </si>
  <si>
    <t>Podklad nebo kryt z vibrovaného štěrku VŠ  s rozprostřením, vlhčením a zhutněním, po zhutnění tl. 100 mm - materiál ve specifikaci</t>
  </si>
  <si>
    <t>Poznámka k položce:
štěrkodrť frakce 0-63</t>
  </si>
  <si>
    <t>"konec dřevěného můstku a potůčku směrem ke koupací nádrži" 14</t>
  </si>
  <si>
    <t>"kompost a další biologický odpad" 85</t>
  </si>
  <si>
    <t>58344199</t>
  </si>
  <si>
    <t>štěrkodrť frakce 0-63</t>
  </si>
  <si>
    <t>-578255907</t>
  </si>
  <si>
    <t>67*0,1*1,15</t>
  </si>
  <si>
    <t>17,605*2,1 'Přepočtené koeficientem množství</t>
  </si>
  <si>
    <t>-816260157</t>
  </si>
  <si>
    <t>Poznámka k položce:
kamenivo drcené hrubé frakce 32-63</t>
  </si>
  <si>
    <t>818171306</t>
  </si>
  <si>
    <t>352*0,1*1,15+450*0,1*1,15</t>
  </si>
  <si>
    <t>92,23*2,1 'Přepočtené koeficientem množství</t>
  </si>
  <si>
    <t>564752111-1</t>
  </si>
  <si>
    <t>Podklad z vibrovaného štěrku VŠ tl 150 mm - materiál ve specifikaci</t>
  </si>
  <si>
    <t>2039381712</t>
  </si>
  <si>
    <t>Podklad nebo kryt z vibrovaného štěrku VŠ  s rozprostřením, vlhčením a zhutněním, po zhutnění tl. 150 mm - materiál ve specifikaci</t>
  </si>
  <si>
    <t xml:space="preserve">Poznámka k položce:
kamenivo drcené hrubé frakce 8/16
</t>
  </si>
  <si>
    <t>58343872</t>
  </si>
  <si>
    <t>kamenivo drcené hrubé frakce 8/16</t>
  </si>
  <si>
    <t>1962224775</t>
  </si>
  <si>
    <t>24,9*2,1 'Přepočtené koeficientem množství</t>
  </si>
  <si>
    <t>564801112-1</t>
  </si>
  <si>
    <t>Podklad z upravené lomové výsivky fr. 0/4, okrové tl 40 mm</t>
  </si>
  <si>
    <t>2117521805</t>
  </si>
  <si>
    <t>-1119348741</t>
  </si>
  <si>
    <t>565135111</t>
  </si>
  <si>
    <t>Asfaltový beton vrstva podkladní ACP 16 (obalované kamenivo OKS) tl 50 mm š do 3 m</t>
  </si>
  <si>
    <t>1854634062</t>
  </si>
  <si>
    <t>Asfaltový beton vrstva podkladní ACP 16 (obalované kamenivo střednězrnné - OKS)  s rozprostřením a zhutněním v pruhu šířky do 3 m, po zhutnění tl. 50 mm</t>
  </si>
  <si>
    <t>848</t>
  </si>
  <si>
    <t>577143111</t>
  </si>
  <si>
    <t>Asfaltový beton vrstva obrusná ACO 8 (ABJ) tl 50 mm š do 3 m z nemodifikovaného asfaltu</t>
  </si>
  <si>
    <t>-678941215</t>
  </si>
  <si>
    <t>Asfaltový beton vrstva obrusná ACO 8 (ABJ)  s rozprostřením a se zhutněním z nemodifikovaného asfaltu v pruhu šířky do 3 m, po zhutnění tl. 50 mm</t>
  </si>
  <si>
    <t>-161410203</t>
  </si>
  <si>
    <t>-1874934724</t>
  </si>
  <si>
    <t>67*1,03</t>
  </si>
  <si>
    <t>"konec dřevěného můstku a potůčku směrem ke koupací nádrži" 14*1,03</t>
  </si>
  <si>
    <t>"kompost a další biologický odpad" 85*1,03</t>
  </si>
  <si>
    <t>2058928414</t>
  </si>
  <si>
    <t>"Na styku ulic U Koupadel/Nad Koupadly (vjezd ke koupališti)"</t>
  </si>
  <si>
    <t>"Svislé dopravní značení - zákaz zastavení"</t>
  </si>
  <si>
    <t>-833263774</t>
  </si>
  <si>
    <t>-364749504</t>
  </si>
  <si>
    <t>1168113721</t>
  </si>
  <si>
    <t>915121122</t>
  </si>
  <si>
    <t>Vodorovné dopravní značení vodící čáry přerušované š 250 mm retroreflexní bíllá barva</t>
  </si>
  <si>
    <t>-943743113</t>
  </si>
  <si>
    <t>Vodorovné dopravní značení stříkané barvou  vodící čára bílá šířky 250 mm přerušovaná retroreflexní</t>
  </si>
  <si>
    <t>"vodorovné značení - žluté"</t>
  </si>
  <si>
    <t>915211116</t>
  </si>
  <si>
    <t>Vodorovné dopravní značení dělící čáry souvislé š 125 mm retroreflexní žlutý plast</t>
  </si>
  <si>
    <t>-1371812458</t>
  </si>
  <si>
    <t>Vodorovné dopravní značení stříkaným plastem  dělící čára šířky 125 mm souvislá žlutá retroreflexní</t>
  </si>
  <si>
    <t>915611111</t>
  </si>
  <si>
    <t>Předznačení vodorovného liniového značení</t>
  </si>
  <si>
    <t>386318272</t>
  </si>
  <si>
    <t>Předznačení pro vodorovné značení  stříkané barvou nebo prováděné z nátěrových hmot liniové dělicí čáry, vodicí proužky</t>
  </si>
  <si>
    <t>183684165</t>
  </si>
  <si>
    <t>"kompost a další biologický odpad" 35</t>
  </si>
  <si>
    <t>59217034</t>
  </si>
  <si>
    <t>obrubník betonový silniční 100x15x30 cm</t>
  </si>
  <si>
    <t>1102669939</t>
  </si>
  <si>
    <t>-564753342</t>
  </si>
  <si>
    <t xml:space="preserve">"betonový obrubník 200x40x500 do betonového lože" </t>
  </si>
  <si>
    <t>212</t>
  </si>
  <si>
    <t>"konec dřevěného můstku a potůčku směrem ke koupací nádrži" 15*2</t>
  </si>
  <si>
    <t>1017318362</t>
  </si>
  <si>
    <t>-1627239780</t>
  </si>
  <si>
    <t>274,821-50,02</t>
  </si>
  <si>
    <t>199714842</t>
  </si>
  <si>
    <t>"kamenivo"113,216</t>
  </si>
  <si>
    <t>1977724243</t>
  </si>
  <si>
    <t>Přesun hmot omezený přesun pro pozemní komunikace s naložením a složením na vzdálenost do 50 m, s krytem z kameniva, monolitickým betonovým nebo živičným</t>
  </si>
  <si>
    <t>767161217-1</t>
  </si>
  <si>
    <t xml:space="preserve">Dodávka a montáž zábradlí prům. TR 50 mm pozink včetně nátěru </t>
  </si>
  <si>
    <t>-1689907668</t>
  </si>
  <si>
    <t>"zábradlí k terénním stupňům"</t>
  </si>
  <si>
    <t>767161217-2</t>
  </si>
  <si>
    <t>Dodávka a montáž vstupní branky pro kočárky a ZTP</t>
  </si>
  <si>
    <t>957372247</t>
  </si>
  <si>
    <t>"vstupní branka pro kočárky a ZTP"</t>
  </si>
  <si>
    <t>767161217-3</t>
  </si>
  <si>
    <t>Dodávka a montáž branky na mlatových cestách šířky 1100 mm, kompletní dodání včetně základů a sloupků</t>
  </si>
  <si>
    <t>-1736739117</t>
  </si>
  <si>
    <t>"branka k mlatovým cestám" 2</t>
  </si>
  <si>
    <t>-968185625</t>
  </si>
  <si>
    <t>OST011005R-1</t>
  </si>
  <si>
    <t>Demontáž a zpěná montáž laviček včetně zámkové dlažby v okolí lavičky</t>
  </si>
  <si>
    <t>-84397045</t>
  </si>
  <si>
    <t>"posun rozvaděče a laviček" 8</t>
  </si>
  <si>
    <t>OST011005R-2</t>
  </si>
  <si>
    <t>Demontáž a zpěná montáž rozvaděče</t>
  </si>
  <si>
    <t>1079032748</t>
  </si>
  <si>
    <t>"posun rozvaděče a laviček" 1</t>
  </si>
  <si>
    <t>-121770448</t>
  </si>
  <si>
    <t>"doplněné lavičky" 10</t>
  </si>
  <si>
    <t>-1341401657</t>
  </si>
  <si>
    <t>"doplněné koše" 10</t>
  </si>
  <si>
    <t>2132823428</t>
  </si>
  <si>
    <t>O01</t>
  </si>
  <si>
    <t>Posílení skimmerové sítě</t>
  </si>
  <si>
    <t>OST100001R</t>
  </si>
  <si>
    <t>Dodávka a montáž uzavírací ventil</t>
  </si>
  <si>
    <t>-1998395916</t>
  </si>
  <si>
    <t>"posílení skimmerové sítě + zrychlení přečerpávání vody z koupací nádrže do RN1"</t>
  </si>
  <si>
    <t>"uzavírací ventil" 1</t>
  </si>
  <si>
    <t>OST100002R</t>
  </si>
  <si>
    <t>Dodávka a montáž manometr</t>
  </si>
  <si>
    <t>1791972380</t>
  </si>
  <si>
    <t>"manometr" 1</t>
  </si>
  <si>
    <t>OST100003R</t>
  </si>
  <si>
    <t>Dodávka a montáž propojení čerpadel a el. inst. samostatného zapínání</t>
  </si>
  <si>
    <t>-292432375</t>
  </si>
  <si>
    <t>"propojení čerpadel a el. inst. samostatného zapojení" 1</t>
  </si>
  <si>
    <t>OST100004R</t>
  </si>
  <si>
    <t>Přesun hmot pro posílení skemmerové sítě</t>
  </si>
  <si>
    <t>1567505174</t>
  </si>
  <si>
    <t>SO 3.07. - Sadové úpravy</t>
  </si>
  <si>
    <t>1148622631</t>
  </si>
  <si>
    <t>"sejmutí ornice v tl. 150 mm" 78*1,1*0,15</t>
  </si>
  <si>
    <t>1286596379</t>
  </si>
  <si>
    <t xml:space="preserve">"závlahový systém - napojení HDPE 32/3" </t>
  </si>
  <si>
    <t>"výkop pažených rýh" 1,1*1,5*78</t>
  </si>
  <si>
    <t>-981686504</t>
  </si>
  <si>
    <t>128,7*0,5 'Přepočtené koeficientem množství</t>
  </si>
  <si>
    <t>209621681</t>
  </si>
  <si>
    <t>"výkop pažených rýh" 2*1,5*78</t>
  </si>
  <si>
    <t>1119450404</t>
  </si>
  <si>
    <t>-1370564191</t>
  </si>
  <si>
    <t>1204635194</t>
  </si>
  <si>
    <t>"výkop pažených rýh" 1,1*1,5*78*2</t>
  </si>
  <si>
    <t>"obsyp potrubí" -(1,1*0,5)*78*2</t>
  </si>
  <si>
    <t>"obsyp potrubí" (1,1*0,5)*78*2</t>
  </si>
  <si>
    <t>1130520291</t>
  </si>
  <si>
    <t>-878883006</t>
  </si>
  <si>
    <t>"obsyp potrubí" -(1,1*0,5)*78</t>
  </si>
  <si>
    <t>"obsyp potrubí" (1,1*0,5)*78</t>
  </si>
  <si>
    <t>-677205126</t>
  </si>
  <si>
    <t>141,57*1,8 'Přepočtené koeficientem množství</t>
  </si>
  <si>
    <t>-896249372</t>
  </si>
  <si>
    <t>1479286754</t>
  </si>
  <si>
    <t>85,8*1,9 'Přepočtené koeficientem množství</t>
  </si>
  <si>
    <t>-1196976274</t>
  </si>
  <si>
    <t>652620867</t>
  </si>
  <si>
    <t>42,9*2 'Přepočtené koeficientem množství</t>
  </si>
  <si>
    <t>Pol1</t>
  </si>
  <si>
    <t>Acer pseudoplatanus "Leopoldii" - Javor klen výsadbová velikost 14-16</t>
  </si>
  <si>
    <t>ks</t>
  </si>
  <si>
    <t>Poznámka k položce:
náhradní výsadba - č.j. P4/043830/18/OŽPAD/ZEM</t>
  </si>
  <si>
    <t>Pol2</t>
  </si>
  <si>
    <t>Cretaegus laevigata "Roseo Plena" - Hloh obecný výsadbová velikost 12-14</t>
  </si>
  <si>
    <t>Pol3</t>
  </si>
  <si>
    <t>Fagus sylvatica "Atropunicea" - Buk lesní výsadbová velikost 14-16</t>
  </si>
  <si>
    <t>Pol4</t>
  </si>
  <si>
    <t>Fagus sylvatica "Latifolia Purpurea" - Buk lesní výsadbová velikost 14-16</t>
  </si>
  <si>
    <t>Pol5</t>
  </si>
  <si>
    <t>Platanus x acerifolia - Platan javorolistý výsadbová velikost 14-16</t>
  </si>
  <si>
    <t>Pol6</t>
  </si>
  <si>
    <t>Tilia platyphylla - Lípa velkolistá výsadbová velikost 14-16</t>
  </si>
  <si>
    <t>Pol7</t>
  </si>
  <si>
    <t>Pinus mugo - Borovice kleč výsadbová velikost 40-60</t>
  </si>
  <si>
    <t>Pol8</t>
  </si>
  <si>
    <t>Syringa vulgaris - šeřík obecný výsadbová velikost 80-100</t>
  </si>
  <si>
    <t>Pol9</t>
  </si>
  <si>
    <t>Tamarix tetrandra - tamaryšek čtyřmužný výsadbová velikost 80-100</t>
  </si>
  <si>
    <t>Pol10</t>
  </si>
  <si>
    <t>Euonymus europaeus - brslen evropský výsadbová velikost 60-80</t>
  </si>
  <si>
    <t>Pol11</t>
  </si>
  <si>
    <t>Acer platanoides 'Drummondii' - javor mléčný výsadbová velikost 14 - 16</t>
  </si>
  <si>
    <t>Pol12</t>
  </si>
  <si>
    <t>Acer platanoides 'Olmstedt' - - javor mléčný výsadbová velikost 14 - 16</t>
  </si>
  <si>
    <t>Pol13</t>
  </si>
  <si>
    <t>Acer pseudoplatanus 'Leopoldii' - - javor klen výsadbová velikost 14 - 16</t>
  </si>
  <si>
    <t>Pol14</t>
  </si>
  <si>
    <t>Aesculus x carnea 'Briotii' - jírovec červený výsadbová velikost 14 - 16</t>
  </si>
  <si>
    <t>Pol18</t>
  </si>
  <si>
    <t>Crataegus laevigata 'Paul's Scarlet' - hloh obecný výsadbová velikost 14 - 16</t>
  </si>
  <si>
    <t>Pol21</t>
  </si>
  <si>
    <t>Davidia involucrata - davidie listenová výsadbová velikost 14 - 16</t>
  </si>
  <si>
    <t>Pol22</t>
  </si>
  <si>
    <t>Fagus sylvatica 'Asplenifolia' - buk lesní výsadbová velikost 14 - 16</t>
  </si>
  <si>
    <t>Pol23</t>
  </si>
  <si>
    <t>Fagus sylvatica 'Atropunicea' - buk lesní výsadbová velikost 14 - 16</t>
  </si>
  <si>
    <t>Pol24</t>
  </si>
  <si>
    <t>Fagus sylvatica 'Latifolia Purpurea' - buk lesní výsadbová velikost 14 - 16</t>
  </si>
  <si>
    <t>Pol25</t>
  </si>
  <si>
    <t>Fagus sylvatica 'Rohanii' - - buk lesní výsadbová velikost 14 - 16</t>
  </si>
  <si>
    <t>Pol26</t>
  </si>
  <si>
    <t>Fagus sylvatica 'Zlatia' - - buk lesní výsadbová velikost 14 - 16</t>
  </si>
  <si>
    <t>Pol29</t>
  </si>
  <si>
    <t>Liquidambar styraciflua - ambroň západní výsadbová velikost 12 - 14</t>
  </si>
  <si>
    <t>Pol30</t>
  </si>
  <si>
    <t>Liriodendron tulipifera - lyrovník tulipánokvětý výsadbová velikost 14 - 16</t>
  </si>
  <si>
    <t>Pol31</t>
  </si>
  <si>
    <t>Malus x robusta 'Red Sentinel' - jabloň purpurová výsadbová velikost 12 - 14</t>
  </si>
  <si>
    <t>Pol32</t>
  </si>
  <si>
    <t>Platanus x acerifolia - platan javorolistý výsadbová velikost 14 - 16</t>
  </si>
  <si>
    <t>Pol35</t>
  </si>
  <si>
    <t>Prunus serrulata 'Kanzan' - třešeň pilovitá výsadbová velikost 14 - 16</t>
  </si>
  <si>
    <t>Pol37</t>
  </si>
  <si>
    <t>Quercus palustris - - dub bahenní výsadbová velikost 14 - 16</t>
  </si>
  <si>
    <t>Pol38</t>
  </si>
  <si>
    <t>Quercus petraea - - dub zimní výsadbová velikost 14 - 16</t>
  </si>
  <si>
    <t>Pol39</t>
  </si>
  <si>
    <t>Quercus robur 'Fastigiata Kassel' - dub letní výsadbová velikost 14 - 16</t>
  </si>
  <si>
    <t>Pol41</t>
  </si>
  <si>
    <t>Sophora japonica - - jerlín japonský výsadbová velikost 14 - 16</t>
  </si>
  <si>
    <t>Pol42</t>
  </si>
  <si>
    <t>Sorbus aucuparia 'Edulis' - - jeřáb obecný výsadbová velikost 14 - 16</t>
  </si>
  <si>
    <t>Pol43</t>
  </si>
  <si>
    <t>Tilia platyphylla - - lípa velkolistá výsadbová velikost 14 - 16</t>
  </si>
  <si>
    <t>Pol44</t>
  </si>
  <si>
    <t>Corylus avellana - líska obecná výsadbová velikost 80 - 100</t>
  </si>
  <si>
    <t>Pol45</t>
  </si>
  <si>
    <t>Deutzia x magnifica - trojpuk skvělý výsadbová velikost 40 - 60</t>
  </si>
  <si>
    <t>Pol46</t>
  </si>
  <si>
    <t>Deutzia scabra - trojpuk drsný výsadbová velikost 60 - 80</t>
  </si>
  <si>
    <t>Pol47</t>
  </si>
  <si>
    <t>Euonymus europaeus - brslen evropský výsadbová velikost 80 - 100</t>
  </si>
  <si>
    <t>Pol48</t>
  </si>
  <si>
    <t>Forsythia x intermedia - zlatice prostřední výsadbová velikost 60 - 80</t>
  </si>
  <si>
    <t>Pol52</t>
  </si>
  <si>
    <t>Kolkwitzia amabilis - kolkvície krásná výsadbová velikost 60 - 80</t>
  </si>
  <si>
    <t>Pol53</t>
  </si>
  <si>
    <t>Ligustrum vulgare - ptačí zob obecný výsadbová velikost 60 - 80</t>
  </si>
  <si>
    <t>Pol54</t>
  </si>
  <si>
    <t>Philadelphus coronarius - pustoryl věncový výsadbová velikost 60 - 80</t>
  </si>
  <si>
    <t>Pol55</t>
  </si>
  <si>
    <t>Physocarpus opulifolius - tavola kalinolistá výsadbová velikost 60 - 80</t>
  </si>
  <si>
    <t>Pol56</t>
  </si>
  <si>
    <t>Physocarpus opulifolius 'Diabolo' - tavola kalinolistá výsadbová velikost 60 - 80</t>
  </si>
  <si>
    <t>Pol57</t>
  </si>
  <si>
    <t>Potentilla fruticosa 'Goldteppich' - mochna křovitá výsadbová velikost 40 - 60</t>
  </si>
  <si>
    <t>Pol58</t>
  </si>
  <si>
    <t>Potentilla fruticosa 'Red Ace' - mochna křovitá výsadbová velikost 40 - 60</t>
  </si>
  <si>
    <t>Pol59</t>
  </si>
  <si>
    <t>Potentilla fruticosa 'Snowflake' - mochna křovitá výsadbová velikost 40 - 60</t>
  </si>
  <si>
    <t>Pol61</t>
  </si>
  <si>
    <t>Prunus laurocerasus 'Otto Luyken' - střemcha vavřínová výsadbová velikost 40 - 60</t>
  </si>
  <si>
    <t>Pol62</t>
  </si>
  <si>
    <t>Rosa 1m červená - růže polyantka výsadbová velikost 40 - 60</t>
  </si>
  <si>
    <t>Pol64</t>
  </si>
  <si>
    <t>Spiraea betulifolia - tavolník břízolistý výsadbová velikost 40 - 60</t>
  </si>
  <si>
    <t>Pol65</t>
  </si>
  <si>
    <t>Spiraea x bumalda 'Crispa' - tavolník nízký výsadbová velikost 40 - 60</t>
  </si>
  <si>
    <t>Pol66</t>
  </si>
  <si>
    <t>Spiraea x bumalda 'Dart's Red' - tavolník nízký výsadbová velikost 40 - 60</t>
  </si>
  <si>
    <t>Pol67</t>
  </si>
  <si>
    <t>Spiraea x bumalda 'Goldflame' - tavolník nízký výsadbová velikost 40 - 60</t>
  </si>
  <si>
    <t>Pol69</t>
  </si>
  <si>
    <t>Spiraea japonica 'Little Princess' - tavolník japonský výsadbová velikost 40 - 60</t>
  </si>
  <si>
    <t>Pol70</t>
  </si>
  <si>
    <t>Spiraea japonica 'Shirobana' - - tavolník japonský výsadbová velikost 40 - 60</t>
  </si>
  <si>
    <t>Pol71</t>
  </si>
  <si>
    <t>Spiraea x vanhouttei - tavolník van Houtteův výsadbová velikost 60 - 80</t>
  </si>
  <si>
    <t>Pol72</t>
  </si>
  <si>
    <t>Symphoricarpos albus - pámelník bílý výsadbová velikost 60 - 80</t>
  </si>
  <si>
    <t>Pol73</t>
  </si>
  <si>
    <t>Syringa vulgaris - šeřík obecný výsadbová velikost 60 - 80</t>
  </si>
  <si>
    <t>Pol75</t>
  </si>
  <si>
    <t>Viburnum lantana - kalina tušalaj výsadbová velikost 60 - 80</t>
  </si>
  <si>
    <t>Pol78</t>
  </si>
  <si>
    <t>Taxodium distichum - tisovec dvouřadý výsadbová velikost 175 - 200</t>
  </si>
  <si>
    <t>2042503448</t>
  </si>
  <si>
    <t>(4+13+1346+1689)*0,1*1</t>
  </si>
  <si>
    <t>Pol79</t>
  </si>
  <si>
    <t>stromy kácené</t>
  </si>
  <si>
    <t>Pol80</t>
  </si>
  <si>
    <t>odstranění keřů a náletových skupin</t>
  </si>
  <si>
    <t>160</t>
  </si>
  <si>
    <t>Poznámka k položce:
kácení dřevin včetně vytěžení kořenů</t>
  </si>
  <si>
    <t>Pol81</t>
  </si>
  <si>
    <t>odstranění pařezů /frézování/</t>
  </si>
  <si>
    <t>162</t>
  </si>
  <si>
    <t>Pol82</t>
  </si>
  <si>
    <t>odklizení a zlikvidování vytěženého materiálu</t>
  </si>
  <si>
    <t>164</t>
  </si>
  <si>
    <t>Pol83</t>
  </si>
  <si>
    <t>přidáním zahradního substrátu, zásobní přihnojení a zamulčování</t>
  </si>
  <si>
    <t>166</t>
  </si>
  <si>
    <t>Pol84</t>
  </si>
  <si>
    <t>výsadba jehličnatých stromů, komplet</t>
  </si>
  <si>
    <t>168</t>
  </si>
  <si>
    <t>Pol85</t>
  </si>
  <si>
    <t>výsadba keřů soliterních, Komplet</t>
  </si>
  <si>
    <t>170</t>
  </si>
  <si>
    <t>Pol86</t>
  </si>
  <si>
    <t>výsadba keřů velkých, Komplet</t>
  </si>
  <si>
    <t>172</t>
  </si>
  <si>
    <t>Pol87</t>
  </si>
  <si>
    <t>výsadba keřů malých, Komplet</t>
  </si>
  <si>
    <t>174</t>
  </si>
  <si>
    <t>Pol88</t>
  </si>
  <si>
    <t>Mulč</t>
  </si>
  <si>
    <t>176</t>
  </si>
  <si>
    <t>Pol89</t>
  </si>
  <si>
    <t>Ošetření vysazených stromů</t>
  </si>
  <si>
    <t>178</t>
  </si>
  <si>
    <t>Pol90</t>
  </si>
  <si>
    <t>Ošetření vysazených keřů</t>
  </si>
  <si>
    <t>180</t>
  </si>
  <si>
    <t>Pol91</t>
  </si>
  <si>
    <t>Doprava zeleně</t>
  </si>
  <si>
    <t>soub</t>
  </si>
  <si>
    <t>1075325156</t>
  </si>
  <si>
    <t>2090966818</t>
  </si>
  <si>
    <t>"oplocení areálu živým plotem" 530*2</t>
  </si>
  <si>
    <t>keře pro živý plot šířky 400 mm, výška 400 mm - habr</t>
  </si>
  <si>
    <t>-1503825908</t>
  </si>
  <si>
    <t>"oplocení areálu živým plotem" 530</t>
  </si>
  <si>
    <t>184701000-2</t>
  </si>
  <si>
    <t>Dodávka a montáž závlahového systému kompet včetně potrubí, ovládacích a připojovacích armatur, sprinklerových hlavic, řízení</t>
  </si>
  <si>
    <t>-560408201</t>
  </si>
  <si>
    <t>"závlahový systém na jižní straně areálu" 3300</t>
  </si>
  <si>
    <t>-1074056776</t>
  </si>
  <si>
    <t>"podsyp potrubí" 1,1*0,1*78</t>
  </si>
  <si>
    <t>871161211</t>
  </si>
  <si>
    <t>Montáž potrubí z PE100 SDR 11 otevřený výkop svařovaných elektrotvarovkou D 32 x 3,0 mm</t>
  </si>
  <si>
    <t>429066055</t>
  </si>
  <si>
    <t>Montáž vodovodního potrubí z plastů v otevřeném výkopu z polyetylenu PE 100 svařovaných elektrotvarovkou SDR 11/PN16 D 32 x 3,0 mm</t>
  </si>
  <si>
    <t>"závlahový systém - napojení HDPE 32/3" 78</t>
  </si>
  <si>
    <t>potrubí dvouvrstvé PE100 s 10% signalizační vrstvou SDR 11 32x3,0 dl 12m</t>
  </si>
  <si>
    <t>1031504178</t>
  </si>
  <si>
    <t>36089223</t>
  </si>
  <si>
    <t>0,022</t>
  </si>
  <si>
    <t>SO 3.08 - Oplocení areálu</t>
  </si>
  <si>
    <t>-1571087910</t>
  </si>
  <si>
    <t>"oplocení"</t>
  </si>
  <si>
    <t>0,4*0,4*0,8*(240+2+12)</t>
  </si>
  <si>
    <t>536602097</t>
  </si>
  <si>
    <t>32,512*0,5 'Přepočtené koeficientem množství</t>
  </si>
  <si>
    <t>2028734560</t>
  </si>
  <si>
    <t>-1415818654</t>
  </si>
  <si>
    <t>32,512*1,8 'Přepočtené koeficientem množství</t>
  </si>
  <si>
    <t>966072811</t>
  </si>
  <si>
    <t>Rozebrání rámového oplocení na ocelové sloupky výšky do 2m</t>
  </si>
  <si>
    <t>-164019834</t>
  </si>
  <si>
    <t>Rozebrání oplocení z dílců  rámových na ocelové sloupky, výšky přes 1 do 2 m</t>
  </si>
  <si>
    <t>"odstranění stávajícího oplocení" 530</t>
  </si>
  <si>
    <t>997013111</t>
  </si>
  <si>
    <t>Vnitrostaveništní doprava suti a vybouraných hmot pro budovy v do 6 m s použitím mechanizace</t>
  </si>
  <si>
    <t>2053803526</t>
  </si>
  <si>
    <t>Vnitrostaveništní doprava suti a vybouraných hmot  vodorovně do 50 m svisle s použitím mechanizace pro budovy a haly výšky do 6 m</t>
  </si>
  <si>
    <t>997013501-1</t>
  </si>
  <si>
    <t>Odvoz suti a vybouraných hmot na skládku na vzdálenost dle dodavatele stavby</t>
  </si>
  <si>
    <t>1506834972</t>
  </si>
  <si>
    <t>997013831</t>
  </si>
  <si>
    <t>Poplatek za uložení na skládce (skládkovné) stavebního odpadu směsného kód odpadu 170 904</t>
  </si>
  <si>
    <t>-182056713</t>
  </si>
  <si>
    <t>Poplatek za uložení stavebního odpadu na skládce (skládkovné) směsného stavebního a demoličního zatříděného do Katalogu odpadů pod kódem 170 904</t>
  </si>
  <si>
    <t>4,903</t>
  </si>
  <si>
    <t xml:space="preserve">Dřevěná prkna - horní ukončení plotových dílů, modřín sibiřský, mořená tlakovou impregnací. lakovaná 2000x100x27mm </t>
  </si>
  <si>
    <t>836366906</t>
  </si>
  <si>
    <t>Doprava materiálu na stavbu</t>
  </si>
  <si>
    <t>-919474327</t>
  </si>
  <si>
    <t>Montáž</t>
  </si>
  <si>
    <t>-899319661</t>
  </si>
  <si>
    <t>1950147338</t>
  </si>
  <si>
    <t>Výplň trubková 26mm, osa/osa 150mm, 1,8 x 2,3m</t>
  </si>
  <si>
    <t>-809537499</t>
  </si>
  <si>
    <t>767011002R</t>
  </si>
  <si>
    <t>Sloupek 2650 x 60 x 60/2mm pro výplň trubkovou 26mm, předvrtaný</t>
  </si>
  <si>
    <t>-1050829980</t>
  </si>
  <si>
    <t>767011003R</t>
  </si>
  <si>
    <t>Záslepka sloupku Alu 60/60</t>
  </si>
  <si>
    <t>-26270487</t>
  </si>
  <si>
    <t>767011004R</t>
  </si>
  <si>
    <t>Spojka - slepé spojení/průběžná</t>
  </si>
  <si>
    <t>1171057587</t>
  </si>
  <si>
    <t>767011005R</t>
  </si>
  <si>
    <t>Spojka koncová</t>
  </si>
  <si>
    <t>792688496</t>
  </si>
  <si>
    <t>767011006R</t>
  </si>
  <si>
    <t>Podhrabová deska 245/20/5cm</t>
  </si>
  <si>
    <t>-2145597276</t>
  </si>
  <si>
    <t>767011007R</t>
  </si>
  <si>
    <t>Držák podhrabové desky Zn, koncový 200mm</t>
  </si>
  <si>
    <t>-1491596036</t>
  </si>
  <si>
    <t>Brána dvoukřídlá, 4x2m s výplní, zámek, 3 klíče, slopky k zabetonování</t>
  </si>
  <si>
    <t>387667658</t>
  </si>
  <si>
    <t>767011008R-1</t>
  </si>
  <si>
    <t>Brána vstupní, 1,2x2m s výplní, zámek, 3 klíče, slopky k zabetonování</t>
  </si>
  <si>
    <t>745181030</t>
  </si>
  <si>
    <t>767011009R</t>
  </si>
  <si>
    <t>Doprava materiálu na staveniště</t>
  </si>
  <si>
    <t>-821639348</t>
  </si>
  <si>
    <t>767011010R</t>
  </si>
  <si>
    <t>Montáž oplocení</t>
  </si>
  <si>
    <t>-2020031315</t>
  </si>
  <si>
    <t>328895503</t>
  </si>
  <si>
    <t>Betonová deska plotová, břidlice, 200 x 50cm</t>
  </si>
  <si>
    <t>1360269213</t>
  </si>
  <si>
    <t>Betonový sloupek na plot koncový</t>
  </si>
  <si>
    <t>1094854049</t>
  </si>
  <si>
    <t>Betonový sloupek na plot průběžný</t>
  </si>
  <si>
    <t>1610377824</t>
  </si>
  <si>
    <t>Doprava materiálů na stavbu</t>
  </si>
  <si>
    <t>-1365075343</t>
  </si>
  <si>
    <t>1881724374</t>
  </si>
  <si>
    <t>Dodávka a montáž železobetonové prefa podezdívky</t>
  </si>
  <si>
    <t>788002887</t>
  </si>
  <si>
    <t>"areálové oplocení v ulici U Koupadel a Nad Koupadly s podezdívkou" 188</t>
  </si>
  <si>
    <t>-207664743</t>
  </si>
  <si>
    <t>SO 4 - Ostatní objekty</t>
  </si>
  <si>
    <t>SO 4.01 - Sauny</t>
  </si>
  <si>
    <t>900100100-1</t>
  </si>
  <si>
    <t>Dodávka a montáž sauny</t>
  </si>
  <si>
    <t>1139203723</t>
  </si>
  <si>
    <t xml:space="preserve">Dodávka a montáž sauny </t>
  </si>
  <si>
    <t>900100100-2</t>
  </si>
  <si>
    <t>Elektroinstalace pro saunu - kabel v délce cca 120 m, napojení v rozvaděči R1, vedení v prostoru podhledu</t>
  </si>
  <si>
    <t>-1319245997</t>
  </si>
  <si>
    <t>900100100-3</t>
  </si>
  <si>
    <t xml:space="preserve">Demontáž a zpětná montáž dřevěného obložení </t>
  </si>
  <si>
    <t>-166416379</t>
  </si>
  <si>
    <t>SO 4.02 - Retenční nádrže</t>
  </si>
  <si>
    <t xml:space="preserve"> </t>
  </si>
  <si>
    <t>1063868526</t>
  </si>
  <si>
    <t>"retenční nádrž pod beach volejbalové hřiště"</t>
  </si>
  <si>
    <t>"sejmutí ornice v tl. 150 mm" 39*1,1*0,15</t>
  </si>
  <si>
    <t>"potrubí PE 125" 0,9*0,15*41,5</t>
  </si>
  <si>
    <t>538*0,5</t>
  </si>
  <si>
    <t>269*0,5</t>
  </si>
  <si>
    <t>131301101</t>
  </si>
  <si>
    <t>Hloubení jam nezapažených v hornině tř. 4 objemu do 100 m3</t>
  </si>
  <si>
    <t>269</t>
  </si>
  <si>
    <t>131301109</t>
  </si>
  <si>
    <t>Příplatek za lepivost u hloubení jam nezapažených v hornině tř. 4</t>
  </si>
  <si>
    <t>134,5</t>
  </si>
  <si>
    <t>-30404189</t>
  </si>
  <si>
    <t xml:space="preserve">"potrubí HDPE 32/3" </t>
  </si>
  <si>
    <t>"výkop pažených rýh" 1,1*1,5*39</t>
  </si>
  <si>
    <t>"potrubí PE 125" 0,9*2,5*41,5</t>
  </si>
  <si>
    <t>-1092220875</t>
  </si>
  <si>
    <t>157,725*0,5 'Přepočtené koeficientem množství</t>
  </si>
  <si>
    <t>923838090</t>
  </si>
  <si>
    <t>"výkop pažených rýh" 2*1,5*39</t>
  </si>
  <si>
    <t>282</t>
  </si>
  <si>
    <t>"potrubí PE 125" 2*2,5*41,5</t>
  </si>
  <si>
    <t>35929885</t>
  </si>
  <si>
    <t>2050169168</t>
  </si>
  <si>
    <t>538*0,55</t>
  </si>
  <si>
    <t>538-(381)</t>
  </si>
  <si>
    <t>951465772</t>
  </si>
  <si>
    <t>"potrubí PE 125" -0,9*(2,5-0,425-0,1)*41,5</t>
  </si>
  <si>
    <t>157*1,8</t>
  </si>
  <si>
    <t>"sejmutí ornice v tl. 150 mm" 39*1,1*0,15*1,8</t>
  </si>
  <si>
    <t>"výkop pažených rýh" 1,1*1,5*39*1,8</t>
  </si>
  <si>
    <t>"potrubí PE 125" 0,9*2,5*41,5*1,8</t>
  </si>
  <si>
    <t>"potrubí PE 125" -0,9*(2,5-0,425-0,1)*41,5*1,8</t>
  </si>
  <si>
    <t>381</t>
  </si>
  <si>
    <t>174101101.1</t>
  </si>
  <si>
    <t>-1545688407</t>
  </si>
  <si>
    <t>"obsyp potrubí" -(1,1*0,5)*39</t>
  </si>
  <si>
    <t>"potrubí PE 125" 0,9*(2,5-0,425-0,1)*41,5</t>
  </si>
  <si>
    <t>1203896741</t>
  </si>
  <si>
    <t>116,666*1,9 'Přepočtené koeficientem množství</t>
  </si>
  <si>
    <t>1146528044</t>
  </si>
  <si>
    <t>"obsyp potrubí" (1,1*0,5)*39</t>
  </si>
  <si>
    <t>"potrubí PE 125" 0,9*0,425*41,5</t>
  </si>
  <si>
    <t>1998503375</t>
  </si>
  <si>
    <t>37,324*2 'Přepočtené koeficientem množství</t>
  </si>
  <si>
    <t>38812933a</t>
  </si>
  <si>
    <t>Montáž uzavřených konstrukcí do 30m3 žb 15-20t</t>
  </si>
  <si>
    <t>5922385a</t>
  </si>
  <si>
    <t>Betonová nádrž žb 25m2</t>
  </si>
  <si>
    <t>1714113766</t>
  </si>
  <si>
    <t>"podsyp potrubí" 1,1*0,1*39</t>
  </si>
  <si>
    <t>"potrubí PE 125" 0,9*0,1*41,5</t>
  </si>
  <si>
    <t>26,9</t>
  </si>
  <si>
    <t>1874686937</t>
  </si>
  <si>
    <t>-1824069613</t>
  </si>
  <si>
    <t>871273121</t>
  </si>
  <si>
    <t>Montáž kanalizačního potrubí z PVC těsněné gumovým kroužkem otevřený výkop sklon do 20 % DN 125</t>
  </si>
  <si>
    <t>-801178699</t>
  </si>
  <si>
    <t>Montáž kanalizačního potrubí z plastů z tvrdého PVC těsněných gumovým kroužkem v otevřeném výkopu ve sklonu do 20 % DN 125</t>
  </si>
  <si>
    <t>"potrubí PE 125" 41,5</t>
  </si>
  <si>
    <t>28619322</t>
  </si>
  <si>
    <t>trubka kanalizační PE-HD D 125mm</t>
  </si>
  <si>
    <t>997807739</t>
  </si>
  <si>
    <t>871310510</t>
  </si>
  <si>
    <t>Montáž kanalizačního potrubí žebrovaného SN 10 z polypropylenu DN 150</t>
  </si>
  <si>
    <t>28614146</t>
  </si>
  <si>
    <t>trubka kanalizační PP korugovaná DN 150x6000 mm s hrdlem SN10</t>
  </si>
  <si>
    <t>877310310</t>
  </si>
  <si>
    <t>Montáž kolen na kanalizačním potrubí z PP trub hladkých plnostěnných DN 150</t>
  </si>
  <si>
    <t>28617172</t>
  </si>
  <si>
    <t>koleno kanalizační PP SN 16 30 ° DN 150</t>
  </si>
  <si>
    <t>877310320</t>
  </si>
  <si>
    <t>Montáž odboček na kanalizačním potrubí z PP trub hladkých plnostěnných DN 150</t>
  </si>
  <si>
    <t>28617205</t>
  </si>
  <si>
    <t>odbočka kanalizační PP SN 16 45° DN 150/DN150</t>
  </si>
  <si>
    <t>(4-1,2)/0,6</t>
  </si>
  <si>
    <t>894411221</t>
  </si>
  <si>
    <t>Zřízení šachet kanalizačních z betonových dílců na potrubí DN nad 200 do 300 dno kamenina</t>
  </si>
  <si>
    <t>5922403a</t>
  </si>
  <si>
    <t>Šachta dno výt.300mm s čedičem</t>
  </si>
  <si>
    <t>59224102</t>
  </si>
  <si>
    <t>skruž betonová studniční 100x50x9 cm</t>
  </si>
  <si>
    <t>899104000-1</t>
  </si>
  <si>
    <t xml:space="preserve">Dodávka a montáž napojovací armatura </t>
  </si>
  <si>
    <t>421500061</t>
  </si>
  <si>
    <t>"zvýšení objemu zadržované vody z vrtů pro závlahy areálu"</t>
  </si>
  <si>
    <t>Poklop litinová</t>
  </si>
  <si>
    <t>977151124</t>
  </si>
  <si>
    <t>Jádrové vrty diamantovými korunkami do D 180 mm do stavebních materiálů</t>
  </si>
  <si>
    <t>0,35</t>
  </si>
  <si>
    <t>SO 4.03 - Dětské brouzdaliště</t>
  </si>
  <si>
    <t xml:space="preserve">    711 - Izolace proti vodě, vlhkosti a plynům</t>
  </si>
  <si>
    <t xml:space="preserve">    722 - Zdravotechnika - vnitřní vodovod</t>
  </si>
  <si>
    <t xml:space="preserve">    741 - Elektroinstalace - silnoproud</t>
  </si>
  <si>
    <t>715230208</t>
  </si>
  <si>
    <t>"sejmutí ornice" 48,72*0,2</t>
  </si>
  <si>
    <t>721632317</t>
  </si>
  <si>
    <t>"dětské brouzdaliště"</t>
  </si>
  <si>
    <t>48,724*((0,936+0,736)/2-0,2)</t>
  </si>
  <si>
    <t>478952121</t>
  </si>
  <si>
    <t>30,988*0,5 'Přepočtené koeficientem množství</t>
  </si>
  <si>
    <t>-883079703</t>
  </si>
  <si>
    <t>"zásyp na meziskládku a z meziskládky"</t>
  </si>
  <si>
    <t>48,724*((0,936+0,736)/2)*2</t>
  </si>
  <si>
    <t>-29*(0,936+0,736)/2*2</t>
  </si>
  <si>
    <t>-(0,3+0,19)/2*0,15*20,7*2</t>
  </si>
  <si>
    <t>-0,24*0,85*20,7*2</t>
  </si>
  <si>
    <t>1081405409</t>
  </si>
  <si>
    <t xml:space="preserve">"zásyp" </t>
  </si>
  <si>
    <t>-11,505</t>
  </si>
  <si>
    <t>879308395</t>
  </si>
  <si>
    <t>48,724*((0,936+0,736)/2)</t>
  </si>
  <si>
    <t>-29*(0,936+0,736)/2</t>
  </si>
  <si>
    <t>-(0,3+0,19)/2*0,15*20,7</t>
  </si>
  <si>
    <t>-0,24*0,85*20,7</t>
  </si>
  <si>
    <t>-523508712</t>
  </si>
  <si>
    <t>19,483*1,8 'Přepočtené koeficientem množství</t>
  </si>
  <si>
    <t>182971314</t>
  </si>
  <si>
    <t>-1598711927</t>
  </si>
  <si>
    <t>48,724</t>
  </si>
  <si>
    <t>271532212</t>
  </si>
  <si>
    <t>Podsyp pod základové konstrukce se zhutněním z hrubého kameniva frakce 16 až 32 mm</t>
  </si>
  <si>
    <t>1944189575</t>
  </si>
  <si>
    <t>Podsyp pod základové konstrukce se zhutněním a urovnáním povrchu z kameniva hrubého, frakce 16 - 32 mm</t>
  </si>
  <si>
    <t>29*0,1</t>
  </si>
  <si>
    <t>272361821</t>
  </si>
  <si>
    <t>Výztuž základových kleneb betonářskou ocelí 10 505 (R)</t>
  </si>
  <si>
    <t>-1765539756</t>
  </si>
  <si>
    <t>Výztuž základů kleneb z betonářské oceli 10 505 (R) nebo BSt 500</t>
  </si>
  <si>
    <t>29*0,3*0,08</t>
  </si>
  <si>
    <t>273323611</t>
  </si>
  <si>
    <t>Základové desky ze ŽB pro konstrukce bílých van tř. C 30/37</t>
  </si>
  <si>
    <t>-164478740</t>
  </si>
  <si>
    <t>Základy z betonu železového (bez výztuže) desky z betonu pro konstrukce bílých van tř. C 30/37</t>
  </si>
  <si>
    <t>29*0,3</t>
  </si>
  <si>
    <t>-13620872</t>
  </si>
  <si>
    <t>0,3*19,4</t>
  </si>
  <si>
    <t>1965174618</t>
  </si>
  <si>
    <t>279323112</t>
  </si>
  <si>
    <t>Základová zeď ze ŽB pro konstrukce bílých vantř. C 30/37</t>
  </si>
  <si>
    <t>374569531</t>
  </si>
  <si>
    <t>Základové zdi z betonu železového (bez výztuže)  pro konstrukce bílých van tř. C 30/37</t>
  </si>
  <si>
    <t>0,18*17,65</t>
  </si>
  <si>
    <t>279352221</t>
  </si>
  <si>
    <t>Zřízení kruhového oboustranného bednění základových zdí r do 2,5 m</t>
  </si>
  <si>
    <t>-591005717</t>
  </si>
  <si>
    <t>Bednění základových zdí kruhové nebo obloukové oboustranné za každou stranu poloměru přes 1 do 2,5 m zřízení</t>
  </si>
  <si>
    <t>0,5*17,65</t>
  </si>
  <si>
    <t>0,5*20,7</t>
  </si>
  <si>
    <t>0,18*20,7</t>
  </si>
  <si>
    <t>279352222</t>
  </si>
  <si>
    <t>Odstranění kruhového oboustranného bednění základových zdí r do 2,5 m</t>
  </si>
  <si>
    <t>-1662828496</t>
  </si>
  <si>
    <t>Bednění základových zdí kruhové nebo obloukové oboustranné za každou stranu poloměru přes 1 do 2,5 m odstranění</t>
  </si>
  <si>
    <t>279361821</t>
  </si>
  <si>
    <t>Výztuž základových zdí nosných betonářskou ocelí 10 505</t>
  </si>
  <si>
    <t>265375333</t>
  </si>
  <si>
    <t>Výztuž základových zdí nosných  svislých nebo odkloněných od svislice, rovinných nebo oblých, deskových nebo žebrových, včetně výztuže jejich žeber z betonářské oceli 10 505 (R) nebo BSt 500</t>
  </si>
  <si>
    <t>115160098</t>
  </si>
  <si>
    <t>73,77</t>
  </si>
  <si>
    <t>596811120</t>
  </si>
  <si>
    <t>Kladení betonové dlažby komunikací pro pěší do lože z kameniva vel do 0,09 m2 plochy do 50 m2</t>
  </si>
  <si>
    <t>-1115184722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</si>
  <si>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</si>
  <si>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59248005</t>
  </si>
  <si>
    <t>dlažba skladebná betonová 30x30x5cm přírodní</t>
  </si>
  <si>
    <t>-1907563770</t>
  </si>
  <si>
    <t>73,77*1,03</t>
  </si>
  <si>
    <t>596811121</t>
  </si>
  <si>
    <t>Kladení betonové dlažby komunikací pro pěší do lože z kameniva vel do 0,09 m2 plochy do 100 m2</t>
  </si>
  <si>
    <t>899123848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</si>
  <si>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přes 50 do 100 m2</t>
  </si>
  <si>
    <t>Dodávka a montáž dětské brouzdaliště</t>
  </si>
  <si>
    <t>821581336</t>
  </si>
  <si>
    <t>-1973112222</t>
  </si>
  <si>
    <t>59217002</t>
  </si>
  <si>
    <t>obrubník betonový zahradní  šedý 100 x 5 x 20 cm</t>
  </si>
  <si>
    <t>-1926207914</t>
  </si>
  <si>
    <t>-929035750</t>
  </si>
  <si>
    <t>711</t>
  </si>
  <si>
    <t>Izolace proti vodě, vlhkosti a plynům</t>
  </si>
  <si>
    <t>711191101-1</t>
  </si>
  <si>
    <t>Provedení izolace proti zemní vlhkosti elastometrickou fólií EPDM rozvinutím a natažením v ploše na betonu, 1 vrstva</t>
  </si>
  <si>
    <t>-95794619</t>
  </si>
  <si>
    <t>28,87</t>
  </si>
  <si>
    <t>0,5*17,7</t>
  </si>
  <si>
    <t>28322015-1</t>
  </si>
  <si>
    <t>elastometrická fólie EPDM</t>
  </si>
  <si>
    <t>-1617833534</t>
  </si>
  <si>
    <t>37,72*1,2 'Přepočtené koeficientem množství</t>
  </si>
  <si>
    <t>998711201</t>
  </si>
  <si>
    <t>Přesun hmot procentní pro izolace proti vodě, vlhkosti a plynům v objektech v do 6 m</t>
  </si>
  <si>
    <t>-183138682</t>
  </si>
  <si>
    <t>Přesun hmot pro izolace proti vodě, vlhkosti a plynům  stanovený procentní sazbou (%) z ceny vodorovná dopravní vzdálenost do 50 m v objektech výšky do 6 m</t>
  </si>
  <si>
    <t>722</t>
  </si>
  <si>
    <t>Zdravotechnika - vnitřní vodovod</t>
  </si>
  <si>
    <t>722173000-1</t>
  </si>
  <si>
    <t>Bazénová technologie, voda a kanalizace</t>
  </si>
  <si>
    <t>1565327650</t>
  </si>
  <si>
    <t xml:space="preserve">Poznámka k položce:
Bazénová technologie zahrnuje ponorné čerpadlo pro výšku H 4 m a průtok do 1 l/s umístěné v regenerační nádrži č.2., dále provedení a napojení přívodního potrubí pro brouzdaliště, instalaci dvou uzavíracích kohoutů na potrubí, kterými bude regulován průtok, napojení potrubí na skluzavku a na „žábu“.  Schema systému je vyznačeno ve výkrese č. 03 objektu  SO 04.3 Dětské brouzdaliště. 
</t>
  </si>
  <si>
    <t>741</t>
  </si>
  <si>
    <t>Elektroinstalace - silnoproud</t>
  </si>
  <si>
    <t>741120000-1</t>
  </si>
  <si>
    <t>Dodávka a montáž kompletního provedení přívodu elektrické energie pro čerpadla</t>
  </si>
  <si>
    <t>607425309</t>
  </si>
  <si>
    <t>767220130-3</t>
  </si>
  <si>
    <t>Dodávka a montáž přepadový žlábek</t>
  </si>
  <si>
    <t>1792840851</t>
  </si>
  <si>
    <t>19,5</t>
  </si>
  <si>
    <t>767220130-4</t>
  </si>
  <si>
    <t>Dodávka a montáž vodní hřib s napouštěním</t>
  </si>
  <si>
    <t>-106852201</t>
  </si>
  <si>
    <t>365566371</t>
  </si>
  <si>
    <t>SO 4.04 - Velké molo</t>
  </si>
  <si>
    <t>139711101</t>
  </si>
  <si>
    <t>Vykopávky v uzavřených prostorách v hornině tř. 1 až 4</t>
  </si>
  <si>
    <t>2040865912</t>
  </si>
  <si>
    <t>Vykopávka v uzavřených prostorách  s naložením výkopku na dopravní prostředek v hornině tř. 1 až 4</t>
  </si>
  <si>
    <t>"velké molo"</t>
  </si>
  <si>
    <t>0,35*0,8*0,8*20</t>
  </si>
  <si>
    <t>1761562557</t>
  </si>
  <si>
    <t>-1593790805</t>
  </si>
  <si>
    <t>4,48*1,8 'Přepočtené koeficientem množství</t>
  </si>
  <si>
    <t>275322611</t>
  </si>
  <si>
    <t>Základové patky ze ŽB se zvýšenými nároky na prostředí tř. C 30/37</t>
  </si>
  <si>
    <t>802723874</t>
  </si>
  <si>
    <t>Základy z betonu železového (bez výztuže) patky z betonu se zvýšenými nároky na prostředí tř. C 30/37</t>
  </si>
  <si>
    <t>2093007887</t>
  </si>
  <si>
    <t>0,35*0,8*0,8*20*0,04</t>
  </si>
  <si>
    <t>953946114-1</t>
  </si>
  <si>
    <t>Montáž atypických ocelových kcí hmotnosti do 10 t z profilů hmotnosti do 13 kg/m</t>
  </si>
  <si>
    <t>-2136878427</t>
  </si>
  <si>
    <t>Montáž atypických ocelových konstrukcí  profilů hmotnosti do 13 kg/m, hmotnosti konstrukce přes 5 do 10 t</t>
  </si>
  <si>
    <t>"ocelová konstrukce"</t>
  </si>
  <si>
    <t>4,44512</t>
  </si>
  <si>
    <t>13010744-1</t>
  </si>
  <si>
    <t>dodávka ocelové konstrukce dle tabulky prvků včetně povrchové úpravy</t>
  </si>
  <si>
    <t>-774535473</t>
  </si>
  <si>
    <t>-276384041</t>
  </si>
  <si>
    <t>2022664144</t>
  </si>
  <si>
    <t>997013813</t>
  </si>
  <si>
    <t>Poplatek za uložení na skládce (skládkovné) stavebního odpadu z plastických hmot kód odpadu 170 203</t>
  </si>
  <si>
    <t>815613889</t>
  </si>
  <si>
    <t>Poplatek za uložení stavebního odpadu na skládce (skládkovné) z plastických hmot zatříděného do Katalogu odpadů pod kódem 170 203</t>
  </si>
  <si>
    <t>0,179</t>
  </si>
  <si>
    <t>-1562171223</t>
  </si>
  <si>
    <t>711131811-1</t>
  </si>
  <si>
    <t xml:space="preserve">Vyříznutí a zpětná oprava bazénové izolace </t>
  </si>
  <si>
    <t>1591848982</t>
  </si>
  <si>
    <t>Odstranění izolace proti zemní vlhkosti  na ploše vodorovné V</t>
  </si>
  <si>
    <t>0,8*0,8*20</t>
  </si>
  <si>
    <t>1846990050</t>
  </si>
  <si>
    <t>762011007R</t>
  </si>
  <si>
    <t>D+M dřevěný nosný rošt podlahy z hranolů 60x80mm ze sibiřského modřínu</t>
  </si>
  <si>
    <t>-1730034324</t>
  </si>
  <si>
    <t>0,06*0,08*8*2*10</t>
  </si>
  <si>
    <t>0,06*0,08*10*(3,5+2,02+0,845)</t>
  </si>
  <si>
    <t>762011008R</t>
  </si>
  <si>
    <t>D+M podlaha z dřevěných terasových prken - sibiřský modřín 145x30mm se skrytými spoji</t>
  </si>
  <si>
    <t>370011414</t>
  </si>
  <si>
    <t>106,55*0,03</t>
  </si>
  <si>
    <t>390956421</t>
  </si>
  <si>
    <t>-1421314725</t>
  </si>
  <si>
    <t>-2008089391</t>
  </si>
  <si>
    <t>767220130-1</t>
  </si>
  <si>
    <t>Dodávka a montáž ocelového žebříku</t>
  </si>
  <si>
    <t>1486552384</t>
  </si>
  <si>
    <t>-1007859191</t>
  </si>
  <si>
    <t>SO 4.05 - Krátké molo</t>
  </si>
  <si>
    <t>900100100-4</t>
  </si>
  <si>
    <t>Dodávka a montáž krátké molo</t>
  </si>
  <si>
    <t>1505107165</t>
  </si>
  <si>
    <t>SO 4.06 - Prodloužení a doplnění zábradlí</t>
  </si>
  <si>
    <t>1616779659</t>
  </si>
  <si>
    <t>"nové zábradlí"</t>
  </si>
  <si>
    <t>0,8*0,8*0,8*9</t>
  </si>
  <si>
    <t>0,8*0,8*0,8*6</t>
  </si>
  <si>
    <t>0,8*0,8*0,8*11</t>
  </si>
  <si>
    <t>-640654440</t>
  </si>
  <si>
    <t>2098783377</t>
  </si>
  <si>
    <t>13,312*1,8 'Přepočtené koeficientem množství</t>
  </si>
  <si>
    <t>275313911</t>
  </si>
  <si>
    <t>Základové patky z betonu tř. C 30/37</t>
  </si>
  <si>
    <t>1021826139</t>
  </si>
  <si>
    <t>Základy z betonu prostého patky a bloky z betonu kamenem neprokládaného tř. C 30/37</t>
  </si>
  <si>
    <t>1017670370</t>
  </si>
  <si>
    <t>-1250866744</t>
  </si>
  <si>
    <t>0,8*0,8*9</t>
  </si>
  <si>
    <t>0,8*0,8*6</t>
  </si>
  <si>
    <t>0,8*0,8*11</t>
  </si>
  <si>
    <t>1918205585</t>
  </si>
  <si>
    <t>767220130-2</t>
  </si>
  <si>
    <t>Dodávka a montáž nerezové zábradlí výšky 1000 mm nad folii, sloupky madlo prům. 50 mm, výplň prům. 30 mm</t>
  </si>
  <si>
    <t>328959466</t>
  </si>
  <si>
    <t>14,63</t>
  </si>
  <si>
    <t>8,82</t>
  </si>
  <si>
    <t>494414831</t>
  </si>
  <si>
    <t>SO 4.07 - Kryty cirkulačních šachet</t>
  </si>
  <si>
    <t>900100100-6</t>
  </si>
  <si>
    <t>Dodávka a montáž krytů cirkulačních šachet</t>
  </si>
  <si>
    <t>-1461587348</t>
  </si>
  <si>
    <t>SO 4.08 - Hrubé terénní úpravy + plochy travní a mlatové</t>
  </si>
  <si>
    <t>-179799544</t>
  </si>
  <si>
    <t>8065</t>
  </si>
  <si>
    <t>320852350</t>
  </si>
  <si>
    <t>VRN - Vedlejší rozpočtové náklady</t>
  </si>
  <si>
    <t>VRN -  Vedlejší rozpočtové náklady</t>
  </si>
  <si>
    <t xml:space="preserve">    VRN1 -  Průzkumné, geodetické a projektové práce</t>
  </si>
  <si>
    <t xml:space="preserve">    VRN3 -  Zařízení staveniště</t>
  </si>
  <si>
    <t xml:space="preserve">    VRN4 - Inženýrská činnost</t>
  </si>
  <si>
    <t xml:space="preserve">    VRN6 -  Územní vlivy</t>
  </si>
  <si>
    <t xml:space="preserve">    VRN7 -  Provozní vlivy</t>
  </si>
  <si>
    <t xml:space="preserve"> Vedlejší rozpočtové náklady</t>
  </si>
  <si>
    <t>VRN1</t>
  </si>
  <si>
    <t xml:space="preserve"> Průzkumné, geodetické a projektové práce</t>
  </si>
  <si>
    <t>012103000</t>
  </si>
  <si>
    <t>Geodetické práce před výstavbou</t>
  </si>
  <si>
    <t>1024</t>
  </si>
  <si>
    <t>-1098310710</t>
  </si>
  <si>
    <t>012303000</t>
  </si>
  <si>
    <t>Geodetické práce po výstavbě</t>
  </si>
  <si>
    <t>783579703</t>
  </si>
  <si>
    <t>013254000</t>
  </si>
  <si>
    <t>Dokumentace skutečného provedení stavby</t>
  </si>
  <si>
    <t>84661994</t>
  </si>
  <si>
    <t>VRN3</t>
  </si>
  <si>
    <t xml:space="preserve"> Zařízení staveniště</t>
  </si>
  <si>
    <t>030001000</t>
  </si>
  <si>
    <t>Zařízení staveniště</t>
  </si>
  <si>
    <t>-2122684225</t>
  </si>
  <si>
    <t>034103000-4</t>
  </si>
  <si>
    <t>Oplocení staveniště - doprava na místo stavby</t>
  </si>
  <si>
    <t>-913897799</t>
  </si>
  <si>
    <t>376</t>
  </si>
  <si>
    <t>034103000-0</t>
  </si>
  <si>
    <t>Oplocení staveniště -  zřízení</t>
  </si>
  <si>
    <t>1016308144</t>
  </si>
  <si>
    <t>Oplocení staveniště - zřízení</t>
  </si>
  <si>
    <t>034103000-1</t>
  </si>
  <si>
    <t>Oplocení staveniště - pronájem na potřebnou dobu provizorního oplocení</t>
  </si>
  <si>
    <t>1222531666</t>
  </si>
  <si>
    <t>034103000-2</t>
  </si>
  <si>
    <t>Oplocení staveniště - demontáž</t>
  </si>
  <si>
    <t>898612986</t>
  </si>
  <si>
    <t xml:space="preserve">Oplocení staveniště - demontáž </t>
  </si>
  <si>
    <t>034103000-3</t>
  </si>
  <si>
    <t>Oplocení staveniště -  odvoz</t>
  </si>
  <si>
    <t>1949028035</t>
  </si>
  <si>
    <t>Oplocení staveniště - odvoz</t>
  </si>
  <si>
    <t>034203000</t>
  </si>
  <si>
    <t>Opatření na ochranu pozemků sousedních se staveništěm</t>
  </si>
  <si>
    <t>-161084396</t>
  </si>
  <si>
    <t>034303000</t>
  </si>
  <si>
    <t>Dopravní značení na staveništi</t>
  </si>
  <si>
    <t>907054530</t>
  </si>
  <si>
    <t>034503000</t>
  </si>
  <si>
    <t>Informační tabule na staveništi</t>
  </si>
  <si>
    <t>-142920616</t>
  </si>
  <si>
    <t>034503000-1</t>
  </si>
  <si>
    <t xml:space="preserve">Dopravně - inženýrská opatření </t>
  </si>
  <si>
    <t>826541292</t>
  </si>
  <si>
    <t>VRN4</t>
  </si>
  <si>
    <t>Inženýrská činnost</t>
  </si>
  <si>
    <t>040001000</t>
  </si>
  <si>
    <t>1587373726</t>
  </si>
  <si>
    <t>044002000</t>
  </si>
  <si>
    <t>Revize</t>
  </si>
  <si>
    <t>-91774210</t>
  </si>
  <si>
    <t>045002000</t>
  </si>
  <si>
    <t>Kompletační a koordinační činnost</t>
  </si>
  <si>
    <t>-199157244</t>
  </si>
  <si>
    <t>VRN6</t>
  </si>
  <si>
    <t xml:space="preserve"> Územní vlivy</t>
  </si>
  <si>
    <t>062002000</t>
  </si>
  <si>
    <t>Ztížené dopravní podmínky</t>
  </si>
  <si>
    <t>-446558563</t>
  </si>
  <si>
    <t>065002000</t>
  </si>
  <si>
    <t>Mimostaveništní doprava materiálů</t>
  </si>
  <si>
    <t>-592576664</t>
  </si>
  <si>
    <t>VRN7</t>
  </si>
  <si>
    <t xml:space="preserve"> Provozní vlivy</t>
  </si>
  <si>
    <t>070001000</t>
  </si>
  <si>
    <t>Provozní vlivy</t>
  </si>
  <si>
    <t>1219933040</t>
  </si>
  <si>
    <t>"DIO"</t>
  </si>
  <si>
    <t>073002000</t>
  </si>
  <si>
    <t>Ztížený pohyb vozidel v centrech měst</t>
  </si>
  <si>
    <t>1678651629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</si>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</sst>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b/>
      <sz val="10"/>
      <color rgb="FF003366"/>
      <name val="Trebuchet MS"/>
    </font>
    <font>
      <sz val="10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7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40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47" fillId="2" borderId="0" xfId="1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0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2" fillId="0" borderId="18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5" xfId="0" applyFont="1" applyBorder="1" applyAlignment="1">
      <alignment vertical="center"/>
    </xf>
    <xf numFmtId="4" fontId="31" fillId="0" borderId="18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9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3" xfId="0" applyNumberFormat="1" applyFont="1" applyBorder="1" applyAlignment="1" applyProtection="1">
      <alignment vertical="center"/>
    </xf>
    <xf numFmtId="4" fontId="29" fillId="0" borderId="24" xfId="0" applyNumberFormat="1" applyFont="1" applyBorder="1" applyAlignment="1" applyProtection="1">
      <alignment vertical="center"/>
    </xf>
    <xf numFmtId="166" fontId="29" fillId="0" borderId="24" xfId="0" applyNumberFormat="1" applyFont="1" applyBorder="1" applyAlignment="1" applyProtection="1">
      <alignment vertical="center"/>
    </xf>
    <xf numFmtId="4" fontId="29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5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2" fillId="2" borderId="0" xfId="1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4" fontId="23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166" fontId="34" fillId="0" borderId="16" xfId="0" applyNumberFormat="1" applyFont="1" applyBorder="1" applyAlignment="1" applyProtection="1"/>
    <xf numFmtId="166" fontId="34" fillId="0" borderId="17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5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5" xfId="0" applyFont="1" applyBorder="1" applyAlignment="1"/>
    <xf numFmtId="0" fontId="8" fillId="0" borderId="18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9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horizontal="left" vertical="center" wrapText="1"/>
    </xf>
    <xf numFmtId="0" fontId="0" fillId="0" borderId="18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</xf>
    <xf numFmtId="0" fontId="39" fillId="0" borderId="28" xfId="0" applyFont="1" applyBorder="1" applyAlignment="1" applyProtection="1">
      <alignment horizontal="center" vertical="center"/>
    </xf>
    <xf numFmtId="49" fontId="39" fillId="0" borderId="28" xfId="0" applyNumberFormat="1" applyFont="1" applyBorder="1" applyAlignment="1" applyProtection="1">
      <alignment horizontal="left" vertical="center" wrapText="1"/>
    </xf>
    <xf numFmtId="0" fontId="39" fillId="0" borderId="28" xfId="0" applyFont="1" applyBorder="1" applyAlignment="1" applyProtection="1">
      <alignment horizontal="left" vertical="center" wrapText="1"/>
    </xf>
    <xf numFmtId="0" fontId="39" fillId="0" borderId="28" xfId="0" applyFont="1" applyBorder="1" applyAlignment="1" applyProtection="1">
      <alignment horizontal="center" vertical="center" wrapText="1"/>
    </xf>
    <xf numFmtId="167" fontId="39" fillId="0" borderId="28" xfId="0" applyNumberFormat="1" applyFont="1" applyBorder="1" applyAlignment="1" applyProtection="1">
      <alignment vertical="center"/>
    </xf>
    <xf numFmtId="4" fontId="39" fillId="3" borderId="28" xfId="0" applyNumberFormat="1" applyFont="1" applyFill="1" applyBorder="1" applyAlignment="1" applyProtection="1">
      <alignment vertical="center"/>
      <protection locked="0"/>
    </xf>
    <xf numFmtId="4" fontId="39" fillId="0" borderId="28" xfId="0" applyNumberFormat="1" applyFont="1" applyBorder="1" applyAlignment="1" applyProtection="1">
      <alignment vertical="center"/>
    </xf>
    <xf numFmtId="0" fontId="39" fillId="0" borderId="5" xfId="0" applyFont="1" applyBorder="1" applyAlignment="1">
      <alignment vertical="center"/>
    </xf>
    <xf numFmtId="0" fontId="39" fillId="3" borderId="2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0" fillId="0" borderId="0" xfId="0" applyProtection="1"/>
    <xf numFmtId="0" fontId="0" fillId="0" borderId="5" xfId="0" applyBorder="1"/>
    <xf numFmtId="167" fontId="0" fillId="3" borderId="28" xfId="0" applyNumberFormat="1" applyFont="1" applyFill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center"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40" fillId="0" borderId="29" xfId="0" applyFont="1" applyBorder="1" applyAlignment="1" applyProtection="1">
      <alignment vertical="center" wrapText="1"/>
      <protection locked="0"/>
    </xf>
    <xf numFmtId="0" fontId="40" fillId="0" borderId="30" xfId="0" applyFont="1" applyBorder="1" applyAlignment="1" applyProtection="1">
      <alignment vertical="center" wrapText="1"/>
      <protection locked="0"/>
    </xf>
    <xf numFmtId="0" fontId="40" fillId="0" borderId="31" xfId="0" applyFont="1" applyBorder="1" applyAlignment="1" applyProtection="1">
      <alignment vertical="center" wrapText="1"/>
      <protection locked="0"/>
    </xf>
    <xf numFmtId="0" fontId="40" fillId="0" borderId="32" xfId="0" applyFont="1" applyBorder="1" applyAlignment="1" applyProtection="1">
      <alignment horizontal="center" vertical="center" wrapText="1"/>
      <protection locked="0"/>
    </xf>
    <xf numFmtId="0" fontId="40" fillId="0" borderId="33" xfId="0" applyFont="1" applyBorder="1" applyAlignment="1" applyProtection="1">
      <alignment horizontal="center" vertical="center" wrapText="1"/>
      <protection locked="0"/>
    </xf>
    <xf numFmtId="0" fontId="40" fillId="0" borderId="32" xfId="0" applyFont="1" applyBorder="1" applyAlignment="1" applyProtection="1">
      <alignment vertical="center" wrapText="1"/>
      <protection locked="0"/>
    </xf>
    <xf numFmtId="0" fontId="40" fillId="0" borderId="33" xfId="0" applyFont="1" applyBorder="1" applyAlignment="1" applyProtection="1">
      <alignment vertical="center" wrapText="1"/>
      <protection locked="0"/>
    </xf>
    <xf numFmtId="0" fontId="42" fillId="0" borderId="1" xfId="0" applyFont="1" applyBorder="1" applyAlignment="1" applyProtection="1">
      <alignment horizontal="left" vertical="center" wrapText="1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3" fillId="0" borderId="32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49" fontId="43" fillId="0" borderId="1" xfId="0" applyNumberFormat="1" applyFont="1" applyBorder="1" applyAlignment="1" applyProtection="1">
      <alignment vertical="center" wrapText="1"/>
      <protection locked="0"/>
    </xf>
    <xf numFmtId="0" fontId="40" fillId="0" borderId="35" xfId="0" applyFont="1" applyBorder="1" applyAlignment="1" applyProtection="1">
      <alignment vertical="center" wrapText="1"/>
      <protection locked="0"/>
    </xf>
    <xf numFmtId="0" fontId="44" fillId="0" borderId="34" xfId="0" applyFont="1" applyBorder="1" applyAlignment="1" applyProtection="1">
      <alignment vertical="center" wrapText="1"/>
      <protection locked="0"/>
    </xf>
    <xf numFmtId="0" fontId="40" fillId="0" borderId="36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top"/>
      <protection locked="0"/>
    </xf>
    <xf numFmtId="0" fontId="40" fillId="0" borderId="0" xfId="0" applyFont="1" applyAlignment="1" applyProtection="1">
      <alignment vertical="top"/>
      <protection locked="0"/>
    </xf>
    <xf numFmtId="0" fontId="40" fillId="0" borderId="29" xfId="0" applyFont="1" applyBorder="1" applyAlignment="1" applyProtection="1">
      <alignment horizontal="left" vertical="center"/>
      <protection locked="0"/>
    </xf>
    <xf numFmtId="0" fontId="40" fillId="0" borderId="30" xfId="0" applyFont="1" applyBorder="1" applyAlignment="1" applyProtection="1">
      <alignment horizontal="left" vertical="center"/>
      <protection locked="0"/>
    </xf>
    <xf numFmtId="0" fontId="40" fillId="0" borderId="31" xfId="0" applyFont="1" applyBorder="1" applyAlignment="1" applyProtection="1">
      <alignment horizontal="left" vertical="center"/>
      <protection locked="0"/>
    </xf>
    <xf numFmtId="0" fontId="40" fillId="0" borderId="32" xfId="0" applyFont="1" applyBorder="1" applyAlignment="1" applyProtection="1">
      <alignment horizontal="left" vertical="center"/>
      <protection locked="0"/>
    </xf>
    <xf numFmtId="0" fontId="40" fillId="0" borderId="33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center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center" vertical="center"/>
      <protection locked="0"/>
    </xf>
    <xf numFmtId="0" fontId="43" fillId="0" borderId="32" xfId="0" applyFont="1" applyBorder="1" applyAlignment="1" applyProtection="1">
      <alignment horizontal="left" vertical="center"/>
      <protection locked="0"/>
    </xf>
    <xf numFmtId="0" fontId="43" fillId="0" borderId="1" xfId="0" applyFont="1" applyFill="1" applyBorder="1" applyAlignment="1" applyProtection="1">
      <alignment horizontal="left" vertical="center"/>
      <protection locked="0"/>
    </xf>
    <xf numFmtId="0" fontId="43" fillId="0" borderId="1" xfId="0" applyFont="1" applyFill="1" applyBorder="1" applyAlignment="1" applyProtection="1">
      <alignment horizontal="center" vertical="center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0" fillId="0" borderId="36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3" fillId="0" borderId="1" xfId="0" applyFont="1" applyBorder="1" applyAlignment="1" applyProtection="1">
      <alignment horizontal="center" vertical="center" wrapText="1"/>
      <protection locked="0"/>
    </xf>
    <xf numFmtId="0" fontId="40" fillId="0" borderId="29" xfId="0" applyFont="1" applyBorder="1" applyAlignment="1" applyProtection="1">
      <alignment horizontal="left" vertical="center" wrapText="1"/>
      <protection locked="0"/>
    </xf>
    <xf numFmtId="0" fontId="40" fillId="0" borderId="30" xfId="0" applyFont="1" applyBorder="1" applyAlignment="1" applyProtection="1">
      <alignment horizontal="left" vertical="center" wrapText="1"/>
      <protection locked="0"/>
    </xf>
    <xf numFmtId="0" fontId="40" fillId="0" borderId="31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 wrapText="1"/>
      <protection locked="0"/>
    </xf>
    <xf numFmtId="0" fontId="45" fillId="0" borderId="32" xfId="0" applyFont="1" applyBorder="1" applyAlignment="1" applyProtection="1">
      <alignment horizontal="left" vertical="center" wrapText="1"/>
      <protection locked="0"/>
    </xf>
    <xf numFmtId="0" fontId="45" fillId="0" borderId="33" xfId="0" applyFont="1" applyBorder="1" applyAlignment="1" applyProtection="1">
      <alignment horizontal="left" vertical="center" wrapText="1"/>
      <protection locked="0"/>
    </xf>
    <xf numFmtId="0" fontId="43" fillId="0" borderId="32" xfId="0" applyFont="1" applyBorder="1" applyAlignment="1" applyProtection="1">
      <alignment horizontal="left" vertical="center" wrapText="1"/>
      <protection locked="0"/>
    </xf>
    <xf numFmtId="0" fontId="43" fillId="0" borderId="33" xfId="0" applyFont="1" applyBorder="1" applyAlignment="1" applyProtection="1">
      <alignment horizontal="left" vertical="center" wrapText="1"/>
      <protection locked="0"/>
    </xf>
    <xf numFmtId="0" fontId="43" fillId="0" borderId="33" xfId="0" applyFont="1" applyBorder="1" applyAlignment="1" applyProtection="1">
      <alignment horizontal="left" vertical="center"/>
      <protection locked="0"/>
    </xf>
    <xf numFmtId="0" fontId="43" fillId="0" borderId="35" xfId="0" applyFont="1" applyBorder="1" applyAlignment="1" applyProtection="1">
      <alignment horizontal="left" vertical="center" wrapText="1"/>
      <protection locked="0"/>
    </xf>
    <xf numFmtId="0" fontId="43" fillId="0" borderId="34" xfId="0" applyFont="1" applyBorder="1" applyAlignment="1" applyProtection="1">
      <alignment horizontal="left" vertical="center" wrapText="1"/>
      <protection locked="0"/>
    </xf>
    <xf numFmtId="0" fontId="43" fillId="0" borderId="36" xfId="0" applyFont="1" applyBorder="1" applyAlignment="1" applyProtection="1">
      <alignment horizontal="left" vertical="center" wrapText="1"/>
      <protection locked="0"/>
    </xf>
    <xf numFmtId="0" fontId="43" fillId="0" borderId="1" xfId="0" applyFont="1" applyBorder="1" applyAlignment="1" applyProtection="1">
      <alignment horizontal="left" vertical="top"/>
      <protection locked="0"/>
    </xf>
    <xf numFmtId="0" fontId="43" fillId="0" borderId="1" xfId="0" applyFont="1" applyBorder="1" applyAlignment="1" applyProtection="1">
      <alignment horizontal="center" vertical="top"/>
      <protection locked="0"/>
    </xf>
    <xf numFmtId="0" fontId="43" fillId="0" borderId="35" xfId="0" applyFont="1" applyBorder="1" applyAlignment="1" applyProtection="1">
      <alignment horizontal="left" vertical="center"/>
      <protection locked="0"/>
    </xf>
    <xf numFmtId="0" fontId="43" fillId="0" borderId="36" xfId="0" applyFont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2" fillId="0" borderId="1" xfId="0" applyFont="1" applyBorder="1" applyAlignment="1" applyProtection="1">
      <alignment vertical="center"/>
      <protection locked="0"/>
    </xf>
    <xf numFmtId="0" fontId="45" fillId="0" borderId="34" xfId="0" applyFont="1" applyBorder="1" applyAlignment="1" applyProtection="1">
      <alignment vertical="center"/>
      <protection locked="0"/>
    </xf>
    <xf numFmtId="0" fontId="42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3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2" fillId="0" borderId="34" xfId="0" applyFont="1" applyBorder="1" applyAlignment="1" applyProtection="1">
      <alignment horizontal="left"/>
      <protection locked="0"/>
    </xf>
    <xf numFmtId="0" fontId="45" fillId="0" borderId="34" xfId="0" applyFont="1" applyBorder="1" applyAlignment="1" applyProtection="1">
      <protection locked="0"/>
    </xf>
    <xf numFmtId="0" fontId="40" fillId="0" borderId="32" xfId="0" applyFont="1" applyBorder="1" applyAlignment="1" applyProtection="1">
      <alignment vertical="top"/>
      <protection locked="0"/>
    </xf>
    <xf numFmtId="0" fontId="40" fillId="0" borderId="33" xfId="0" applyFont="1" applyBorder="1" applyAlignment="1" applyProtection="1">
      <alignment vertical="top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40" fillId="0" borderId="35" xfId="0" applyFont="1" applyBorder="1" applyAlignment="1" applyProtection="1">
      <alignment vertical="top"/>
      <protection locked="0"/>
    </xf>
    <xf numFmtId="0" fontId="40" fillId="0" borderId="34" xfId="0" applyFont="1" applyBorder="1" applyAlignment="1" applyProtection="1">
      <alignment vertical="top"/>
      <protection locked="0"/>
    </xf>
    <xf numFmtId="0" fontId="40" fillId="0" borderId="36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4" fontId="19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0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top" wrapText="1"/>
    </xf>
    <xf numFmtId="0" fontId="26" fillId="0" borderId="0" xfId="0" applyFont="1" applyAlignment="1" applyProtection="1">
      <alignment horizontal="left" vertical="center" wrapText="1"/>
    </xf>
    <xf numFmtId="0" fontId="30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4" fontId="27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right" vertical="center"/>
    </xf>
    <xf numFmtId="4" fontId="23" fillId="0" borderId="0" xfId="0" applyNumberFormat="1" applyFont="1" applyAlignment="1" applyProtection="1">
      <alignment horizontal="right" vertical="center"/>
    </xf>
    <xf numFmtId="0" fontId="2" fillId="5" borderId="9" xfId="0" applyFont="1" applyFill="1" applyBorder="1" applyAlignment="1" applyProtection="1">
      <alignment horizontal="center" vertical="center"/>
    </xf>
    <xf numFmtId="4" fontId="23" fillId="0" borderId="0" xfId="0" applyNumberFormat="1" applyFont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2" fillId="2" borderId="0" xfId="1" applyFont="1" applyFill="1" applyAlignment="1">
      <alignment vertical="center"/>
    </xf>
    <xf numFmtId="0" fontId="43" fillId="0" borderId="1" xfId="0" applyFont="1" applyBorder="1" applyAlignment="1" applyProtection="1">
      <alignment horizontal="left" vertical="top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left"/>
      <protection locked="0"/>
    </xf>
    <xf numFmtId="0" fontId="41" fillId="0" borderId="1" xfId="0" applyFont="1" applyBorder="1" applyAlignment="1" applyProtection="1">
      <alignment horizontal="center" vertical="center" wrapText="1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49" fontId="43" fillId="0" borderId="1" xfId="0" applyNumberFormat="1" applyFont="1" applyBorder="1" applyAlignment="1" applyProtection="1">
      <alignment horizontal="left" vertical="center" wrapText="1"/>
      <protection locked="0"/>
    </xf>
    <xf numFmtId="0" fontId="42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74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1:74" ht="36.950000000000003" customHeight="1"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S2" s="24" t="s">
        <v>8</v>
      </c>
      <c r="BT2" s="24" t="s">
        <v>9</v>
      </c>
    </row>
    <row r="3" spans="1:74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1:74" ht="36.950000000000003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1:74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8" t="s">
        <v>16</v>
      </c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29"/>
      <c r="AQ5" s="31"/>
      <c r="BE5" s="349" t="s">
        <v>17</v>
      </c>
      <c r="BS5" s="24" t="s">
        <v>8</v>
      </c>
    </row>
    <row r="6" spans="1:74" ht="36.950000000000003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71" t="s">
        <v>19</v>
      </c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29"/>
      <c r="AQ6" s="31"/>
      <c r="BE6" s="350"/>
      <c r="BS6" s="24" t="s">
        <v>8</v>
      </c>
    </row>
    <row r="7" spans="1:74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23</v>
      </c>
      <c r="AO7" s="29"/>
      <c r="AP7" s="29"/>
      <c r="AQ7" s="31"/>
      <c r="BE7" s="350"/>
      <c r="BS7" s="24" t="s">
        <v>8</v>
      </c>
    </row>
    <row r="8" spans="1:74" ht="14.45" customHeight="1">
      <c r="B8" s="28"/>
      <c r="C8" s="29"/>
      <c r="D8" s="37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26</v>
      </c>
      <c r="AL8" s="29"/>
      <c r="AM8" s="29"/>
      <c r="AN8" s="38" t="s">
        <v>27</v>
      </c>
      <c r="AO8" s="29"/>
      <c r="AP8" s="29"/>
      <c r="AQ8" s="31"/>
      <c r="BE8" s="350"/>
      <c r="BS8" s="24" t="s">
        <v>8</v>
      </c>
    </row>
    <row r="9" spans="1:74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50"/>
      <c r="BS9" s="24" t="s">
        <v>8</v>
      </c>
    </row>
    <row r="10" spans="1:74" ht="14.45" customHeight="1">
      <c r="B10" s="28"/>
      <c r="C10" s="29"/>
      <c r="D10" s="37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29</v>
      </c>
      <c r="AL10" s="29"/>
      <c r="AM10" s="29"/>
      <c r="AN10" s="35" t="s">
        <v>30</v>
      </c>
      <c r="AO10" s="29"/>
      <c r="AP10" s="29"/>
      <c r="AQ10" s="31"/>
      <c r="BE10" s="350"/>
      <c r="BS10" s="24" t="s">
        <v>8</v>
      </c>
    </row>
    <row r="11" spans="1:74" ht="18.399999999999999" customHeight="1">
      <c r="B11" s="28"/>
      <c r="C11" s="29"/>
      <c r="D11" s="29"/>
      <c r="E11" s="35" t="s">
        <v>31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32</v>
      </c>
      <c r="AL11" s="29"/>
      <c r="AM11" s="29"/>
      <c r="AN11" s="35" t="s">
        <v>30</v>
      </c>
      <c r="AO11" s="29"/>
      <c r="AP11" s="29"/>
      <c r="AQ11" s="31"/>
      <c r="BE11" s="350"/>
      <c r="BS11" s="24" t="s">
        <v>8</v>
      </c>
    </row>
    <row r="12" spans="1:74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50"/>
      <c r="BS12" s="24" t="s">
        <v>8</v>
      </c>
    </row>
    <row r="13" spans="1:74" ht="14.45" customHeight="1">
      <c r="B13" s="28"/>
      <c r="C13" s="29"/>
      <c r="D13" s="37" t="s">
        <v>33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29</v>
      </c>
      <c r="AL13" s="29"/>
      <c r="AM13" s="29"/>
      <c r="AN13" s="39" t="s">
        <v>34</v>
      </c>
      <c r="AO13" s="29"/>
      <c r="AP13" s="29"/>
      <c r="AQ13" s="31"/>
      <c r="BE13" s="350"/>
      <c r="BS13" s="24" t="s">
        <v>8</v>
      </c>
    </row>
    <row r="14" spans="1:74">
      <c r="B14" s="28"/>
      <c r="C14" s="29"/>
      <c r="D14" s="29"/>
      <c r="E14" s="365" t="s">
        <v>34</v>
      </c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7" t="s">
        <v>32</v>
      </c>
      <c r="AL14" s="29"/>
      <c r="AM14" s="29"/>
      <c r="AN14" s="39" t="s">
        <v>34</v>
      </c>
      <c r="AO14" s="29"/>
      <c r="AP14" s="29"/>
      <c r="AQ14" s="31"/>
      <c r="BE14" s="350"/>
      <c r="BS14" s="24" t="s">
        <v>8</v>
      </c>
    </row>
    <row r="15" spans="1:74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50"/>
      <c r="BS15" s="24" t="s">
        <v>6</v>
      </c>
    </row>
    <row r="16" spans="1:74" ht="14.45" customHeight="1">
      <c r="B16" s="28"/>
      <c r="C16" s="29"/>
      <c r="D16" s="37" t="s">
        <v>35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29</v>
      </c>
      <c r="AL16" s="29"/>
      <c r="AM16" s="29"/>
      <c r="AN16" s="35" t="s">
        <v>30</v>
      </c>
      <c r="AO16" s="29"/>
      <c r="AP16" s="29"/>
      <c r="AQ16" s="31"/>
      <c r="BE16" s="350"/>
      <c r="BS16" s="24" t="s">
        <v>6</v>
      </c>
    </row>
    <row r="17" spans="2:71" ht="18.399999999999999" customHeight="1">
      <c r="B17" s="28"/>
      <c r="C17" s="29"/>
      <c r="D17" s="29"/>
      <c r="E17" s="35" t="s">
        <v>36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32</v>
      </c>
      <c r="AL17" s="29"/>
      <c r="AM17" s="29"/>
      <c r="AN17" s="35" t="s">
        <v>30</v>
      </c>
      <c r="AO17" s="29"/>
      <c r="AP17" s="29"/>
      <c r="AQ17" s="31"/>
      <c r="BE17" s="350"/>
      <c r="BS17" s="24" t="s">
        <v>37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50"/>
      <c r="BS18" s="24" t="s">
        <v>8</v>
      </c>
    </row>
    <row r="19" spans="2:71" ht="14.45" customHeight="1">
      <c r="B19" s="28"/>
      <c r="C19" s="29"/>
      <c r="D19" s="37" t="s">
        <v>38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50"/>
      <c r="BS19" s="24" t="s">
        <v>8</v>
      </c>
    </row>
    <row r="20" spans="2:71" ht="57" customHeight="1">
      <c r="B20" s="28"/>
      <c r="C20" s="29"/>
      <c r="D20" s="29"/>
      <c r="E20" s="367" t="s">
        <v>39</v>
      </c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29"/>
      <c r="AP20" s="29"/>
      <c r="AQ20" s="31"/>
      <c r="BE20" s="350"/>
      <c r="BS20" s="24" t="s">
        <v>6</v>
      </c>
    </row>
    <row r="21" spans="2:71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50"/>
    </row>
    <row r="22" spans="2:71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50"/>
    </row>
    <row r="23" spans="2:71" s="1" customFormat="1" ht="25.9" customHeight="1">
      <c r="B23" s="41"/>
      <c r="C23" s="42"/>
      <c r="D23" s="43" t="s">
        <v>40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68">
        <f>ROUND(AG51,2)</f>
        <v>0</v>
      </c>
      <c r="AL23" s="369"/>
      <c r="AM23" s="369"/>
      <c r="AN23" s="369"/>
      <c r="AO23" s="369"/>
      <c r="AP23" s="42"/>
      <c r="AQ23" s="45"/>
      <c r="BE23" s="350"/>
    </row>
    <row r="24" spans="2:71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50"/>
    </row>
    <row r="25" spans="2:71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70" t="s">
        <v>41</v>
      </c>
      <c r="M25" s="370"/>
      <c r="N25" s="370"/>
      <c r="O25" s="370"/>
      <c r="P25" s="42"/>
      <c r="Q25" s="42"/>
      <c r="R25" s="42"/>
      <c r="S25" s="42"/>
      <c r="T25" s="42"/>
      <c r="U25" s="42"/>
      <c r="V25" s="42"/>
      <c r="W25" s="370" t="s">
        <v>42</v>
      </c>
      <c r="X25" s="370"/>
      <c r="Y25" s="370"/>
      <c r="Z25" s="370"/>
      <c r="AA25" s="370"/>
      <c r="AB25" s="370"/>
      <c r="AC25" s="370"/>
      <c r="AD25" s="370"/>
      <c r="AE25" s="370"/>
      <c r="AF25" s="42"/>
      <c r="AG25" s="42"/>
      <c r="AH25" s="42"/>
      <c r="AI25" s="42"/>
      <c r="AJ25" s="42"/>
      <c r="AK25" s="370" t="s">
        <v>43</v>
      </c>
      <c r="AL25" s="370"/>
      <c r="AM25" s="370"/>
      <c r="AN25" s="370"/>
      <c r="AO25" s="370"/>
      <c r="AP25" s="42"/>
      <c r="AQ25" s="45"/>
      <c r="BE25" s="350"/>
    </row>
    <row r="26" spans="2:71" s="2" customFormat="1" ht="14.45" customHeight="1">
      <c r="B26" s="47"/>
      <c r="C26" s="48"/>
      <c r="D26" s="49" t="s">
        <v>44</v>
      </c>
      <c r="E26" s="48"/>
      <c r="F26" s="49" t="s">
        <v>45</v>
      </c>
      <c r="G26" s="48"/>
      <c r="H26" s="48"/>
      <c r="I26" s="48"/>
      <c r="J26" s="48"/>
      <c r="K26" s="48"/>
      <c r="L26" s="364">
        <v>0.21</v>
      </c>
      <c r="M26" s="352"/>
      <c r="N26" s="352"/>
      <c r="O26" s="352"/>
      <c r="P26" s="48"/>
      <c r="Q26" s="48"/>
      <c r="R26" s="48"/>
      <c r="S26" s="48"/>
      <c r="T26" s="48"/>
      <c r="U26" s="48"/>
      <c r="V26" s="48"/>
      <c r="W26" s="351">
        <f>ROUND(AZ51,2)</f>
        <v>0</v>
      </c>
      <c r="X26" s="352"/>
      <c r="Y26" s="352"/>
      <c r="Z26" s="352"/>
      <c r="AA26" s="352"/>
      <c r="AB26" s="352"/>
      <c r="AC26" s="352"/>
      <c r="AD26" s="352"/>
      <c r="AE26" s="352"/>
      <c r="AF26" s="48"/>
      <c r="AG26" s="48"/>
      <c r="AH26" s="48"/>
      <c r="AI26" s="48"/>
      <c r="AJ26" s="48"/>
      <c r="AK26" s="351">
        <f>ROUND(AV51,2)</f>
        <v>0</v>
      </c>
      <c r="AL26" s="352"/>
      <c r="AM26" s="352"/>
      <c r="AN26" s="352"/>
      <c r="AO26" s="352"/>
      <c r="AP26" s="48"/>
      <c r="AQ26" s="50"/>
      <c r="BE26" s="350"/>
    </row>
    <row r="27" spans="2:71" s="2" customFormat="1" ht="14.45" customHeight="1">
      <c r="B27" s="47"/>
      <c r="C27" s="48"/>
      <c r="D27" s="48"/>
      <c r="E27" s="48"/>
      <c r="F27" s="49" t="s">
        <v>46</v>
      </c>
      <c r="G27" s="48"/>
      <c r="H27" s="48"/>
      <c r="I27" s="48"/>
      <c r="J27" s="48"/>
      <c r="K27" s="48"/>
      <c r="L27" s="364">
        <v>0.15</v>
      </c>
      <c r="M27" s="352"/>
      <c r="N27" s="352"/>
      <c r="O27" s="352"/>
      <c r="P27" s="48"/>
      <c r="Q27" s="48"/>
      <c r="R27" s="48"/>
      <c r="S27" s="48"/>
      <c r="T27" s="48"/>
      <c r="U27" s="48"/>
      <c r="V27" s="48"/>
      <c r="W27" s="351">
        <f>ROUND(BA51,2)</f>
        <v>0</v>
      </c>
      <c r="X27" s="352"/>
      <c r="Y27" s="352"/>
      <c r="Z27" s="352"/>
      <c r="AA27" s="352"/>
      <c r="AB27" s="352"/>
      <c r="AC27" s="352"/>
      <c r="AD27" s="352"/>
      <c r="AE27" s="352"/>
      <c r="AF27" s="48"/>
      <c r="AG27" s="48"/>
      <c r="AH27" s="48"/>
      <c r="AI27" s="48"/>
      <c r="AJ27" s="48"/>
      <c r="AK27" s="351">
        <f>ROUND(AW51,2)</f>
        <v>0</v>
      </c>
      <c r="AL27" s="352"/>
      <c r="AM27" s="352"/>
      <c r="AN27" s="352"/>
      <c r="AO27" s="352"/>
      <c r="AP27" s="48"/>
      <c r="AQ27" s="50"/>
      <c r="BE27" s="350"/>
    </row>
    <row r="28" spans="2:71" s="2" customFormat="1" ht="14.45" hidden="1" customHeight="1">
      <c r="B28" s="47"/>
      <c r="C28" s="48"/>
      <c r="D28" s="48"/>
      <c r="E28" s="48"/>
      <c r="F28" s="49" t="s">
        <v>47</v>
      </c>
      <c r="G28" s="48"/>
      <c r="H28" s="48"/>
      <c r="I28" s="48"/>
      <c r="J28" s="48"/>
      <c r="K28" s="48"/>
      <c r="L28" s="364">
        <v>0.21</v>
      </c>
      <c r="M28" s="352"/>
      <c r="N28" s="352"/>
      <c r="O28" s="352"/>
      <c r="P28" s="48"/>
      <c r="Q28" s="48"/>
      <c r="R28" s="48"/>
      <c r="S28" s="48"/>
      <c r="T28" s="48"/>
      <c r="U28" s="48"/>
      <c r="V28" s="48"/>
      <c r="W28" s="351">
        <f>ROUND(BB51,2)</f>
        <v>0</v>
      </c>
      <c r="X28" s="352"/>
      <c r="Y28" s="352"/>
      <c r="Z28" s="352"/>
      <c r="AA28" s="352"/>
      <c r="AB28" s="352"/>
      <c r="AC28" s="352"/>
      <c r="AD28" s="352"/>
      <c r="AE28" s="352"/>
      <c r="AF28" s="48"/>
      <c r="AG28" s="48"/>
      <c r="AH28" s="48"/>
      <c r="AI28" s="48"/>
      <c r="AJ28" s="48"/>
      <c r="AK28" s="351">
        <v>0</v>
      </c>
      <c r="AL28" s="352"/>
      <c r="AM28" s="352"/>
      <c r="AN28" s="352"/>
      <c r="AO28" s="352"/>
      <c r="AP28" s="48"/>
      <c r="AQ28" s="50"/>
      <c r="BE28" s="350"/>
    </row>
    <row r="29" spans="2:71" s="2" customFormat="1" ht="14.45" hidden="1" customHeight="1">
      <c r="B29" s="47"/>
      <c r="C29" s="48"/>
      <c r="D29" s="48"/>
      <c r="E29" s="48"/>
      <c r="F29" s="49" t="s">
        <v>48</v>
      </c>
      <c r="G29" s="48"/>
      <c r="H29" s="48"/>
      <c r="I29" s="48"/>
      <c r="J29" s="48"/>
      <c r="K29" s="48"/>
      <c r="L29" s="364">
        <v>0.15</v>
      </c>
      <c r="M29" s="352"/>
      <c r="N29" s="352"/>
      <c r="O29" s="352"/>
      <c r="P29" s="48"/>
      <c r="Q29" s="48"/>
      <c r="R29" s="48"/>
      <c r="S29" s="48"/>
      <c r="T29" s="48"/>
      <c r="U29" s="48"/>
      <c r="V29" s="48"/>
      <c r="W29" s="351">
        <f>ROUND(BC51,2)</f>
        <v>0</v>
      </c>
      <c r="X29" s="352"/>
      <c r="Y29" s="352"/>
      <c r="Z29" s="352"/>
      <c r="AA29" s="352"/>
      <c r="AB29" s="352"/>
      <c r="AC29" s="352"/>
      <c r="AD29" s="352"/>
      <c r="AE29" s="352"/>
      <c r="AF29" s="48"/>
      <c r="AG29" s="48"/>
      <c r="AH29" s="48"/>
      <c r="AI29" s="48"/>
      <c r="AJ29" s="48"/>
      <c r="AK29" s="351">
        <v>0</v>
      </c>
      <c r="AL29" s="352"/>
      <c r="AM29" s="352"/>
      <c r="AN29" s="352"/>
      <c r="AO29" s="352"/>
      <c r="AP29" s="48"/>
      <c r="AQ29" s="50"/>
      <c r="BE29" s="350"/>
    </row>
    <row r="30" spans="2:71" s="2" customFormat="1" ht="14.45" hidden="1" customHeight="1">
      <c r="B30" s="47"/>
      <c r="C30" s="48"/>
      <c r="D30" s="48"/>
      <c r="E30" s="48"/>
      <c r="F30" s="49" t="s">
        <v>49</v>
      </c>
      <c r="G30" s="48"/>
      <c r="H30" s="48"/>
      <c r="I30" s="48"/>
      <c r="J30" s="48"/>
      <c r="K30" s="48"/>
      <c r="L30" s="364">
        <v>0</v>
      </c>
      <c r="M30" s="352"/>
      <c r="N30" s="352"/>
      <c r="O30" s="352"/>
      <c r="P30" s="48"/>
      <c r="Q30" s="48"/>
      <c r="R30" s="48"/>
      <c r="S30" s="48"/>
      <c r="T30" s="48"/>
      <c r="U30" s="48"/>
      <c r="V30" s="48"/>
      <c r="W30" s="351">
        <f>ROUND(BD51,2)</f>
        <v>0</v>
      </c>
      <c r="X30" s="352"/>
      <c r="Y30" s="352"/>
      <c r="Z30" s="352"/>
      <c r="AA30" s="352"/>
      <c r="AB30" s="352"/>
      <c r="AC30" s="352"/>
      <c r="AD30" s="352"/>
      <c r="AE30" s="352"/>
      <c r="AF30" s="48"/>
      <c r="AG30" s="48"/>
      <c r="AH30" s="48"/>
      <c r="AI30" s="48"/>
      <c r="AJ30" s="48"/>
      <c r="AK30" s="351">
        <v>0</v>
      </c>
      <c r="AL30" s="352"/>
      <c r="AM30" s="352"/>
      <c r="AN30" s="352"/>
      <c r="AO30" s="352"/>
      <c r="AP30" s="48"/>
      <c r="AQ30" s="50"/>
      <c r="BE30" s="350"/>
    </row>
    <row r="31" spans="2:71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50"/>
    </row>
    <row r="32" spans="2:71" s="1" customFormat="1" ht="25.9" customHeight="1">
      <c r="B32" s="41"/>
      <c r="C32" s="51"/>
      <c r="D32" s="52" t="s">
        <v>50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51</v>
      </c>
      <c r="U32" s="53"/>
      <c r="V32" s="53"/>
      <c r="W32" s="53"/>
      <c r="X32" s="353" t="s">
        <v>52</v>
      </c>
      <c r="Y32" s="354"/>
      <c r="Z32" s="354"/>
      <c r="AA32" s="354"/>
      <c r="AB32" s="354"/>
      <c r="AC32" s="53"/>
      <c r="AD32" s="53"/>
      <c r="AE32" s="53"/>
      <c r="AF32" s="53"/>
      <c r="AG32" s="53"/>
      <c r="AH32" s="53"/>
      <c r="AI32" s="53"/>
      <c r="AJ32" s="53"/>
      <c r="AK32" s="355">
        <f>SUM(AK23:AK30)</f>
        <v>0</v>
      </c>
      <c r="AL32" s="354"/>
      <c r="AM32" s="354"/>
      <c r="AN32" s="354"/>
      <c r="AO32" s="356"/>
      <c r="AP32" s="51"/>
      <c r="AQ32" s="55"/>
      <c r="BE32" s="350"/>
    </row>
    <row r="33" spans="2:56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56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56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56" s="1" customFormat="1" ht="36.950000000000003" customHeight="1">
      <c r="B39" s="41"/>
      <c r="C39" s="62" t="s">
        <v>53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56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56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905-2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56" s="4" customFormat="1" ht="36.950000000000003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84" t="str">
        <f>K6</f>
        <v>Revitalizace koupaliště Lhotka, Praha 4 - 2.etapa</v>
      </c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5"/>
      <c r="AJ42" s="385"/>
      <c r="AK42" s="385"/>
      <c r="AL42" s="385"/>
      <c r="AM42" s="385"/>
      <c r="AN42" s="385"/>
      <c r="AO42" s="385"/>
      <c r="AP42" s="70"/>
      <c r="AQ42" s="70"/>
      <c r="AR42" s="71"/>
    </row>
    <row r="43" spans="2:56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56" s="1" customFormat="1">
      <c r="B44" s="41"/>
      <c r="C44" s="65" t="s">
        <v>24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Praha 4, k.ú. Lhotka 728071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26</v>
      </c>
      <c r="AJ44" s="63"/>
      <c r="AK44" s="63"/>
      <c r="AL44" s="63"/>
      <c r="AM44" s="386" t="str">
        <f>IF(AN8= "","",AN8)</f>
        <v>10. 8. 2018</v>
      </c>
      <c r="AN44" s="386"/>
      <c r="AO44" s="63"/>
      <c r="AP44" s="63"/>
      <c r="AQ44" s="63"/>
      <c r="AR44" s="61"/>
    </row>
    <row r="45" spans="2:56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>
      <c r="B46" s="41"/>
      <c r="C46" s="65" t="s">
        <v>28</v>
      </c>
      <c r="D46" s="63"/>
      <c r="E46" s="63"/>
      <c r="F46" s="63"/>
      <c r="G46" s="63"/>
      <c r="H46" s="63"/>
      <c r="I46" s="63"/>
      <c r="J46" s="63"/>
      <c r="K46" s="63"/>
      <c r="L46" s="66" t="str">
        <f>IF(E11= "","",E11)</f>
        <v>Městská část Praha 4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35</v>
      </c>
      <c r="AJ46" s="63"/>
      <c r="AK46" s="63"/>
      <c r="AL46" s="63"/>
      <c r="AM46" s="374" t="str">
        <f>IF(E17="","",E17)</f>
        <v>SUNCAD, s.r.o.</v>
      </c>
      <c r="AN46" s="374"/>
      <c r="AO46" s="374"/>
      <c r="AP46" s="374"/>
      <c r="AQ46" s="63"/>
      <c r="AR46" s="61"/>
      <c r="AS46" s="375" t="s">
        <v>54</v>
      </c>
      <c r="AT46" s="376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>
      <c r="B47" s="41"/>
      <c r="C47" s="65" t="s">
        <v>33</v>
      </c>
      <c r="D47" s="63"/>
      <c r="E47" s="63"/>
      <c r="F47" s="63"/>
      <c r="G47" s="63"/>
      <c r="H47" s="63"/>
      <c r="I47" s="63"/>
      <c r="J47" s="63"/>
      <c r="K47" s="63"/>
      <c r="L47" s="66" t="str">
        <f>IF(E14= 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77"/>
      <c r="AT47" s="378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79"/>
      <c r="AT48" s="380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1:91" s="1" customFormat="1" ht="29.25" customHeight="1">
      <c r="B49" s="41"/>
      <c r="C49" s="389" t="s">
        <v>55</v>
      </c>
      <c r="D49" s="382"/>
      <c r="E49" s="382"/>
      <c r="F49" s="382"/>
      <c r="G49" s="382"/>
      <c r="H49" s="79"/>
      <c r="I49" s="381" t="s">
        <v>56</v>
      </c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7" t="s">
        <v>57</v>
      </c>
      <c r="AH49" s="382"/>
      <c r="AI49" s="382"/>
      <c r="AJ49" s="382"/>
      <c r="AK49" s="382"/>
      <c r="AL49" s="382"/>
      <c r="AM49" s="382"/>
      <c r="AN49" s="381" t="s">
        <v>58</v>
      </c>
      <c r="AO49" s="382"/>
      <c r="AP49" s="382"/>
      <c r="AQ49" s="80" t="s">
        <v>59</v>
      </c>
      <c r="AR49" s="61"/>
      <c r="AS49" s="81" t="s">
        <v>60</v>
      </c>
      <c r="AT49" s="82" t="s">
        <v>61</v>
      </c>
      <c r="AU49" s="82" t="s">
        <v>62</v>
      </c>
      <c r="AV49" s="82" t="s">
        <v>63</v>
      </c>
      <c r="AW49" s="82" t="s">
        <v>64</v>
      </c>
      <c r="AX49" s="82" t="s">
        <v>65</v>
      </c>
      <c r="AY49" s="82" t="s">
        <v>66</v>
      </c>
      <c r="AZ49" s="82" t="s">
        <v>67</v>
      </c>
      <c r="BA49" s="82" t="s">
        <v>68</v>
      </c>
      <c r="BB49" s="82" t="s">
        <v>69</v>
      </c>
      <c r="BC49" s="82" t="s">
        <v>70</v>
      </c>
      <c r="BD49" s="83" t="s">
        <v>71</v>
      </c>
    </row>
    <row r="50" spans="1:91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1:91" s="4" customFormat="1" ht="32.450000000000003" customHeight="1">
      <c r="B51" s="68"/>
      <c r="C51" s="87" t="s">
        <v>72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88">
        <f>ROUND(AG52+AG53+AG54+AG63+AG72,2)</f>
        <v>0</v>
      </c>
      <c r="AH51" s="388"/>
      <c r="AI51" s="388"/>
      <c r="AJ51" s="388"/>
      <c r="AK51" s="388"/>
      <c r="AL51" s="388"/>
      <c r="AM51" s="388"/>
      <c r="AN51" s="390">
        <f t="shared" ref="AN51:AN72" si="0">SUM(AG51,AT51)</f>
        <v>0</v>
      </c>
      <c r="AO51" s="390"/>
      <c r="AP51" s="390"/>
      <c r="AQ51" s="89" t="s">
        <v>30</v>
      </c>
      <c r="AR51" s="71"/>
      <c r="AS51" s="90">
        <f>ROUND(AS52+AS53+AS54+AS63+AS72,2)</f>
        <v>0</v>
      </c>
      <c r="AT51" s="91">
        <f t="shared" ref="AT51:AT72" si="1">ROUND(SUM(AV51:AW51),2)</f>
        <v>0</v>
      </c>
      <c r="AU51" s="92">
        <f>ROUND(AU52+AU53+AU54+AU63+AU72,5)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ROUND(AZ52+AZ53+AZ54+AZ63+AZ72,2)</f>
        <v>0</v>
      </c>
      <c r="BA51" s="91">
        <f>ROUND(BA52+BA53+BA54+BA63+BA72,2)</f>
        <v>0</v>
      </c>
      <c r="BB51" s="91">
        <f>ROUND(BB52+BB53+BB54+BB63+BB72,2)</f>
        <v>0</v>
      </c>
      <c r="BC51" s="91">
        <f>ROUND(BC52+BC53+BC54+BC63+BC72,2)</f>
        <v>0</v>
      </c>
      <c r="BD51" s="93">
        <f>ROUND(BD52+BD53+BD54+BD63+BD72,2)</f>
        <v>0</v>
      </c>
      <c r="BS51" s="94" t="s">
        <v>73</v>
      </c>
      <c r="BT51" s="94" t="s">
        <v>74</v>
      </c>
      <c r="BU51" s="95" t="s">
        <v>75</v>
      </c>
      <c r="BV51" s="94" t="s">
        <v>76</v>
      </c>
      <c r="BW51" s="94" t="s">
        <v>7</v>
      </c>
      <c r="BX51" s="94" t="s">
        <v>77</v>
      </c>
      <c r="CL51" s="94" t="s">
        <v>21</v>
      </c>
    </row>
    <row r="52" spans="1:91" s="5" customFormat="1" ht="16.5" customHeight="1">
      <c r="A52" s="96" t="s">
        <v>78</v>
      </c>
      <c r="B52" s="97"/>
      <c r="C52" s="98"/>
      <c r="D52" s="372" t="s">
        <v>79</v>
      </c>
      <c r="E52" s="372"/>
      <c r="F52" s="372"/>
      <c r="G52" s="372"/>
      <c r="H52" s="372"/>
      <c r="I52" s="99"/>
      <c r="J52" s="372" t="s">
        <v>80</v>
      </c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62">
        <f>'SO 1 - Parkování'!J27</f>
        <v>0</v>
      </c>
      <c r="AH52" s="363"/>
      <c r="AI52" s="363"/>
      <c r="AJ52" s="363"/>
      <c r="AK52" s="363"/>
      <c r="AL52" s="363"/>
      <c r="AM52" s="363"/>
      <c r="AN52" s="362">
        <f t="shared" si="0"/>
        <v>0</v>
      </c>
      <c r="AO52" s="363"/>
      <c r="AP52" s="363"/>
      <c r="AQ52" s="100" t="s">
        <v>81</v>
      </c>
      <c r="AR52" s="101"/>
      <c r="AS52" s="102">
        <v>0</v>
      </c>
      <c r="AT52" s="103">
        <f t="shared" si="1"/>
        <v>0</v>
      </c>
      <c r="AU52" s="104">
        <f>'SO 1 - Parkování'!P86</f>
        <v>0</v>
      </c>
      <c r="AV52" s="103">
        <f>'SO 1 - Parkování'!J30</f>
        <v>0</v>
      </c>
      <c r="AW52" s="103">
        <f>'SO 1 - Parkování'!J31</f>
        <v>0</v>
      </c>
      <c r="AX52" s="103">
        <f>'SO 1 - Parkování'!J32</f>
        <v>0</v>
      </c>
      <c r="AY52" s="103">
        <f>'SO 1 - Parkování'!J33</f>
        <v>0</v>
      </c>
      <c r="AZ52" s="103">
        <f>'SO 1 - Parkování'!F30</f>
        <v>0</v>
      </c>
      <c r="BA52" s="103">
        <f>'SO 1 - Parkování'!F31</f>
        <v>0</v>
      </c>
      <c r="BB52" s="103">
        <f>'SO 1 - Parkování'!F32</f>
        <v>0</v>
      </c>
      <c r="BC52" s="103">
        <f>'SO 1 - Parkování'!F33</f>
        <v>0</v>
      </c>
      <c r="BD52" s="105">
        <f>'SO 1 - Parkování'!F34</f>
        <v>0</v>
      </c>
      <c r="BT52" s="106" t="s">
        <v>82</v>
      </c>
      <c r="BV52" s="106" t="s">
        <v>76</v>
      </c>
      <c r="BW52" s="106" t="s">
        <v>83</v>
      </c>
      <c r="BX52" s="106" t="s">
        <v>7</v>
      </c>
      <c r="CL52" s="106" t="s">
        <v>21</v>
      </c>
      <c r="CM52" s="106" t="s">
        <v>84</v>
      </c>
    </row>
    <row r="53" spans="1:91" s="5" customFormat="1" ht="16.5" customHeight="1">
      <c r="A53" s="96" t="s">
        <v>78</v>
      </c>
      <c r="B53" s="97"/>
      <c r="C53" s="98"/>
      <c r="D53" s="372" t="s">
        <v>85</v>
      </c>
      <c r="E53" s="372"/>
      <c r="F53" s="372"/>
      <c r="G53" s="372"/>
      <c r="H53" s="372"/>
      <c r="I53" s="99"/>
      <c r="J53" s="372" t="s">
        <v>86</v>
      </c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Z53" s="372"/>
      <c r="AA53" s="372"/>
      <c r="AB53" s="372"/>
      <c r="AC53" s="372"/>
      <c r="AD53" s="372"/>
      <c r="AE53" s="372"/>
      <c r="AF53" s="372"/>
      <c r="AG53" s="362">
        <f>'SO 2 - Přípojka kanalizace'!J27</f>
        <v>0</v>
      </c>
      <c r="AH53" s="363"/>
      <c r="AI53" s="363"/>
      <c r="AJ53" s="363"/>
      <c r="AK53" s="363"/>
      <c r="AL53" s="363"/>
      <c r="AM53" s="363"/>
      <c r="AN53" s="362">
        <f t="shared" si="0"/>
        <v>0</v>
      </c>
      <c r="AO53" s="363"/>
      <c r="AP53" s="363"/>
      <c r="AQ53" s="100" t="s">
        <v>81</v>
      </c>
      <c r="AR53" s="101"/>
      <c r="AS53" s="102">
        <v>0</v>
      </c>
      <c r="AT53" s="103">
        <f t="shared" si="1"/>
        <v>0</v>
      </c>
      <c r="AU53" s="104">
        <f>'SO 2 - Přípojka kanalizace'!P84</f>
        <v>0</v>
      </c>
      <c r="AV53" s="103">
        <f>'SO 2 - Přípojka kanalizace'!J30</f>
        <v>0</v>
      </c>
      <c r="AW53" s="103">
        <f>'SO 2 - Přípojka kanalizace'!J31</f>
        <v>0</v>
      </c>
      <c r="AX53" s="103">
        <f>'SO 2 - Přípojka kanalizace'!J32</f>
        <v>0</v>
      </c>
      <c r="AY53" s="103">
        <f>'SO 2 - Přípojka kanalizace'!J33</f>
        <v>0</v>
      </c>
      <c r="AZ53" s="103">
        <f>'SO 2 - Přípojka kanalizace'!F30</f>
        <v>0</v>
      </c>
      <c r="BA53" s="103">
        <f>'SO 2 - Přípojka kanalizace'!F31</f>
        <v>0</v>
      </c>
      <c r="BB53" s="103">
        <f>'SO 2 - Přípojka kanalizace'!F32</f>
        <v>0</v>
      </c>
      <c r="BC53" s="103">
        <f>'SO 2 - Přípojka kanalizace'!F33</f>
        <v>0</v>
      </c>
      <c r="BD53" s="105">
        <f>'SO 2 - Přípojka kanalizace'!F34</f>
        <v>0</v>
      </c>
      <c r="BT53" s="106" t="s">
        <v>82</v>
      </c>
      <c r="BV53" s="106" t="s">
        <v>76</v>
      </c>
      <c r="BW53" s="106" t="s">
        <v>87</v>
      </c>
      <c r="BX53" s="106" t="s">
        <v>7</v>
      </c>
      <c r="CL53" s="106" t="s">
        <v>88</v>
      </c>
      <c r="CM53" s="106" t="s">
        <v>84</v>
      </c>
    </row>
    <row r="54" spans="1:91" s="5" customFormat="1" ht="16.5" customHeight="1">
      <c r="B54" s="97"/>
      <c r="C54" s="98"/>
      <c r="D54" s="372" t="s">
        <v>89</v>
      </c>
      <c r="E54" s="372"/>
      <c r="F54" s="372"/>
      <c r="G54" s="372"/>
      <c r="H54" s="372"/>
      <c r="I54" s="99"/>
      <c r="J54" s="372" t="s">
        <v>90</v>
      </c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Z54" s="372"/>
      <c r="AA54" s="372"/>
      <c r="AB54" s="372"/>
      <c r="AC54" s="372"/>
      <c r="AD54" s="372"/>
      <c r="AE54" s="372"/>
      <c r="AF54" s="372"/>
      <c r="AG54" s="383">
        <f>ROUND(SUM(AG55:AG62),2)</f>
        <v>0</v>
      </c>
      <c r="AH54" s="363"/>
      <c r="AI54" s="363"/>
      <c r="AJ54" s="363"/>
      <c r="AK54" s="363"/>
      <c r="AL54" s="363"/>
      <c r="AM54" s="363"/>
      <c r="AN54" s="362">
        <f t="shared" si="0"/>
        <v>0</v>
      </c>
      <c r="AO54" s="363"/>
      <c r="AP54" s="363"/>
      <c r="AQ54" s="100" t="s">
        <v>81</v>
      </c>
      <c r="AR54" s="101"/>
      <c r="AS54" s="102">
        <f>ROUND(SUM(AS55:AS62),2)</f>
        <v>0</v>
      </c>
      <c r="AT54" s="103">
        <f t="shared" si="1"/>
        <v>0</v>
      </c>
      <c r="AU54" s="104">
        <f>ROUND(SUM(AU55:AU62),5)</f>
        <v>0</v>
      </c>
      <c r="AV54" s="103">
        <f>ROUND(AZ54*L26,2)</f>
        <v>0</v>
      </c>
      <c r="AW54" s="103">
        <f>ROUND(BA54*L27,2)</f>
        <v>0</v>
      </c>
      <c r="AX54" s="103">
        <f>ROUND(BB54*L26,2)</f>
        <v>0</v>
      </c>
      <c r="AY54" s="103">
        <f>ROUND(BC54*L27,2)</f>
        <v>0</v>
      </c>
      <c r="AZ54" s="103">
        <f>ROUND(SUM(AZ55:AZ62),2)</f>
        <v>0</v>
      </c>
      <c r="BA54" s="103">
        <f>ROUND(SUM(BA55:BA62),2)</f>
        <v>0</v>
      </c>
      <c r="BB54" s="103">
        <f>ROUND(SUM(BB55:BB62),2)</f>
        <v>0</v>
      </c>
      <c r="BC54" s="103">
        <f>ROUND(SUM(BC55:BC62),2)</f>
        <v>0</v>
      </c>
      <c r="BD54" s="105">
        <f>ROUND(SUM(BD55:BD62),2)</f>
        <v>0</v>
      </c>
      <c r="BS54" s="106" t="s">
        <v>73</v>
      </c>
      <c r="BT54" s="106" t="s">
        <v>82</v>
      </c>
      <c r="BU54" s="106" t="s">
        <v>75</v>
      </c>
      <c r="BV54" s="106" t="s">
        <v>76</v>
      </c>
      <c r="BW54" s="106" t="s">
        <v>91</v>
      </c>
      <c r="BX54" s="106" t="s">
        <v>7</v>
      </c>
      <c r="CL54" s="106" t="s">
        <v>21</v>
      </c>
      <c r="CM54" s="106" t="s">
        <v>84</v>
      </c>
    </row>
    <row r="55" spans="1:91" s="6" customFormat="1" ht="16.5" customHeight="1">
      <c r="A55" s="96" t="s">
        <v>78</v>
      </c>
      <c r="B55" s="107"/>
      <c r="C55" s="108"/>
      <c r="D55" s="108"/>
      <c r="E55" s="373" t="s">
        <v>92</v>
      </c>
      <c r="F55" s="373"/>
      <c r="G55" s="373"/>
      <c r="H55" s="373"/>
      <c r="I55" s="373"/>
      <c r="J55" s="108"/>
      <c r="K55" s="373" t="s">
        <v>93</v>
      </c>
      <c r="L55" s="373"/>
      <c r="M55" s="373"/>
      <c r="N55" s="373"/>
      <c r="O55" s="373"/>
      <c r="P55" s="373"/>
      <c r="Q55" s="373"/>
      <c r="R55" s="373"/>
      <c r="S55" s="373"/>
      <c r="T55" s="373"/>
      <c r="U55" s="373"/>
      <c r="V55" s="373"/>
      <c r="W55" s="373"/>
      <c r="X55" s="373"/>
      <c r="Y55" s="373"/>
      <c r="Z55" s="373"/>
      <c r="AA55" s="373"/>
      <c r="AB55" s="373"/>
      <c r="AC55" s="373"/>
      <c r="AD55" s="373"/>
      <c r="AE55" s="373"/>
      <c r="AF55" s="373"/>
      <c r="AG55" s="360">
        <f>'SO 3.01 - Letní sprchy a ...'!J29</f>
        <v>0</v>
      </c>
      <c r="AH55" s="361"/>
      <c r="AI55" s="361"/>
      <c r="AJ55" s="361"/>
      <c r="AK55" s="361"/>
      <c r="AL55" s="361"/>
      <c r="AM55" s="361"/>
      <c r="AN55" s="360">
        <f t="shared" si="0"/>
        <v>0</v>
      </c>
      <c r="AO55" s="361"/>
      <c r="AP55" s="361"/>
      <c r="AQ55" s="109" t="s">
        <v>94</v>
      </c>
      <c r="AR55" s="110"/>
      <c r="AS55" s="111">
        <v>0</v>
      </c>
      <c r="AT55" s="112">
        <f t="shared" si="1"/>
        <v>0</v>
      </c>
      <c r="AU55" s="113">
        <f>'SO 3.01 - Letní sprchy a ...'!P97</f>
        <v>0</v>
      </c>
      <c r="AV55" s="112">
        <f>'SO 3.01 - Letní sprchy a ...'!J32</f>
        <v>0</v>
      </c>
      <c r="AW55" s="112">
        <f>'SO 3.01 - Letní sprchy a ...'!J33</f>
        <v>0</v>
      </c>
      <c r="AX55" s="112">
        <f>'SO 3.01 - Letní sprchy a ...'!J34</f>
        <v>0</v>
      </c>
      <c r="AY55" s="112">
        <f>'SO 3.01 - Letní sprchy a ...'!J35</f>
        <v>0</v>
      </c>
      <c r="AZ55" s="112">
        <f>'SO 3.01 - Letní sprchy a ...'!F32</f>
        <v>0</v>
      </c>
      <c r="BA55" s="112">
        <f>'SO 3.01 - Letní sprchy a ...'!F33</f>
        <v>0</v>
      </c>
      <c r="BB55" s="112">
        <f>'SO 3.01 - Letní sprchy a ...'!F34</f>
        <v>0</v>
      </c>
      <c r="BC55" s="112">
        <f>'SO 3.01 - Letní sprchy a ...'!F35</f>
        <v>0</v>
      </c>
      <c r="BD55" s="114">
        <f>'SO 3.01 - Letní sprchy a ...'!F36</f>
        <v>0</v>
      </c>
      <c r="BT55" s="115" t="s">
        <v>84</v>
      </c>
      <c r="BV55" s="115" t="s">
        <v>76</v>
      </c>
      <c r="BW55" s="115" t="s">
        <v>95</v>
      </c>
      <c r="BX55" s="115" t="s">
        <v>91</v>
      </c>
      <c r="CL55" s="115" t="s">
        <v>21</v>
      </c>
    </row>
    <row r="56" spans="1:91" s="6" customFormat="1" ht="16.5" customHeight="1">
      <c r="A56" s="96" t="s">
        <v>78</v>
      </c>
      <c r="B56" s="107"/>
      <c r="C56" s="108"/>
      <c r="D56" s="108"/>
      <c r="E56" s="373" t="s">
        <v>96</v>
      </c>
      <c r="F56" s="373"/>
      <c r="G56" s="373"/>
      <c r="H56" s="373"/>
      <c r="I56" s="373"/>
      <c r="J56" s="108"/>
      <c r="K56" s="373" t="s">
        <v>97</v>
      </c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373"/>
      <c r="AG56" s="360">
        <f>'SO 3.03 - Hřiště beach vo...'!J29</f>
        <v>0</v>
      </c>
      <c r="AH56" s="361"/>
      <c r="AI56" s="361"/>
      <c r="AJ56" s="361"/>
      <c r="AK56" s="361"/>
      <c r="AL56" s="361"/>
      <c r="AM56" s="361"/>
      <c r="AN56" s="360">
        <f t="shared" si="0"/>
        <v>0</v>
      </c>
      <c r="AO56" s="361"/>
      <c r="AP56" s="361"/>
      <c r="AQ56" s="109" t="s">
        <v>94</v>
      </c>
      <c r="AR56" s="110"/>
      <c r="AS56" s="111">
        <v>0</v>
      </c>
      <c r="AT56" s="112">
        <f t="shared" si="1"/>
        <v>0</v>
      </c>
      <c r="AU56" s="113">
        <f>'SO 3.03 - Hřiště beach vo...'!P91</f>
        <v>0</v>
      </c>
      <c r="AV56" s="112">
        <f>'SO 3.03 - Hřiště beach vo...'!J32</f>
        <v>0</v>
      </c>
      <c r="AW56" s="112">
        <f>'SO 3.03 - Hřiště beach vo...'!J33</f>
        <v>0</v>
      </c>
      <c r="AX56" s="112">
        <f>'SO 3.03 - Hřiště beach vo...'!J34</f>
        <v>0</v>
      </c>
      <c r="AY56" s="112">
        <f>'SO 3.03 - Hřiště beach vo...'!J35</f>
        <v>0</v>
      </c>
      <c r="AZ56" s="112">
        <f>'SO 3.03 - Hřiště beach vo...'!F32</f>
        <v>0</v>
      </c>
      <c r="BA56" s="112">
        <f>'SO 3.03 - Hřiště beach vo...'!F33</f>
        <v>0</v>
      </c>
      <c r="BB56" s="112">
        <f>'SO 3.03 - Hřiště beach vo...'!F34</f>
        <v>0</v>
      </c>
      <c r="BC56" s="112">
        <f>'SO 3.03 - Hřiště beach vo...'!F35</f>
        <v>0</v>
      </c>
      <c r="BD56" s="114">
        <f>'SO 3.03 - Hřiště beach vo...'!F36</f>
        <v>0</v>
      </c>
      <c r="BT56" s="115" t="s">
        <v>84</v>
      </c>
      <c r="BV56" s="115" t="s">
        <v>76</v>
      </c>
      <c r="BW56" s="115" t="s">
        <v>98</v>
      </c>
      <c r="BX56" s="115" t="s">
        <v>91</v>
      </c>
      <c r="CL56" s="115" t="s">
        <v>21</v>
      </c>
    </row>
    <row r="57" spans="1:91" s="6" customFormat="1" ht="28.5" customHeight="1">
      <c r="A57" s="96" t="s">
        <v>78</v>
      </c>
      <c r="B57" s="107"/>
      <c r="C57" s="108"/>
      <c r="D57" s="108"/>
      <c r="E57" s="373" t="s">
        <v>99</v>
      </c>
      <c r="F57" s="373"/>
      <c r="G57" s="373"/>
      <c r="H57" s="373"/>
      <c r="I57" s="373"/>
      <c r="J57" s="108"/>
      <c r="K57" s="373" t="s">
        <v>100</v>
      </c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373"/>
      <c r="AF57" s="373"/>
      <c r="AG57" s="360">
        <f>'SO 3.04a - Hřiště víceúče...'!J29</f>
        <v>0</v>
      </c>
      <c r="AH57" s="361"/>
      <c r="AI57" s="361"/>
      <c r="AJ57" s="361"/>
      <c r="AK57" s="361"/>
      <c r="AL57" s="361"/>
      <c r="AM57" s="361"/>
      <c r="AN57" s="360">
        <f t="shared" si="0"/>
        <v>0</v>
      </c>
      <c r="AO57" s="361"/>
      <c r="AP57" s="361"/>
      <c r="AQ57" s="109" t="s">
        <v>94</v>
      </c>
      <c r="AR57" s="110"/>
      <c r="AS57" s="111">
        <v>0</v>
      </c>
      <c r="AT57" s="112">
        <f t="shared" si="1"/>
        <v>0</v>
      </c>
      <c r="AU57" s="113">
        <f>'SO 3.04a - Hřiště víceúče...'!P90</f>
        <v>0</v>
      </c>
      <c r="AV57" s="112">
        <f>'SO 3.04a - Hřiště víceúče...'!J32</f>
        <v>0</v>
      </c>
      <c r="AW57" s="112">
        <f>'SO 3.04a - Hřiště víceúče...'!J33</f>
        <v>0</v>
      </c>
      <c r="AX57" s="112">
        <f>'SO 3.04a - Hřiště víceúče...'!J34</f>
        <v>0</v>
      </c>
      <c r="AY57" s="112">
        <f>'SO 3.04a - Hřiště víceúče...'!J35</f>
        <v>0</v>
      </c>
      <c r="AZ57" s="112">
        <f>'SO 3.04a - Hřiště víceúče...'!F32</f>
        <v>0</v>
      </c>
      <c r="BA57" s="112">
        <f>'SO 3.04a - Hřiště víceúče...'!F33</f>
        <v>0</v>
      </c>
      <c r="BB57" s="112">
        <f>'SO 3.04a - Hřiště víceúče...'!F34</f>
        <v>0</v>
      </c>
      <c r="BC57" s="112">
        <f>'SO 3.04a - Hřiště víceúče...'!F35</f>
        <v>0</v>
      </c>
      <c r="BD57" s="114">
        <f>'SO 3.04a - Hřiště víceúče...'!F36</f>
        <v>0</v>
      </c>
      <c r="BT57" s="115" t="s">
        <v>84</v>
      </c>
      <c r="BV57" s="115" t="s">
        <v>76</v>
      </c>
      <c r="BW57" s="115" t="s">
        <v>101</v>
      </c>
      <c r="BX57" s="115" t="s">
        <v>91</v>
      </c>
      <c r="CL57" s="115" t="s">
        <v>21</v>
      </c>
    </row>
    <row r="58" spans="1:91" s="6" customFormat="1" ht="28.5" customHeight="1">
      <c r="A58" s="96" t="s">
        <v>78</v>
      </c>
      <c r="B58" s="107"/>
      <c r="C58" s="108"/>
      <c r="D58" s="108"/>
      <c r="E58" s="373" t="s">
        <v>102</v>
      </c>
      <c r="F58" s="373"/>
      <c r="G58" s="373"/>
      <c r="H58" s="373"/>
      <c r="I58" s="373"/>
      <c r="J58" s="108"/>
      <c r="K58" s="373" t="s">
        <v>103</v>
      </c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373"/>
      <c r="Y58" s="373"/>
      <c r="Z58" s="373"/>
      <c r="AA58" s="373"/>
      <c r="AB58" s="373"/>
      <c r="AC58" s="373"/>
      <c r="AD58" s="373"/>
      <c r="AE58" s="373"/>
      <c r="AF58" s="373"/>
      <c r="AG58" s="360">
        <f>'SO 3.04b - Hřiště víceúče...'!J29</f>
        <v>0</v>
      </c>
      <c r="AH58" s="361"/>
      <c r="AI58" s="361"/>
      <c r="AJ58" s="361"/>
      <c r="AK58" s="361"/>
      <c r="AL58" s="361"/>
      <c r="AM58" s="361"/>
      <c r="AN58" s="360">
        <f t="shared" si="0"/>
        <v>0</v>
      </c>
      <c r="AO58" s="361"/>
      <c r="AP58" s="361"/>
      <c r="AQ58" s="109" t="s">
        <v>94</v>
      </c>
      <c r="AR58" s="110"/>
      <c r="AS58" s="111">
        <v>0</v>
      </c>
      <c r="AT58" s="112">
        <f t="shared" si="1"/>
        <v>0</v>
      </c>
      <c r="AU58" s="113">
        <f>'SO 3.04b - Hřiště víceúče...'!P90</f>
        <v>0</v>
      </c>
      <c r="AV58" s="112">
        <f>'SO 3.04b - Hřiště víceúče...'!J32</f>
        <v>0</v>
      </c>
      <c r="AW58" s="112">
        <f>'SO 3.04b - Hřiště víceúče...'!J33</f>
        <v>0</v>
      </c>
      <c r="AX58" s="112">
        <f>'SO 3.04b - Hřiště víceúče...'!J34</f>
        <v>0</v>
      </c>
      <c r="AY58" s="112">
        <f>'SO 3.04b - Hřiště víceúče...'!J35</f>
        <v>0</v>
      </c>
      <c r="AZ58" s="112">
        <f>'SO 3.04b - Hřiště víceúče...'!F32</f>
        <v>0</v>
      </c>
      <c r="BA58" s="112">
        <f>'SO 3.04b - Hřiště víceúče...'!F33</f>
        <v>0</v>
      </c>
      <c r="BB58" s="112">
        <f>'SO 3.04b - Hřiště víceúče...'!F34</f>
        <v>0</v>
      </c>
      <c r="BC58" s="112">
        <f>'SO 3.04b - Hřiště víceúče...'!F35</f>
        <v>0</v>
      </c>
      <c r="BD58" s="114">
        <f>'SO 3.04b - Hřiště víceúče...'!F36</f>
        <v>0</v>
      </c>
      <c r="BT58" s="115" t="s">
        <v>84</v>
      </c>
      <c r="BV58" s="115" t="s">
        <v>76</v>
      </c>
      <c r="BW58" s="115" t="s">
        <v>104</v>
      </c>
      <c r="BX58" s="115" t="s">
        <v>91</v>
      </c>
      <c r="CL58" s="115" t="s">
        <v>21</v>
      </c>
    </row>
    <row r="59" spans="1:91" s="6" customFormat="1" ht="16.5" customHeight="1">
      <c r="A59" s="96" t="s">
        <v>78</v>
      </c>
      <c r="B59" s="107"/>
      <c r="C59" s="108"/>
      <c r="D59" s="108"/>
      <c r="E59" s="373" t="s">
        <v>105</v>
      </c>
      <c r="F59" s="373"/>
      <c r="G59" s="373"/>
      <c r="H59" s="373"/>
      <c r="I59" s="373"/>
      <c r="J59" s="108"/>
      <c r="K59" s="373" t="s">
        <v>106</v>
      </c>
      <c r="L59" s="373"/>
      <c r="M59" s="373"/>
      <c r="N59" s="373"/>
      <c r="O59" s="373"/>
      <c r="P59" s="373"/>
      <c r="Q59" s="373"/>
      <c r="R59" s="373"/>
      <c r="S59" s="373"/>
      <c r="T59" s="373"/>
      <c r="U59" s="373"/>
      <c r="V59" s="373"/>
      <c r="W59" s="373"/>
      <c r="X59" s="373"/>
      <c r="Y59" s="373"/>
      <c r="Z59" s="373"/>
      <c r="AA59" s="373"/>
      <c r="AB59" s="373"/>
      <c r="AC59" s="373"/>
      <c r="AD59" s="373"/>
      <c r="AE59" s="373"/>
      <c r="AF59" s="373"/>
      <c r="AG59" s="360">
        <f>'SO 3.05 - Dětské hřiště'!J29</f>
        <v>0</v>
      </c>
      <c r="AH59" s="361"/>
      <c r="AI59" s="361"/>
      <c r="AJ59" s="361"/>
      <c r="AK59" s="361"/>
      <c r="AL59" s="361"/>
      <c r="AM59" s="361"/>
      <c r="AN59" s="360">
        <f t="shared" si="0"/>
        <v>0</v>
      </c>
      <c r="AO59" s="361"/>
      <c r="AP59" s="361"/>
      <c r="AQ59" s="109" t="s">
        <v>94</v>
      </c>
      <c r="AR59" s="110"/>
      <c r="AS59" s="111">
        <v>0</v>
      </c>
      <c r="AT59" s="112">
        <f t="shared" si="1"/>
        <v>0</v>
      </c>
      <c r="AU59" s="113">
        <f>'SO 3.05 - Dětské hřiště'!P87</f>
        <v>0</v>
      </c>
      <c r="AV59" s="112">
        <f>'SO 3.05 - Dětské hřiště'!J32</f>
        <v>0</v>
      </c>
      <c r="AW59" s="112">
        <f>'SO 3.05 - Dětské hřiště'!J33</f>
        <v>0</v>
      </c>
      <c r="AX59" s="112">
        <f>'SO 3.05 - Dětské hřiště'!J34</f>
        <v>0</v>
      </c>
      <c r="AY59" s="112">
        <f>'SO 3.05 - Dětské hřiště'!J35</f>
        <v>0</v>
      </c>
      <c r="AZ59" s="112">
        <f>'SO 3.05 - Dětské hřiště'!F32</f>
        <v>0</v>
      </c>
      <c r="BA59" s="112">
        <f>'SO 3.05 - Dětské hřiště'!F33</f>
        <v>0</v>
      </c>
      <c r="BB59" s="112">
        <f>'SO 3.05 - Dětské hřiště'!F34</f>
        <v>0</v>
      </c>
      <c r="BC59" s="112">
        <f>'SO 3.05 - Dětské hřiště'!F35</f>
        <v>0</v>
      </c>
      <c r="BD59" s="114">
        <f>'SO 3.05 - Dětské hřiště'!F36</f>
        <v>0</v>
      </c>
      <c r="BT59" s="115" t="s">
        <v>84</v>
      </c>
      <c r="BV59" s="115" t="s">
        <v>76</v>
      </c>
      <c r="BW59" s="115" t="s">
        <v>107</v>
      </c>
      <c r="BX59" s="115" t="s">
        <v>91</v>
      </c>
      <c r="CL59" s="115" t="s">
        <v>21</v>
      </c>
    </row>
    <row r="60" spans="1:91" s="6" customFormat="1" ht="16.5" customHeight="1">
      <c r="A60" s="96" t="s">
        <v>78</v>
      </c>
      <c r="B60" s="107"/>
      <c r="C60" s="108"/>
      <c r="D60" s="108"/>
      <c r="E60" s="373" t="s">
        <v>108</v>
      </c>
      <c r="F60" s="373"/>
      <c r="G60" s="373"/>
      <c r="H60" s="373"/>
      <c r="I60" s="373"/>
      <c r="J60" s="108"/>
      <c r="K60" s="373" t="s">
        <v>109</v>
      </c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3"/>
      <c r="X60" s="373"/>
      <c r="Y60" s="373"/>
      <c r="Z60" s="373"/>
      <c r="AA60" s="373"/>
      <c r="AB60" s="373"/>
      <c r="AC60" s="373"/>
      <c r="AD60" s="373"/>
      <c r="AE60" s="373"/>
      <c r="AF60" s="373"/>
      <c r="AG60" s="360">
        <f>'SO 3.06 - Asfaltová cesta...'!J29</f>
        <v>0</v>
      </c>
      <c r="AH60" s="361"/>
      <c r="AI60" s="361"/>
      <c r="AJ60" s="361"/>
      <c r="AK60" s="361"/>
      <c r="AL60" s="361"/>
      <c r="AM60" s="361"/>
      <c r="AN60" s="360">
        <f t="shared" si="0"/>
        <v>0</v>
      </c>
      <c r="AO60" s="361"/>
      <c r="AP60" s="361"/>
      <c r="AQ60" s="109" t="s">
        <v>94</v>
      </c>
      <c r="AR60" s="110"/>
      <c r="AS60" s="111">
        <v>0</v>
      </c>
      <c r="AT60" s="112">
        <f t="shared" si="1"/>
        <v>0</v>
      </c>
      <c r="AU60" s="113">
        <f>'SO 3.06 - Asfaltová cesta...'!P95</f>
        <v>0</v>
      </c>
      <c r="AV60" s="112">
        <f>'SO 3.06 - Asfaltová cesta...'!J32</f>
        <v>0</v>
      </c>
      <c r="AW60" s="112">
        <f>'SO 3.06 - Asfaltová cesta...'!J33</f>
        <v>0</v>
      </c>
      <c r="AX60" s="112">
        <f>'SO 3.06 - Asfaltová cesta...'!J34</f>
        <v>0</v>
      </c>
      <c r="AY60" s="112">
        <f>'SO 3.06 - Asfaltová cesta...'!J35</f>
        <v>0</v>
      </c>
      <c r="AZ60" s="112">
        <f>'SO 3.06 - Asfaltová cesta...'!F32</f>
        <v>0</v>
      </c>
      <c r="BA60" s="112">
        <f>'SO 3.06 - Asfaltová cesta...'!F33</f>
        <v>0</v>
      </c>
      <c r="BB60" s="112">
        <f>'SO 3.06 - Asfaltová cesta...'!F34</f>
        <v>0</v>
      </c>
      <c r="BC60" s="112">
        <f>'SO 3.06 - Asfaltová cesta...'!F35</f>
        <v>0</v>
      </c>
      <c r="BD60" s="114">
        <f>'SO 3.06 - Asfaltová cesta...'!F36</f>
        <v>0</v>
      </c>
      <c r="BT60" s="115" t="s">
        <v>84</v>
      </c>
      <c r="BV60" s="115" t="s">
        <v>76</v>
      </c>
      <c r="BW60" s="115" t="s">
        <v>110</v>
      </c>
      <c r="BX60" s="115" t="s">
        <v>91</v>
      </c>
      <c r="CL60" s="115" t="s">
        <v>21</v>
      </c>
    </row>
    <row r="61" spans="1:91" s="6" customFormat="1" ht="28.5" customHeight="1">
      <c r="A61" s="96" t="s">
        <v>78</v>
      </c>
      <c r="B61" s="107"/>
      <c r="C61" s="108"/>
      <c r="D61" s="108"/>
      <c r="E61" s="373" t="s">
        <v>111</v>
      </c>
      <c r="F61" s="373"/>
      <c r="G61" s="373"/>
      <c r="H61" s="373"/>
      <c r="I61" s="373"/>
      <c r="J61" s="108"/>
      <c r="K61" s="373" t="s">
        <v>112</v>
      </c>
      <c r="L61" s="373"/>
      <c r="M61" s="373"/>
      <c r="N61" s="373"/>
      <c r="O61" s="373"/>
      <c r="P61" s="373"/>
      <c r="Q61" s="373"/>
      <c r="R61" s="373"/>
      <c r="S61" s="373"/>
      <c r="T61" s="373"/>
      <c r="U61" s="373"/>
      <c r="V61" s="373"/>
      <c r="W61" s="373"/>
      <c r="X61" s="373"/>
      <c r="Y61" s="373"/>
      <c r="Z61" s="373"/>
      <c r="AA61" s="373"/>
      <c r="AB61" s="373"/>
      <c r="AC61" s="373"/>
      <c r="AD61" s="373"/>
      <c r="AE61" s="373"/>
      <c r="AF61" s="373"/>
      <c r="AG61" s="360">
        <f>'SO 3.07. - Sadové úpravy'!J29</f>
        <v>0</v>
      </c>
      <c r="AH61" s="361"/>
      <c r="AI61" s="361"/>
      <c r="AJ61" s="361"/>
      <c r="AK61" s="361"/>
      <c r="AL61" s="361"/>
      <c r="AM61" s="361"/>
      <c r="AN61" s="360">
        <f t="shared" si="0"/>
        <v>0</v>
      </c>
      <c r="AO61" s="361"/>
      <c r="AP61" s="361"/>
      <c r="AQ61" s="109" t="s">
        <v>94</v>
      </c>
      <c r="AR61" s="110"/>
      <c r="AS61" s="111">
        <v>0</v>
      </c>
      <c r="AT61" s="112">
        <f t="shared" si="1"/>
        <v>0</v>
      </c>
      <c r="AU61" s="113">
        <f>'SO 3.07. - Sadové úpravy'!P87</f>
        <v>0</v>
      </c>
      <c r="AV61" s="112">
        <f>'SO 3.07. - Sadové úpravy'!J32</f>
        <v>0</v>
      </c>
      <c r="AW61" s="112">
        <f>'SO 3.07. - Sadové úpravy'!J33</f>
        <v>0</v>
      </c>
      <c r="AX61" s="112">
        <f>'SO 3.07. - Sadové úpravy'!J34</f>
        <v>0</v>
      </c>
      <c r="AY61" s="112">
        <f>'SO 3.07. - Sadové úpravy'!J35</f>
        <v>0</v>
      </c>
      <c r="AZ61" s="112">
        <f>'SO 3.07. - Sadové úpravy'!F32</f>
        <v>0</v>
      </c>
      <c r="BA61" s="112">
        <f>'SO 3.07. - Sadové úpravy'!F33</f>
        <v>0</v>
      </c>
      <c r="BB61" s="112">
        <f>'SO 3.07. - Sadové úpravy'!F34</f>
        <v>0</v>
      </c>
      <c r="BC61" s="112">
        <f>'SO 3.07. - Sadové úpravy'!F35</f>
        <v>0</v>
      </c>
      <c r="BD61" s="114">
        <f>'SO 3.07. - Sadové úpravy'!F36</f>
        <v>0</v>
      </c>
      <c r="BT61" s="115" t="s">
        <v>84</v>
      </c>
      <c r="BV61" s="115" t="s">
        <v>76</v>
      </c>
      <c r="BW61" s="115" t="s">
        <v>113</v>
      </c>
      <c r="BX61" s="115" t="s">
        <v>91</v>
      </c>
      <c r="CL61" s="115" t="s">
        <v>30</v>
      </c>
    </row>
    <row r="62" spans="1:91" s="6" customFormat="1" ht="16.5" customHeight="1">
      <c r="A62" s="96" t="s">
        <v>78</v>
      </c>
      <c r="B62" s="107"/>
      <c r="C62" s="108"/>
      <c r="D62" s="108"/>
      <c r="E62" s="373" t="s">
        <v>114</v>
      </c>
      <c r="F62" s="373"/>
      <c r="G62" s="373"/>
      <c r="H62" s="373"/>
      <c r="I62" s="373"/>
      <c r="J62" s="108"/>
      <c r="K62" s="373" t="s">
        <v>115</v>
      </c>
      <c r="L62" s="373"/>
      <c r="M62" s="373"/>
      <c r="N62" s="373"/>
      <c r="O62" s="373"/>
      <c r="P62" s="373"/>
      <c r="Q62" s="373"/>
      <c r="R62" s="373"/>
      <c r="S62" s="373"/>
      <c r="T62" s="373"/>
      <c r="U62" s="373"/>
      <c r="V62" s="373"/>
      <c r="W62" s="373"/>
      <c r="X62" s="373"/>
      <c r="Y62" s="373"/>
      <c r="Z62" s="373"/>
      <c r="AA62" s="373"/>
      <c r="AB62" s="373"/>
      <c r="AC62" s="373"/>
      <c r="AD62" s="373"/>
      <c r="AE62" s="373"/>
      <c r="AF62" s="373"/>
      <c r="AG62" s="360">
        <f>'SO 3.08 - Oplocení areálu'!J29</f>
        <v>0</v>
      </c>
      <c r="AH62" s="361"/>
      <c r="AI62" s="361"/>
      <c r="AJ62" s="361"/>
      <c r="AK62" s="361"/>
      <c r="AL62" s="361"/>
      <c r="AM62" s="361"/>
      <c r="AN62" s="360">
        <f t="shared" si="0"/>
        <v>0</v>
      </c>
      <c r="AO62" s="361"/>
      <c r="AP62" s="361"/>
      <c r="AQ62" s="109" t="s">
        <v>94</v>
      </c>
      <c r="AR62" s="110"/>
      <c r="AS62" s="111">
        <v>0</v>
      </c>
      <c r="AT62" s="112">
        <f t="shared" si="1"/>
        <v>0</v>
      </c>
      <c r="AU62" s="113">
        <f>'SO 3.08 - Oplocení areálu'!P90</f>
        <v>0</v>
      </c>
      <c r="AV62" s="112">
        <f>'SO 3.08 - Oplocení areálu'!J32</f>
        <v>0</v>
      </c>
      <c r="AW62" s="112">
        <f>'SO 3.08 - Oplocení areálu'!J33</f>
        <v>0</v>
      </c>
      <c r="AX62" s="112">
        <f>'SO 3.08 - Oplocení areálu'!J34</f>
        <v>0</v>
      </c>
      <c r="AY62" s="112">
        <f>'SO 3.08 - Oplocení areálu'!J35</f>
        <v>0</v>
      </c>
      <c r="AZ62" s="112">
        <f>'SO 3.08 - Oplocení areálu'!F32</f>
        <v>0</v>
      </c>
      <c r="BA62" s="112">
        <f>'SO 3.08 - Oplocení areálu'!F33</f>
        <v>0</v>
      </c>
      <c r="BB62" s="112">
        <f>'SO 3.08 - Oplocení areálu'!F34</f>
        <v>0</v>
      </c>
      <c r="BC62" s="112">
        <f>'SO 3.08 - Oplocení areálu'!F35</f>
        <v>0</v>
      </c>
      <c r="BD62" s="114">
        <f>'SO 3.08 - Oplocení areálu'!F36</f>
        <v>0</v>
      </c>
      <c r="BT62" s="115" t="s">
        <v>84</v>
      </c>
      <c r="BV62" s="115" t="s">
        <v>76</v>
      </c>
      <c r="BW62" s="115" t="s">
        <v>116</v>
      </c>
      <c r="BX62" s="115" t="s">
        <v>91</v>
      </c>
      <c r="CL62" s="115" t="s">
        <v>21</v>
      </c>
    </row>
    <row r="63" spans="1:91" s="5" customFormat="1" ht="16.5" customHeight="1">
      <c r="B63" s="97"/>
      <c r="C63" s="98"/>
      <c r="D63" s="372" t="s">
        <v>117</v>
      </c>
      <c r="E63" s="372"/>
      <c r="F63" s="372"/>
      <c r="G63" s="372"/>
      <c r="H63" s="372"/>
      <c r="I63" s="99"/>
      <c r="J63" s="372" t="s">
        <v>118</v>
      </c>
      <c r="K63" s="372"/>
      <c r="L63" s="372"/>
      <c r="M63" s="372"/>
      <c r="N63" s="372"/>
      <c r="O63" s="372"/>
      <c r="P63" s="372"/>
      <c r="Q63" s="372"/>
      <c r="R63" s="372"/>
      <c r="S63" s="372"/>
      <c r="T63" s="372"/>
      <c r="U63" s="372"/>
      <c r="V63" s="372"/>
      <c r="W63" s="372"/>
      <c r="X63" s="372"/>
      <c r="Y63" s="372"/>
      <c r="Z63" s="372"/>
      <c r="AA63" s="372"/>
      <c r="AB63" s="372"/>
      <c r="AC63" s="372"/>
      <c r="AD63" s="372"/>
      <c r="AE63" s="372"/>
      <c r="AF63" s="372"/>
      <c r="AG63" s="383">
        <f>ROUND(SUM(AG64:AG71),2)</f>
        <v>0</v>
      </c>
      <c r="AH63" s="363"/>
      <c r="AI63" s="363"/>
      <c r="AJ63" s="363"/>
      <c r="AK63" s="363"/>
      <c r="AL63" s="363"/>
      <c r="AM63" s="363"/>
      <c r="AN63" s="362">
        <f t="shared" si="0"/>
        <v>0</v>
      </c>
      <c r="AO63" s="363"/>
      <c r="AP63" s="363"/>
      <c r="AQ63" s="100" t="s">
        <v>81</v>
      </c>
      <c r="AR63" s="101"/>
      <c r="AS63" s="102">
        <f>ROUND(SUM(AS64:AS71),2)</f>
        <v>0</v>
      </c>
      <c r="AT63" s="103">
        <f t="shared" si="1"/>
        <v>0</v>
      </c>
      <c r="AU63" s="104">
        <f>ROUND(SUM(AU64:AU71),5)</f>
        <v>0</v>
      </c>
      <c r="AV63" s="103">
        <f>ROUND(AZ63*L26,2)</f>
        <v>0</v>
      </c>
      <c r="AW63" s="103">
        <f>ROUND(BA63*L27,2)</f>
        <v>0</v>
      </c>
      <c r="AX63" s="103">
        <f>ROUND(BB63*L26,2)</f>
        <v>0</v>
      </c>
      <c r="AY63" s="103">
        <f>ROUND(BC63*L27,2)</f>
        <v>0</v>
      </c>
      <c r="AZ63" s="103">
        <f>ROUND(SUM(AZ64:AZ71),2)</f>
        <v>0</v>
      </c>
      <c r="BA63" s="103">
        <f>ROUND(SUM(BA64:BA71),2)</f>
        <v>0</v>
      </c>
      <c r="BB63" s="103">
        <f>ROUND(SUM(BB64:BB71),2)</f>
        <v>0</v>
      </c>
      <c r="BC63" s="103">
        <f>ROUND(SUM(BC64:BC71),2)</f>
        <v>0</v>
      </c>
      <c r="BD63" s="105">
        <f>ROUND(SUM(BD64:BD71),2)</f>
        <v>0</v>
      </c>
      <c r="BS63" s="106" t="s">
        <v>73</v>
      </c>
      <c r="BT63" s="106" t="s">
        <v>82</v>
      </c>
      <c r="BU63" s="106" t="s">
        <v>75</v>
      </c>
      <c r="BV63" s="106" t="s">
        <v>76</v>
      </c>
      <c r="BW63" s="106" t="s">
        <v>119</v>
      </c>
      <c r="BX63" s="106" t="s">
        <v>7</v>
      </c>
      <c r="CL63" s="106" t="s">
        <v>21</v>
      </c>
      <c r="CM63" s="106" t="s">
        <v>84</v>
      </c>
    </row>
    <row r="64" spans="1:91" s="6" customFormat="1" ht="16.5" customHeight="1">
      <c r="A64" s="96" t="s">
        <v>78</v>
      </c>
      <c r="B64" s="107"/>
      <c r="C64" s="108"/>
      <c r="D64" s="108"/>
      <c r="E64" s="373" t="s">
        <v>120</v>
      </c>
      <c r="F64" s="373"/>
      <c r="G64" s="373"/>
      <c r="H64" s="373"/>
      <c r="I64" s="373"/>
      <c r="J64" s="108"/>
      <c r="K64" s="373" t="s">
        <v>121</v>
      </c>
      <c r="L64" s="373"/>
      <c r="M64" s="373"/>
      <c r="N64" s="373"/>
      <c r="O64" s="373"/>
      <c r="P64" s="373"/>
      <c r="Q64" s="373"/>
      <c r="R64" s="373"/>
      <c r="S64" s="373"/>
      <c r="T64" s="373"/>
      <c r="U64" s="373"/>
      <c r="V64" s="373"/>
      <c r="W64" s="373"/>
      <c r="X64" s="373"/>
      <c r="Y64" s="373"/>
      <c r="Z64" s="373"/>
      <c r="AA64" s="373"/>
      <c r="AB64" s="373"/>
      <c r="AC64" s="373"/>
      <c r="AD64" s="373"/>
      <c r="AE64" s="373"/>
      <c r="AF64" s="373"/>
      <c r="AG64" s="360">
        <f>'SO 4.01 - Sauny'!J29</f>
        <v>0</v>
      </c>
      <c r="AH64" s="361"/>
      <c r="AI64" s="361"/>
      <c r="AJ64" s="361"/>
      <c r="AK64" s="361"/>
      <c r="AL64" s="361"/>
      <c r="AM64" s="361"/>
      <c r="AN64" s="360">
        <f t="shared" si="0"/>
        <v>0</v>
      </c>
      <c r="AO64" s="361"/>
      <c r="AP64" s="361"/>
      <c r="AQ64" s="109" t="s">
        <v>94</v>
      </c>
      <c r="AR64" s="110"/>
      <c r="AS64" s="111">
        <v>0</v>
      </c>
      <c r="AT64" s="112">
        <f t="shared" si="1"/>
        <v>0</v>
      </c>
      <c r="AU64" s="113">
        <f>'SO 4.01 - Sauny'!P84</f>
        <v>0</v>
      </c>
      <c r="AV64" s="112">
        <f>'SO 4.01 - Sauny'!J32</f>
        <v>0</v>
      </c>
      <c r="AW64" s="112">
        <f>'SO 4.01 - Sauny'!J33</f>
        <v>0</v>
      </c>
      <c r="AX64" s="112">
        <f>'SO 4.01 - Sauny'!J34</f>
        <v>0</v>
      </c>
      <c r="AY64" s="112">
        <f>'SO 4.01 - Sauny'!J35</f>
        <v>0</v>
      </c>
      <c r="AZ64" s="112">
        <f>'SO 4.01 - Sauny'!F32</f>
        <v>0</v>
      </c>
      <c r="BA64" s="112">
        <f>'SO 4.01 - Sauny'!F33</f>
        <v>0</v>
      </c>
      <c r="BB64" s="112">
        <f>'SO 4.01 - Sauny'!F34</f>
        <v>0</v>
      </c>
      <c r="BC64" s="112">
        <f>'SO 4.01 - Sauny'!F35</f>
        <v>0</v>
      </c>
      <c r="BD64" s="114">
        <f>'SO 4.01 - Sauny'!F36</f>
        <v>0</v>
      </c>
      <c r="BT64" s="115" t="s">
        <v>84</v>
      </c>
      <c r="BV64" s="115" t="s">
        <v>76</v>
      </c>
      <c r="BW64" s="115" t="s">
        <v>122</v>
      </c>
      <c r="BX64" s="115" t="s">
        <v>119</v>
      </c>
      <c r="CL64" s="115" t="s">
        <v>21</v>
      </c>
    </row>
    <row r="65" spans="1:91" s="6" customFormat="1" ht="16.5" customHeight="1">
      <c r="A65" s="96" t="s">
        <v>78</v>
      </c>
      <c r="B65" s="107"/>
      <c r="C65" s="108"/>
      <c r="D65" s="108"/>
      <c r="E65" s="373" t="s">
        <v>123</v>
      </c>
      <c r="F65" s="373"/>
      <c r="G65" s="373"/>
      <c r="H65" s="373"/>
      <c r="I65" s="373"/>
      <c r="J65" s="108"/>
      <c r="K65" s="373" t="s">
        <v>124</v>
      </c>
      <c r="L65" s="373"/>
      <c r="M65" s="373"/>
      <c r="N65" s="373"/>
      <c r="O65" s="373"/>
      <c r="P65" s="373"/>
      <c r="Q65" s="373"/>
      <c r="R65" s="373"/>
      <c r="S65" s="373"/>
      <c r="T65" s="373"/>
      <c r="U65" s="373"/>
      <c r="V65" s="373"/>
      <c r="W65" s="373"/>
      <c r="X65" s="373"/>
      <c r="Y65" s="373"/>
      <c r="Z65" s="373"/>
      <c r="AA65" s="373"/>
      <c r="AB65" s="373"/>
      <c r="AC65" s="373"/>
      <c r="AD65" s="373"/>
      <c r="AE65" s="373"/>
      <c r="AF65" s="373"/>
      <c r="AG65" s="360">
        <f>'SO 4.02 - Retenční nádrže'!J29</f>
        <v>0</v>
      </c>
      <c r="AH65" s="361"/>
      <c r="AI65" s="361"/>
      <c r="AJ65" s="361"/>
      <c r="AK65" s="361"/>
      <c r="AL65" s="361"/>
      <c r="AM65" s="361"/>
      <c r="AN65" s="360">
        <f t="shared" si="0"/>
        <v>0</v>
      </c>
      <c r="AO65" s="361"/>
      <c r="AP65" s="361"/>
      <c r="AQ65" s="109" t="s">
        <v>94</v>
      </c>
      <c r="AR65" s="110"/>
      <c r="AS65" s="111">
        <v>0</v>
      </c>
      <c r="AT65" s="112">
        <f t="shared" si="1"/>
        <v>0</v>
      </c>
      <c r="AU65" s="113">
        <f>'SO 4.02 - Retenční nádrže'!P89</f>
        <v>0</v>
      </c>
      <c r="AV65" s="112">
        <f>'SO 4.02 - Retenční nádrže'!J32</f>
        <v>0</v>
      </c>
      <c r="AW65" s="112">
        <f>'SO 4.02 - Retenční nádrže'!J33</f>
        <v>0</v>
      </c>
      <c r="AX65" s="112">
        <f>'SO 4.02 - Retenční nádrže'!J34</f>
        <v>0</v>
      </c>
      <c r="AY65" s="112">
        <f>'SO 4.02 - Retenční nádrže'!J35</f>
        <v>0</v>
      </c>
      <c r="AZ65" s="112">
        <f>'SO 4.02 - Retenční nádrže'!F32</f>
        <v>0</v>
      </c>
      <c r="BA65" s="112">
        <f>'SO 4.02 - Retenční nádrže'!F33</f>
        <v>0</v>
      </c>
      <c r="BB65" s="112">
        <f>'SO 4.02 - Retenční nádrže'!F34</f>
        <v>0</v>
      </c>
      <c r="BC65" s="112">
        <f>'SO 4.02 - Retenční nádrže'!F35</f>
        <v>0</v>
      </c>
      <c r="BD65" s="114">
        <f>'SO 4.02 - Retenční nádrže'!F36</f>
        <v>0</v>
      </c>
      <c r="BT65" s="115" t="s">
        <v>84</v>
      </c>
      <c r="BV65" s="115" t="s">
        <v>76</v>
      </c>
      <c r="BW65" s="115" t="s">
        <v>125</v>
      </c>
      <c r="BX65" s="115" t="s">
        <v>119</v>
      </c>
      <c r="CL65" s="115" t="s">
        <v>30</v>
      </c>
    </row>
    <row r="66" spans="1:91" s="6" customFormat="1" ht="16.5" customHeight="1">
      <c r="A66" s="96" t="s">
        <v>78</v>
      </c>
      <c r="B66" s="107"/>
      <c r="C66" s="108"/>
      <c r="D66" s="108"/>
      <c r="E66" s="373" t="s">
        <v>126</v>
      </c>
      <c r="F66" s="373"/>
      <c r="G66" s="373"/>
      <c r="H66" s="373"/>
      <c r="I66" s="373"/>
      <c r="J66" s="108"/>
      <c r="K66" s="373" t="s">
        <v>127</v>
      </c>
      <c r="L66" s="373"/>
      <c r="M66" s="373"/>
      <c r="N66" s="373"/>
      <c r="O66" s="373"/>
      <c r="P66" s="373"/>
      <c r="Q66" s="373"/>
      <c r="R66" s="373"/>
      <c r="S66" s="373"/>
      <c r="T66" s="373"/>
      <c r="U66" s="373"/>
      <c r="V66" s="373"/>
      <c r="W66" s="373"/>
      <c r="X66" s="373"/>
      <c r="Y66" s="373"/>
      <c r="Z66" s="373"/>
      <c r="AA66" s="373"/>
      <c r="AB66" s="373"/>
      <c r="AC66" s="373"/>
      <c r="AD66" s="373"/>
      <c r="AE66" s="373"/>
      <c r="AF66" s="373"/>
      <c r="AG66" s="360">
        <f>'SO 4.03 - Dětské brouzdal...'!J29</f>
        <v>0</v>
      </c>
      <c r="AH66" s="361"/>
      <c r="AI66" s="361"/>
      <c r="AJ66" s="361"/>
      <c r="AK66" s="361"/>
      <c r="AL66" s="361"/>
      <c r="AM66" s="361"/>
      <c r="AN66" s="360">
        <f t="shared" si="0"/>
        <v>0</v>
      </c>
      <c r="AO66" s="361"/>
      <c r="AP66" s="361"/>
      <c r="AQ66" s="109" t="s">
        <v>94</v>
      </c>
      <c r="AR66" s="110"/>
      <c r="AS66" s="111">
        <v>0</v>
      </c>
      <c r="AT66" s="112">
        <f t="shared" si="1"/>
        <v>0</v>
      </c>
      <c r="AU66" s="113">
        <f>'SO 4.03 - Dětské brouzdal...'!P93</f>
        <v>0</v>
      </c>
      <c r="AV66" s="112">
        <f>'SO 4.03 - Dětské brouzdal...'!J32</f>
        <v>0</v>
      </c>
      <c r="AW66" s="112">
        <f>'SO 4.03 - Dětské brouzdal...'!J33</f>
        <v>0</v>
      </c>
      <c r="AX66" s="112">
        <f>'SO 4.03 - Dětské brouzdal...'!J34</f>
        <v>0</v>
      </c>
      <c r="AY66" s="112">
        <f>'SO 4.03 - Dětské brouzdal...'!J35</f>
        <v>0</v>
      </c>
      <c r="AZ66" s="112">
        <f>'SO 4.03 - Dětské brouzdal...'!F32</f>
        <v>0</v>
      </c>
      <c r="BA66" s="112">
        <f>'SO 4.03 - Dětské brouzdal...'!F33</f>
        <v>0</v>
      </c>
      <c r="BB66" s="112">
        <f>'SO 4.03 - Dětské brouzdal...'!F34</f>
        <v>0</v>
      </c>
      <c r="BC66" s="112">
        <f>'SO 4.03 - Dětské brouzdal...'!F35</f>
        <v>0</v>
      </c>
      <c r="BD66" s="114">
        <f>'SO 4.03 - Dětské brouzdal...'!F36</f>
        <v>0</v>
      </c>
      <c r="BT66" s="115" t="s">
        <v>84</v>
      </c>
      <c r="BV66" s="115" t="s">
        <v>76</v>
      </c>
      <c r="BW66" s="115" t="s">
        <v>128</v>
      </c>
      <c r="BX66" s="115" t="s">
        <v>119</v>
      </c>
      <c r="CL66" s="115" t="s">
        <v>21</v>
      </c>
    </row>
    <row r="67" spans="1:91" s="6" customFormat="1" ht="16.5" customHeight="1">
      <c r="A67" s="96" t="s">
        <v>78</v>
      </c>
      <c r="B67" s="107"/>
      <c r="C67" s="108"/>
      <c r="D67" s="108"/>
      <c r="E67" s="373" t="s">
        <v>129</v>
      </c>
      <c r="F67" s="373"/>
      <c r="G67" s="373"/>
      <c r="H67" s="373"/>
      <c r="I67" s="373"/>
      <c r="J67" s="108"/>
      <c r="K67" s="373" t="s">
        <v>130</v>
      </c>
      <c r="L67" s="373"/>
      <c r="M67" s="373"/>
      <c r="N67" s="373"/>
      <c r="O67" s="373"/>
      <c r="P67" s="373"/>
      <c r="Q67" s="373"/>
      <c r="R67" s="373"/>
      <c r="S67" s="373"/>
      <c r="T67" s="373"/>
      <c r="U67" s="373"/>
      <c r="V67" s="373"/>
      <c r="W67" s="373"/>
      <c r="X67" s="373"/>
      <c r="Y67" s="373"/>
      <c r="Z67" s="373"/>
      <c r="AA67" s="373"/>
      <c r="AB67" s="373"/>
      <c r="AC67" s="373"/>
      <c r="AD67" s="373"/>
      <c r="AE67" s="373"/>
      <c r="AF67" s="373"/>
      <c r="AG67" s="360">
        <f>'SO 4.04 - Velké molo'!J29</f>
        <v>0</v>
      </c>
      <c r="AH67" s="361"/>
      <c r="AI67" s="361"/>
      <c r="AJ67" s="361"/>
      <c r="AK67" s="361"/>
      <c r="AL67" s="361"/>
      <c r="AM67" s="361"/>
      <c r="AN67" s="360">
        <f t="shared" si="0"/>
        <v>0</v>
      </c>
      <c r="AO67" s="361"/>
      <c r="AP67" s="361"/>
      <c r="AQ67" s="109" t="s">
        <v>94</v>
      </c>
      <c r="AR67" s="110"/>
      <c r="AS67" s="111">
        <v>0</v>
      </c>
      <c r="AT67" s="112">
        <f t="shared" si="1"/>
        <v>0</v>
      </c>
      <c r="AU67" s="113">
        <f>'SO 4.04 - Velké molo'!P92</f>
        <v>0</v>
      </c>
      <c r="AV67" s="112">
        <f>'SO 4.04 - Velké molo'!J32</f>
        <v>0</v>
      </c>
      <c r="AW67" s="112">
        <f>'SO 4.04 - Velké molo'!J33</f>
        <v>0</v>
      </c>
      <c r="AX67" s="112">
        <f>'SO 4.04 - Velké molo'!J34</f>
        <v>0</v>
      </c>
      <c r="AY67" s="112">
        <f>'SO 4.04 - Velké molo'!J35</f>
        <v>0</v>
      </c>
      <c r="AZ67" s="112">
        <f>'SO 4.04 - Velké molo'!F32</f>
        <v>0</v>
      </c>
      <c r="BA67" s="112">
        <f>'SO 4.04 - Velké molo'!F33</f>
        <v>0</v>
      </c>
      <c r="BB67" s="112">
        <f>'SO 4.04 - Velké molo'!F34</f>
        <v>0</v>
      </c>
      <c r="BC67" s="112">
        <f>'SO 4.04 - Velké molo'!F35</f>
        <v>0</v>
      </c>
      <c r="BD67" s="114">
        <f>'SO 4.04 - Velké molo'!F36</f>
        <v>0</v>
      </c>
      <c r="BT67" s="115" t="s">
        <v>84</v>
      </c>
      <c r="BV67" s="115" t="s">
        <v>76</v>
      </c>
      <c r="BW67" s="115" t="s">
        <v>131</v>
      </c>
      <c r="BX67" s="115" t="s">
        <v>119</v>
      </c>
      <c r="CL67" s="115" t="s">
        <v>21</v>
      </c>
    </row>
    <row r="68" spans="1:91" s="6" customFormat="1" ht="16.5" customHeight="1">
      <c r="A68" s="96" t="s">
        <v>78</v>
      </c>
      <c r="B68" s="107"/>
      <c r="C68" s="108"/>
      <c r="D68" s="108"/>
      <c r="E68" s="373" t="s">
        <v>132</v>
      </c>
      <c r="F68" s="373"/>
      <c r="G68" s="373"/>
      <c r="H68" s="373"/>
      <c r="I68" s="373"/>
      <c r="J68" s="108"/>
      <c r="K68" s="373" t="s">
        <v>133</v>
      </c>
      <c r="L68" s="373"/>
      <c r="M68" s="373"/>
      <c r="N68" s="373"/>
      <c r="O68" s="373"/>
      <c r="P68" s="373"/>
      <c r="Q68" s="373"/>
      <c r="R68" s="373"/>
      <c r="S68" s="373"/>
      <c r="T68" s="373"/>
      <c r="U68" s="373"/>
      <c r="V68" s="373"/>
      <c r="W68" s="373"/>
      <c r="X68" s="373"/>
      <c r="Y68" s="373"/>
      <c r="Z68" s="373"/>
      <c r="AA68" s="373"/>
      <c r="AB68" s="373"/>
      <c r="AC68" s="373"/>
      <c r="AD68" s="373"/>
      <c r="AE68" s="373"/>
      <c r="AF68" s="373"/>
      <c r="AG68" s="360">
        <f>'SO 4.05 - Krátké molo'!J29</f>
        <v>0</v>
      </c>
      <c r="AH68" s="361"/>
      <c r="AI68" s="361"/>
      <c r="AJ68" s="361"/>
      <c r="AK68" s="361"/>
      <c r="AL68" s="361"/>
      <c r="AM68" s="361"/>
      <c r="AN68" s="360">
        <f t="shared" si="0"/>
        <v>0</v>
      </c>
      <c r="AO68" s="361"/>
      <c r="AP68" s="361"/>
      <c r="AQ68" s="109" t="s">
        <v>94</v>
      </c>
      <c r="AR68" s="110"/>
      <c r="AS68" s="111">
        <v>0</v>
      </c>
      <c r="AT68" s="112">
        <f t="shared" si="1"/>
        <v>0</v>
      </c>
      <c r="AU68" s="113">
        <f>'SO 4.05 - Krátké molo'!P84</f>
        <v>0</v>
      </c>
      <c r="AV68" s="112">
        <f>'SO 4.05 - Krátké molo'!J32</f>
        <v>0</v>
      </c>
      <c r="AW68" s="112">
        <f>'SO 4.05 - Krátké molo'!J33</f>
        <v>0</v>
      </c>
      <c r="AX68" s="112">
        <f>'SO 4.05 - Krátké molo'!J34</f>
        <v>0</v>
      </c>
      <c r="AY68" s="112">
        <f>'SO 4.05 - Krátké molo'!J35</f>
        <v>0</v>
      </c>
      <c r="AZ68" s="112">
        <f>'SO 4.05 - Krátké molo'!F32</f>
        <v>0</v>
      </c>
      <c r="BA68" s="112">
        <f>'SO 4.05 - Krátké molo'!F33</f>
        <v>0</v>
      </c>
      <c r="BB68" s="112">
        <f>'SO 4.05 - Krátké molo'!F34</f>
        <v>0</v>
      </c>
      <c r="BC68" s="112">
        <f>'SO 4.05 - Krátké molo'!F35</f>
        <v>0</v>
      </c>
      <c r="BD68" s="114">
        <f>'SO 4.05 - Krátké molo'!F36</f>
        <v>0</v>
      </c>
      <c r="BT68" s="115" t="s">
        <v>84</v>
      </c>
      <c r="BV68" s="115" t="s">
        <v>76</v>
      </c>
      <c r="BW68" s="115" t="s">
        <v>134</v>
      </c>
      <c r="BX68" s="115" t="s">
        <v>119</v>
      </c>
      <c r="CL68" s="115" t="s">
        <v>21</v>
      </c>
    </row>
    <row r="69" spans="1:91" s="6" customFormat="1" ht="16.5" customHeight="1">
      <c r="A69" s="96" t="s">
        <v>78</v>
      </c>
      <c r="B69" s="107"/>
      <c r="C69" s="108"/>
      <c r="D69" s="108"/>
      <c r="E69" s="373" t="s">
        <v>135</v>
      </c>
      <c r="F69" s="373"/>
      <c r="G69" s="373"/>
      <c r="H69" s="373"/>
      <c r="I69" s="373"/>
      <c r="J69" s="108"/>
      <c r="K69" s="373" t="s">
        <v>136</v>
      </c>
      <c r="L69" s="373"/>
      <c r="M69" s="373"/>
      <c r="N69" s="373"/>
      <c r="O69" s="373"/>
      <c r="P69" s="373"/>
      <c r="Q69" s="373"/>
      <c r="R69" s="373"/>
      <c r="S69" s="373"/>
      <c r="T69" s="373"/>
      <c r="U69" s="373"/>
      <c r="V69" s="373"/>
      <c r="W69" s="373"/>
      <c r="X69" s="373"/>
      <c r="Y69" s="373"/>
      <c r="Z69" s="373"/>
      <c r="AA69" s="373"/>
      <c r="AB69" s="373"/>
      <c r="AC69" s="373"/>
      <c r="AD69" s="373"/>
      <c r="AE69" s="373"/>
      <c r="AF69" s="373"/>
      <c r="AG69" s="360">
        <f>'SO 4.06 - Prodloužení a d...'!J29</f>
        <v>0</v>
      </c>
      <c r="AH69" s="361"/>
      <c r="AI69" s="361"/>
      <c r="AJ69" s="361"/>
      <c r="AK69" s="361"/>
      <c r="AL69" s="361"/>
      <c r="AM69" s="361"/>
      <c r="AN69" s="360">
        <f t="shared" si="0"/>
        <v>0</v>
      </c>
      <c r="AO69" s="361"/>
      <c r="AP69" s="361"/>
      <c r="AQ69" s="109" t="s">
        <v>94</v>
      </c>
      <c r="AR69" s="110"/>
      <c r="AS69" s="111">
        <v>0</v>
      </c>
      <c r="AT69" s="112">
        <f t="shared" si="1"/>
        <v>0</v>
      </c>
      <c r="AU69" s="113">
        <f>'SO 4.06 - Prodloužení a d...'!P89</f>
        <v>0</v>
      </c>
      <c r="AV69" s="112">
        <f>'SO 4.06 - Prodloužení a d...'!J32</f>
        <v>0</v>
      </c>
      <c r="AW69" s="112">
        <f>'SO 4.06 - Prodloužení a d...'!J33</f>
        <v>0</v>
      </c>
      <c r="AX69" s="112">
        <f>'SO 4.06 - Prodloužení a d...'!J34</f>
        <v>0</v>
      </c>
      <c r="AY69" s="112">
        <f>'SO 4.06 - Prodloužení a d...'!J35</f>
        <v>0</v>
      </c>
      <c r="AZ69" s="112">
        <f>'SO 4.06 - Prodloužení a d...'!F32</f>
        <v>0</v>
      </c>
      <c r="BA69" s="112">
        <f>'SO 4.06 - Prodloužení a d...'!F33</f>
        <v>0</v>
      </c>
      <c r="BB69" s="112">
        <f>'SO 4.06 - Prodloužení a d...'!F34</f>
        <v>0</v>
      </c>
      <c r="BC69" s="112">
        <f>'SO 4.06 - Prodloužení a d...'!F35</f>
        <v>0</v>
      </c>
      <c r="BD69" s="114">
        <f>'SO 4.06 - Prodloužení a d...'!F36</f>
        <v>0</v>
      </c>
      <c r="BT69" s="115" t="s">
        <v>84</v>
      </c>
      <c r="BV69" s="115" t="s">
        <v>76</v>
      </c>
      <c r="BW69" s="115" t="s">
        <v>137</v>
      </c>
      <c r="BX69" s="115" t="s">
        <v>119</v>
      </c>
      <c r="CL69" s="115" t="s">
        <v>21</v>
      </c>
    </row>
    <row r="70" spans="1:91" s="6" customFormat="1" ht="16.5" customHeight="1">
      <c r="A70" s="96" t="s">
        <v>78</v>
      </c>
      <c r="B70" s="107"/>
      <c r="C70" s="108"/>
      <c r="D70" s="108"/>
      <c r="E70" s="373" t="s">
        <v>138</v>
      </c>
      <c r="F70" s="373"/>
      <c r="G70" s="373"/>
      <c r="H70" s="373"/>
      <c r="I70" s="373"/>
      <c r="J70" s="108"/>
      <c r="K70" s="373" t="s">
        <v>139</v>
      </c>
      <c r="L70" s="373"/>
      <c r="M70" s="373"/>
      <c r="N70" s="373"/>
      <c r="O70" s="373"/>
      <c r="P70" s="373"/>
      <c r="Q70" s="373"/>
      <c r="R70" s="373"/>
      <c r="S70" s="373"/>
      <c r="T70" s="373"/>
      <c r="U70" s="373"/>
      <c r="V70" s="373"/>
      <c r="W70" s="373"/>
      <c r="X70" s="373"/>
      <c r="Y70" s="373"/>
      <c r="Z70" s="373"/>
      <c r="AA70" s="373"/>
      <c r="AB70" s="373"/>
      <c r="AC70" s="373"/>
      <c r="AD70" s="373"/>
      <c r="AE70" s="373"/>
      <c r="AF70" s="373"/>
      <c r="AG70" s="360">
        <f>'SO 4.07 - Kryty cirkulačn...'!J29</f>
        <v>0</v>
      </c>
      <c r="AH70" s="361"/>
      <c r="AI70" s="361"/>
      <c r="AJ70" s="361"/>
      <c r="AK70" s="361"/>
      <c r="AL70" s="361"/>
      <c r="AM70" s="361"/>
      <c r="AN70" s="360">
        <f t="shared" si="0"/>
        <v>0</v>
      </c>
      <c r="AO70" s="361"/>
      <c r="AP70" s="361"/>
      <c r="AQ70" s="109" t="s">
        <v>94</v>
      </c>
      <c r="AR70" s="110"/>
      <c r="AS70" s="111">
        <v>0</v>
      </c>
      <c r="AT70" s="112">
        <f t="shared" si="1"/>
        <v>0</v>
      </c>
      <c r="AU70" s="113">
        <f>'SO 4.07 - Kryty cirkulačn...'!P84</f>
        <v>0</v>
      </c>
      <c r="AV70" s="112">
        <f>'SO 4.07 - Kryty cirkulačn...'!J32</f>
        <v>0</v>
      </c>
      <c r="AW70" s="112">
        <f>'SO 4.07 - Kryty cirkulačn...'!J33</f>
        <v>0</v>
      </c>
      <c r="AX70" s="112">
        <f>'SO 4.07 - Kryty cirkulačn...'!J34</f>
        <v>0</v>
      </c>
      <c r="AY70" s="112">
        <f>'SO 4.07 - Kryty cirkulačn...'!J35</f>
        <v>0</v>
      </c>
      <c r="AZ70" s="112">
        <f>'SO 4.07 - Kryty cirkulačn...'!F32</f>
        <v>0</v>
      </c>
      <c r="BA70" s="112">
        <f>'SO 4.07 - Kryty cirkulačn...'!F33</f>
        <v>0</v>
      </c>
      <c r="BB70" s="112">
        <f>'SO 4.07 - Kryty cirkulačn...'!F34</f>
        <v>0</v>
      </c>
      <c r="BC70" s="112">
        <f>'SO 4.07 - Kryty cirkulačn...'!F35</f>
        <v>0</v>
      </c>
      <c r="BD70" s="114">
        <f>'SO 4.07 - Kryty cirkulačn...'!F36</f>
        <v>0</v>
      </c>
      <c r="BT70" s="115" t="s">
        <v>84</v>
      </c>
      <c r="BV70" s="115" t="s">
        <v>76</v>
      </c>
      <c r="BW70" s="115" t="s">
        <v>140</v>
      </c>
      <c r="BX70" s="115" t="s">
        <v>119</v>
      </c>
      <c r="CL70" s="115" t="s">
        <v>21</v>
      </c>
    </row>
    <row r="71" spans="1:91" s="6" customFormat="1" ht="28.5" customHeight="1">
      <c r="A71" s="96" t="s">
        <v>78</v>
      </c>
      <c r="B71" s="107"/>
      <c r="C71" s="108"/>
      <c r="D71" s="108"/>
      <c r="E71" s="373" t="s">
        <v>141</v>
      </c>
      <c r="F71" s="373"/>
      <c r="G71" s="373"/>
      <c r="H71" s="373"/>
      <c r="I71" s="373"/>
      <c r="J71" s="108"/>
      <c r="K71" s="373" t="s">
        <v>142</v>
      </c>
      <c r="L71" s="373"/>
      <c r="M71" s="373"/>
      <c r="N71" s="373"/>
      <c r="O71" s="373"/>
      <c r="P71" s="373"/>
      <c r="Q71" s="373"/>
      <c r="R71" s="373"/>
      <c r="S71" s="373"/>
      <c r="T71" s="373"/>
      <c r="U71" s="373"/>
      <c r="V71" s="373"/>
      <c r="W71" s="373"/>
      <c r="X71" s="373"/>
      <c r="Y71" s="373"/>
      <c r="Z71" s="373"/>
      <c r="AA71" s="373"/>
      <c r="AB71" s="373"/>
      <c r="AC71" s="373"/>
      <c r="AD71" s="373"/>
      <c r="AE71" s="373"/>
      <c r="AF71" s="373"/>
      <c r="AG71" s="360">
        <f>'SO 4.08 - Hrubé terénní ú...'!J29</f>
        <v>0</v>
      </c>
      <c r="AH71" s="361"/>
      <c r="AI71" s="361"/>
      <c r="AJ71" s="361"/>
      <c r="AK71" s="361"/>
      <c r="AL71" s="361"/>
      <c r="AM71" s="361"/>
      <c r="AN71" s="360">
        <f t="shared" si="0"/>
        <v>0</v>
      </c>
      <c r="AO71" s="361"/>
      <c r="AP71" s="361"/>
      <c r="AQ71" s="109" t="s">
        <v>94</v>
      </c>
      <c r="AR71" s="110"/>
      <c r="AS71" s="111">
        <v>0</v>
      </c>
      <c r="AT71" s="112">
        <f t="shared" si="1"/>
        <v>0</v>
      </c>
      <c r="AU71" s="113">
        <f>'SO 4.08 - Hrubé terénní ú...'!P84</f>
        <v>0</v>
      </c>
      <c r="AV71" s="112">
        <f>'SO 4.08 - Hrubé terénní ú...'!J32</f>
        <v>0</v>
      </c>
      <c r="AW71" s="112">
        <f>'SO 4.08 - Hrubé terénní ú...'!J33</f>
        <v>0</v>
      </c>
      <c r="AX71" s="112">
        <f>'SO 4.08 - Hrubé terénní ú...'!J34</f>
        <v>0</v>
      </c>
      <c r="AY71" s="112">
        <f>'SO 4.08 - Hrubé terénní ú...'!J35</f>
        <v>0</v>
      </c>
      <c r="AZ71" s="112">
        <f>'SO 4.08 - Hrubé terénní ú...'!F32</f>
        <v>0</v>
      </c>
      <c r="BA71" s="112">
        <f>'SO 4.08 - Hrubé terénní ú...'!F33</f>
        <v>0</v>
      </c>
      <c r="BB71" s="112">
        <f>'SO 4.08 - Hrubé terénní ú...'!F34</f>
        <v>0</v>
      </c>
      <c r="BC71" s="112">
        <f>'SO 4.08 - Hrubé terénní ú...'!F35</f>
        <v>0</v>
      </c>
      <c r="BD71" s="114">
        <f>'SO 4.08 - Hrubé terénní ú...'!F36</f>
        <v>0</v>
      </c>
      <c r="BT71" s="115" t="s">
        <v>84</v>
      </c>
      <c r="BV71" s="115" t="s">
        <v>76</v>
      </c>
      <c r="BW71" s="115" t="s">
        <v>143</v>
      </c>
      <c r="BX71" s="115" t="s">
        <v>119</v>
      </c>
      <c r="CL71" s="115" t="s">
        <v>21</v>
      </c>
    </row>
    <row r="72" spans="1:91" s="5" customFormat="1" ht="16.5" customHeight="1">
      <c r="A72" s="96" t="s">
        <v>78</v>
      </c>
      <c r="B72" s="97"/>
      <c r="C72" s="98"/>
      <c r="D72" s="372" t="s">
        <v>144</v>
      </c>
      <c r="E72" s="372"/>
      <c r="F72" s="372"/>
      <c r="G72" s="372"/>
      <c r="H72" s="372"/>
      <c r="I72" s="99"/>
      <c r="J72" s="372" t="s">
        <v>145</v>
      </c>
      <c r="K72" s="372"/>
      <c r="L72" s="372"/>
      <c r="M72" s="372"/>
      <c r="N72" s="372"/>
      <c r="O72" s="372"/>
      <c r="P72" s="372"/>
      <c r="Q72" s="372"/>
      <c r="R72" s="372"/>
      <c r="S72" s="372"/>
      <c r="T72" s="372"/>
      <c r="U72" s="372"/>
      <c r="V72" s="372"/>
      <c r="W72" s="372"/>
      <c r="X72" s="372"/>
      <c r="Y72" s="372"/>
      <c r="Z72" s="372"/>
      <c r="AA72" s="372"/>
      <c r="AB72" s="372"/>
      <c r="AC72" s="372"/>
      <c r="AD72" s="372"/>
      <c r="AE72" s="372"/>
      <c r="AF72" s="372"/>
      <c r="AG72" s="362">
        <f>'VRN - Vedlejší rozpočtové...'!J27</f>
        <v>0</v>
      </c>
      <c r="AH72" s="363"/>
      <c r="AI72" s="363"/>
      <c r="AJ72" s="363"/>
      <c r="AK72" s="363"/>
      <c r="AL72" s="363"/>
      <c r="AM72" s="363"/>
      <c r="AN72" s="362">
        <f t="shared" si="0"/>
        <v>0</v>
      </c>
      <c r="AO72" s="363"/>
      <c r="AP72" s="363"/>
      <c r="AQ72" s="100" t="s">
        <v>81</v>
      </c>
      <c r="AR72" s="101"/>
      <c r="AS72" s="116">
        <v>0</v>
      </c>
      <c r="AT72" s="117">
        <f t="shared" si="1"/>
        <v>0</v>
      </c>
      <c r="AU72" s="118">
        <f>'VRN - Vedlejší rozpočtové...'!P82</f>
        <v>0</v>
      </c>
      <c r="AV72" s="117">
        <f>'VRN - Vedlejší rozpočtové...'!J30</f>
        <v>0</v>
      </c>
      <c r="AW72" s="117">
        <f>'VRN - Vedlejší rozpočtové...'!J31</f>
        <v>0</v>
      </c>
      <c r="AX72" s="117">
        <f>'VRN - Vedlejší rozpočtové...'!J32</f>
        <v>0</v>
      </c>
      <c r="AY72" s="117">
        <f>'VRN - Vedlejší rozpočtové...'!J33</f>
        <v>0</v>
      </c>
      <c r="AZ72" s="117">
        <f>'VRN - Vedlejší rozpočtové...'!F30</f>
        <v>0</v>
      </c>
      <c r="BA72" s="117">
        <f>'VRN - Vedlejší rozpočtové...'!F31</f>
        <v>0</v>
      </c>
      <c r="BB72" s="117">
        <f>'VRN - Vedlejší rozpočtové...'!F32</f>
        <v>0</v>
      </c>
      <c r="BC72" s="117">
        <f>'VRN - Vedlejší rozpočtové...'!F33</f>
        <v>0</v>
      </c>
      <c r="BD72" s="119">
        <f>'VRN - Vedlejší rozpočtové...'!F34</f>
        <v>0</v>
      </c>
      <c r="BT72" s="106" t="s">
        <v>82</v>
      </c>
      <c r="BV72" s="106" t="s">
        <v>76</v>
      </c>
      <c r="BW72" s="106" t="s">
        <v>146</v>
      </c>
      <c r="BX72" s="106" t="s">
        <v>7</v>
      </c>
      <c r="CL72" s="106" t="s">
        <v>21</v>
      </c>
      <c r="CM72" s="106" t="s">
        <v>84</v>
      </c>
    </row>
    <row r="73" spans="1:91" s="1" customFormat="1" ht="30" customHeight="1">
      <c r="B73" s="41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1"/>
    </row>
    <row r="74" spans="1:91" s="1" customFormat="1" ht="6.95" customHeight="1">
      <c r="B74" s="56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61"/>
    </row>
  </sheetData>
  <sheetProtection algorithmName="SHA-512" hashValue="aCzuNx7d/ZR6kYqSMh5wpVnYHhOzZJ8rDvRBPi7efqkCO3ah3y2RLapZR2aYKWuGRxP+hMQSKQaBooFMqhgmjw==" saltValue="f1cOfh2VPO+9IhN9GGh93PHxyOXY1BW5IqhIU7iujTnNxuxfiQ4HJF4o8Fo56aPGbtqbY6tFRfU4vseikdwjrQ==" spinCount="100000" sheet="1" objects="1" scenarios="1" formatColumns="0" formatRows="0"/>
  <mergeCells count="121">
    <mergeCell ref="AN63:AP63"/>
    <mergeCell ref="AN64:AP64"/>
    <mergeCell ref="AN65:AP65"/>
    <mergeCell ref="AN66:AP66"/>
    <mergeCell ref="AN67:AP67"/>
    <mergeCell ref="AN68:AP68"/>
    <mergeCell ref="AN51:AP51"/>
    <mergeCell ref="K62:AF62"/>
    <mergeCell ref="J63:AF63"/>
    <mergeCell ref="AG51:AM51"/>
    <mergeCell ref="C49:G49"/>
    <mergeCell ref="D52:H52"/>
    <mergeCell ref="D53:H53"/>
    <mergeCell ref="D54:H54"/>
    <mergeCell ref="E55:I55"/>
    <mergeCell ref="E56:I56"/>
    <mergeCell ref="AG71:AM71"/>
    <mergeCell ref="AG72:AM72"/>
    <mergeCell ref="AN53:AP53"/>
    <mergeCell ref="AN52:AP52"/>
    <mergeCell ref="AG52:AM52"/>
    <mergeCell ref="AG53:AM53"/>
    <mergeCell ref="AG54:AM54"/>
    <mergeCell ref="AG55:AM55"/>
    <mergeCell ref="AG56:AM56"/>
    <mergeCell ref="AG57:AM57"/>
    <mergeCell ref="AG58:AM58"/>
    <mergeCell ref="AG59:AM59"/>
    <mergeCell ref="AG60:AM60"/>
    <mergeCell ref="AG61:AM61"/>
    <mergeCell ref="AG62:AM62"/>
    <mergeCell ref="AN54:AP54"/>
    <mergeCell ref="AN59:AP59"/>
    <mergeCell ref="AN57:AP57"/>
    <mergeCell ref="AN55:AP55"/>
    <mergeCell ref="AN56:AP56"/>
    <mergeCell ref="AN58:AP58"/>
    <mergeCell ref="AN60:AP60"/>
    <mergeCell ref="AN61:AP61"/>
    <mergeCell ref="AN62:AP62"/>
    <mergeCell ref="E69:I69"/>
    <mergeCell ref="E70:I70"/>
    <mergeCell ref="E71:I71"/>
    <mergeCell ref="D72:H72"/>
    <mergeCell ref="AM46:AP46"/>
    <mergeCell ref="AS46:AT48"/>
    <mergeCell ref="AN49:AP49"/>
    <mergeCell ref="K65:AF65"/>
    <mergeCell ref="K64:AF64"/>
    <mergeCell ref="K66:AF66"/>
    <mergeCell ref="K67:AF67"/>
    <mergeCell ref="K68:AF68"/>
    <mergeCell ref="K69:AF69"/>
    <mergeCell ref="K70:AF70"/>
    <mergeCell ref="K71:AF71"/>
    <mergeCell ref="J72:AF72"/>
    <mergeCell ref="AG64:AM64"/>
    <mergeCell ref="AG63:AM63"/>
    <mergeCell ref="AG65:AM65"/>
    <mergeCell ref="AG66:AM66"/>
    <mergeCell ref="AG67:AM67"/>
    <mergeCell ref="AG68:AM68"/>
    <mergeCell ref="AG69:AM69"/>
    <mergeCell ref="AG70:AM70"/>
    <mergeCell ref="E59:I59"/>
    <mergeCell ref="E60:I60"/>
    <mergeCell ref="E61:I61"/>
    <mergeCell ref="E62:I62"/>
    <mergeCell ref="D63:H63"/>
    <mergeCell ref="E64:I64"/>
    <mergeCell ref="E65:I65"/>
    <mergeCell ref="E66:I66"/>
    <mergeCell ref="E68:I68"/>
    <mergeCell ref="AN71:AP71"/>
    <mergeCell ref="AN72:AP72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J52:AF52"/>
    <mergeCell ref="W29:AE29"/>
    <mergeCell ref="AK29:AO29"/>
    <mergeCell ref="E67:I67"/>
    <mergeCell ref="E58:I58"/>
    <mergeCell ref="E57:I57"/>
    <mergeCell ref="BE5:BE32"/>
    <mergeCell ref="W30:AE30"/>
    <mergeCell ref="X32:AB32"/>
    <mergeCell ref="AK32:AO32"/>
    <mergeCell ref="AR2:BE2"/>
    <mergeCell ref="K5:AO5"/>
    <mergeCell ref="W28:AE28"/>
    <mergeCell ref="AK28:AO28"/>
    <mergeCell ref="AN70:AP70"/>
    <mergeCell ref="AN69:AP69"/>
    <mergeCell ref="K6:AO6"/>
    <mergeCell ref="L42:AO42"/>
    <mergeCell ref="AM44:AN44"/>
    <mergeCell ref="I49:AF49"/>
    <mergeCell ref="AG49:AM49"/>
    <mergeCell ref="J53:AF53"/>
    <mergeCell ref="J54:AF54"/>
    <mergeCell ref="K55:AF55"/>
    <mergeCell ref="K56:AF56"/>
    <mergeCell ref="K57:AF57"/>
    <mergeCell ref="K58:AF58"/>
    <mergeCell ref="K59:AF59"/>
    <mergeCell ref="K60:AF60"/>
    <mergeCell ref="K61:AF61"/>
  </mergeCells>
  <hyperlinks>
    <hyperlink ref="K1:S1" location="C2" display="1) Rekapitulace stavby" xr:uid="{00000000-0004-0000-0000-000000000000}"/>
    <hyperlink ref="W1:AI1" location="C51" display="2) Rekapitulace objektů stavby a soupisů prací" xr:uid="{00000000-0004-0000-0000-000001000000}"/>
    <hyperlink ref="A52" location="'SO 1 - Parkování'!C2" display="/" xr:uid="{00000000-0004-0000-0000-000002000000}"/>
    <hyperlink ref="A53" location="'SO 2 - Přípojka kanalizace'!C2" display="/" xr:uid="{00000000-0004-0000-0000-000003000000}"/>
    <hyperlink ref="A55" location="'SO 3.01 - Letní sprchy a ...'!C2" display="/" xr:uid="{00000000-0004-0000-0000-000004000000}"/>
    <hyperlink ref="A56" location="'SO 3.03 - Hřiště beach vo...'!C2" display="/" xr:uid="{00000000-0004-0000-0000-000005000000}"/>
    <hyperlink ref="A57" location="'SO 3.04a - Hřiště víceúče...'!C2" display="/" xr:uid="{00000000-0004-0000-0000-000006000000}"/>
    <hyperlink ref="A58" location="'SO 3.04b - Hřiště víceúče...'!C2" display="/" xr:uid="{00000000-0004-0000-0000-000007000000}"/>
    <hyperlink ref="A59" location="'SO 3.05 - Dětské hřiště'!C2" display="/" xr:uid="{00000000-0004-0000-0000-000008000000}"/>
    <hyperlink ref="A60" location="'SO 3.06 - Asfaltová cesta...'!C2" display="/" xr:uid="{00000000-0004-0000-0000-000009000000}"/>
    <hyperlink ref="A61" location="'SO 3.07. - Sadové úpravy'!C2" display="/" xr:uid="{00000000-0004-0000-0000-00000A000000}"/>
    <hyperlink ref="A62" location="'SO 3.08 - Oplocení areálu'!C2" display="/" xr:uid="{00000000-0004-0000-0000-00000B000000}"/>
    <hyperlink ref="A64" location="'SO 4.01 - Sauny'!C2" display="/" xr:uid="{00000000-0004-0000-0000-00000C000000}"/>
    <hyperlink ref="A65" location="'SO 4.02 - Retenční nádrže'!C2" display="/" xr:uid="{00000000-0004-0000-0000-00000D000000}"/>
    <hyperlink ref="A66" location="'SO 4.03 - Dětské brouzdal...'!C2" display="/" xr:uid="{00000000-0004-0000-0000-00000E000000}"/>
    <hyperlink ref="A67" location="'SO 4.04 - Velké molo'!C2" display="/" xr:uid="{00000000-0004-0000-0000-00000F000000}"/>
    <hyperlink ref="A68" location="'SO 4.05 - Krátké molo'!C2" display="/" xr:uid="{00000000-0004-0000-0000-000010000000}"/>
    <hyperlink ref="A69" location="'SO 4.06 - Prodloužení a d...'!C2" display="/" xr:uid="{00000000-0004-0000-0000-000011000000}"/>
    <hyperlink ref="A70" location="'SO 4.07 - Kryty cirkulačn...'!C2" display="/" xr:uid="{00000000-0004-0000-0000-000012000000}"/>
    <hyperlink ref="A71" location="'SO 4.08 - Hrubé terénní ú...'!C2" display="/" xr:uid="{00000000-0004-0000-0000-000013000000}"/>
    <hyperlink ref="A72" location="'VRN - Vedlejší rozpočtové...'!C2" display="/" xr:uid="{00000000-0004-0000-0000-000014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R35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147</v>
      </c>
      <c r="G1" s="399" t="s">
        <v>148</v>
      </c>
      <c r="H1" s="399"/>
      <c r="I1" s="124"/>
      <c r="J1" s="123" t="s">
        <v>149</v>
      </c>
      <c r="K1" s="122" t="s">
        <v>150</v>
      </c>
      <c r="L1" s="123" t="s">
        <v>151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113</v>
      </c>
    </row>
    <row r="3" spans="1:70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152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1:70" ht="16.5" customHeight="1">
      <c r="B7" s="28"/>
      <c r="C7" s="29"/>
      <c r="D7" s="29"/>
      <c r="E7" s="391" t="str">
        <f>'Rekapitulace stavby'!K6</f>
        <v>Revitalizace koupaliště Lhotka, Praha 4 - 2.etapa</v>
      </c>
      <c r="F7" s="392"/>
      <c r="G7" s="392"/>
      <c r="H7" s="392"/>
      <c r="I7" s="126"/>
      <c r="J7" s="29"/>
      <c r="K7" s="31"/>
    </row>
    <row r="8" spans="1:70">
      <c r="B8" s="28"/>
      <c r="C8" s="29"/>
      <c r="D8" s="37" t="s">
        <v>153</v>
      </c>
      <c r="E8" s="29"/>
      <c r="F8" s="29"/>
      <c r="G8" s="29"/>
      <c r="H8" s="29"/>
      <c r="I8" s="126"/>
      <c r="J8" s="29"/>
      <c r="K8" s="31"/>
    </row>
    <row r="9" spans="1:70" s="1" customFormat="1" ht="16.5" customHeight="1">
      <c r="B9" s="41"/>
      <c r="C9" s="42"/>
      <c r="D9" s="42"/>
      <c r="E9" s="391" t="s">
        <v>878</v>
      </c>
      <c r="F9" s="394"/>
      <c r="G9" s="394"/>
      <c r="H9" s="394"/>
      <c r="I9" s="127"/>
      <c r="J9" s="42"/>
      <c r="K9" s="45"/>
    </row>
    <row r="10" spans="1:70" s="1" customFormat="1">
      <c r="B10" s="41"/>
      <c r="C10" s="42"/>
      <c r="D10" s="37" t="s">
        <v>879</v>
      </c>
      <c r="E10" s="42"/>
      <c r="F10" s="42"/>
      <c r="G10" s="42"/>
      <c r="H10" s="42"/>
      <c r="I10" s="127"/>
      <c r="J10" s="42"/>
      <c r="K10" s="45"/>
    </row>
    <row r="11" spans="1:70" s="1" customFormat="1" ht="36.950000000000003" customHeight="1">
      <c r="B11" s="41"/>
      <c r="C11" s="42"/>
      <c r="D11" s="42"/>
      <c r="E11" s="393" t="s">
        <v>2186</v>
      </c>
      <c r="F11" s="394"/>
      <c r="G11" s="394"/>
      <c r="H11" s="394"/>
      <c r="I11" s="127"/>
      <c r="J11" s="42"/>
      <c r="K11" s="45"/>
    </row>
    <row r="12" spans="1:70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1:70" s="1" customFormat="1" ht="14.45" customHeight="1">
      <c r="B13" s="41"/>
      <c r="C13" s="42"/>
      <c r="D13" s="37" t="s">
        <v>20</v>
      </c>
      <c r="E13" s="42"/>
      <c r="F13" s="35" t="s">
        <v>30</v>
      </c>
      <c r="G13" s="42"/>
      <c r="H13" s="42"/>
      <c r="I13" s="128" t="s">
        <v>22</v>
      </c>
      <c r="J13" s="35" t="s">
        <v>30</v>
      </c>
      <c r="K13" s="45"/>
    </row>
    <row r="14" spans="1:70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8" t="s">
        <v>26</v>
      </c>
      <c r="J14" s="129" t="str">
        <f>'Rekapitulace stavby'!AN8</f>
        <v>10. 8. 2018</v>
      </c>
      <c r="K14" s="45"/>
    </row>
    <row r="15" spans="1:70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1:70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8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8" t="s">
        <v>32</v>
      </c>
      <c r="J17" s="35" t="s">
        <v>30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33</v>
      </c>
      <c r="E19" s="42"/>
      <c r="F19" s="42"/>
      <c r="G19" s="42"/>
      <c r="H19" s="42"/>
      <c r="I19" s="128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35</v>
      </c>
      <c r="E22" s="42"/>
      <c r="F22" s="42"/>
      <c r="G22" s="42"/>
      <c r="H22" s="42"/>
      <c r="I22" s="128" t="s">
        <v>29</v>
      </c>
      <c r="J22" s="35" t="s">
        <v>30</v>
      </c>
      <c r="K22" s="45"/>
    </row>
    <row r="23" spans="2:11" s="1" customFormat="1" ht="18" customHeight="1">
      <c r="B23" s="41"/>
      <c r="C23" s="42"/>
      <c r="D23" s="42"/>
      <c r="E23" s="35" t="s">
        <v>36</v>
      </c>
      <c r="F23" s="42"/>
      <c r="G23" s="42"/>
      <c r="H23" s="42"/>
      <c r="I23" s="128" t="s">
        <v>32</v>
      </c>
      <c r="J23" s="35" t="s">
        <v>30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38</v>
      </c>
      <c r="E25" s="42"/>
      <c r="F25" s="42"/>
      <c r="G25" s="42"/>
      <c r="H25" s="42"/>
      <c r="I25" s="127"/>
      <c r="J25" s="42"/>
      <c r="K25" s="45"/>
    </row>
    <row r="26" spans="2:11" s="7" customFormat="1" ht="16.5" customHeight="1">
      <c r="B26" s="130"/>
      <c r="C26" s="131"/>
      <c r="D26" s="131"/>
      <c r="E26" s="367" t="s">
        <v>30</v>
      </c>
      <c r="F26" s="367"/>
      <c r="G26" s="367"/>
      <c r="H26" s="367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40</v>
      </c>
      <c r="E29" s="42"/>
      <c r="F29" s="42"/>
      <c r="G29" s="42"/>
      <c r="H29" s="42"/>
      <c r="I29" s="127"/>
      <c r="J29" s="137">
        <f>ROUND(J87,2)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42</v>
      </c>
      <c r="G31" s="42"/>
      <c r="H31" s="42"/>
      <c r="I31" s="138" t="s">
        <v>41</v>
      </c>
      <c r="J31" s="46" t="s">
        <v>43</v>
      </c>
      <c r="K31" s="45"/>
    </row>
    <row r="32" spans="2:11" s="1" customFormat="1" ht="14.45" customHeight="1">
      <c r="B32" s="41"/>
      <c r="C32" s="42"/>
      <c r="D32" s="49" t="s">
        <v>44</v>
      </c>
      <c r="E32" s="49" t="s">
        <v>45</v>
      </c>
      <c r="F32" s="139">
        <f>ROUND(SUM(BE87:BE353), 2)</f>
        <v>0</v>
      </c>
      <c r="G32" s="42"/>
      <c r="H32" s="42"/>
      <c r="I32" s="140">
        <v>0.21</v>
      </c>
      <c r="J32" s="139">
        <f>ROUND(ROUND((SUM(BE87:BE353)), 2)*I32, 2)</f>
        <v>0</v>
      </c>
      <c r="K32" s="45"/>
    </row>
    <row r="33" spans="2:11" s="1" customFormat="1" ht="14.45" customHeight="1">
      <c r="B33" s="41"/>
      <c r="C33" s="42"/>
      <c r="D33" s="42"/>
      <c r="E33" s="49" t="s">
        <v>46</v>
      </c>
      <c r="F33" s="139">
        <f>ROUND(SUM(BF87:BF353), 2)</f>
        <v>0</v>
      </c>
      <c r="G33" s="42"/>
      <c r="H33" s="42"/>
      <c r="I33" s="140">
        <v>0.15</v>
      </c>
      <c r="J33" s="139">
        <f>ROUND(ROUND((SUM(BF87:BF353)), 2)*I33, 2)</f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47</v>
      </c>
      <c r="F34" s="139">
        <f>ROUND(SUM(BG87:BG353), 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hidden="1" customHeight="1">
      <c r="B35" s="41"/>
      <c r="C35" s="42"/>
      <c r="D35" s="42"/>
      <c r="E35" s="49" t="s">
        <v>48</v>
      </c>
      <c r="F35" s="139">
        <f>ROUND(SUM(BH87:BH353), 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hidden="1" customHeight="1">
      <c r="B36" s="41"/>
      <c r="C36" s="42"/>
      <c r="D36" s="42"/>
      <c r="E36" s="49" t="s">
        <v>49</v>
      </c>
      <c r="F36" s="139">
        <f>ROUND(SUM(BI87:BI353), 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50</v>
      </c>
      <c r="E38" s="79"/>
      <c r="F38" s="79"/>
      <c r="G38" s="143" t="s">
        <v>51</v>
      </c>
      <c r="H38" s="144" t="s">
        <v>52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0000000000003" customHeight="1">
      <c r="B44" s="41"/>
      <c r="C44" s="30" t="s">
        <v>155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6.5" customHeight="1">
      <c r="B47" s="41"/>
      <c r="C47" s="42"/>
      <c r="D47" s="42"/>
      <c r="E47" s="391" t="str">
        <f>E7</f>
        <v>Revitalizace koupaliště Lhotka, Praha 4 - 2.etapa</v>
      </c>
      <c r="F47" s="392"/>
      <c r="G47" s="392"/>
      <c r="H47" s="392"/>
      <c r="I47" s="127"/>
      <c r="J47" s="42"/>
      <c r="K47" s="45"/>
    </row>
    <row r="48" spans="2:11">
      <c r="B48" s="28"/>
      <c r="C48" s="37" t="s">
        <v>153</v>
      </c>
      <c r="D48" s="29"/>
      <c r="E48" s="29"/>
      <c r="F48" s="29"/>
      <c r="G48" s="29"/>
      <c r="H48" s="29"/>
      <c r="I48" s="126"/>
      <c r="J48" s="29"/>
      <c r="K48" s="31"/>
    </row>
    <row r="49" spans="2:47" s="1" customFormat="1" ht="16.5" customHeight="1">
      <c r="B49" s="41"/>
      <c r="C49" s="42"/>
      <c r="D49" s="42"/>
      <c r="E49" s="391" t="s">
        <v>878</v>
      </c>
      <c r="F49" s="394"/>
      <c r="G49" s="394"/>
      <c r="H49" s="394"/>
      <c r="I49" s="127"/>
      <c r="J49" s="42"/>
      <c r="K49" s="45"/>
    </row>
    <row r="50" spans="2:47" s="1" customFormat="1" ht="14.45" customHeight="1">
      <c r="B50" s="41"/>
      <c r="C50" s="37" t="s">
        <v>879</v>
      </c>
      <c r="D50" s="42"/>
      <c r="E50" s="42"/>
      <c r="F50" s="42"/>
      <c r="G50" s="42"/>
      <c r="H50" s="42"/>
      <c r="I50" s="127"/>
      <c r="J50" s="42"/>
      <c r="K50" s="45"/>
    </row>
    <row r="51" spans="2:47" s="1" customFormat="1" ht="17.25" customHeight="1">
      <c r="B51" s="41"/>
      <c r="C51" s="42"/>
      <c r="D51" s="42"/>
      <c r="E51" s="393" t="str">
        <f>E11</f>
        <v>SO 3.07. - Sadové úpravy</v>
      </c>
      <c r="F51" s="394"/>
      <c r="G51" s="394"/>
      <c r="H51" s="394"/>
      <c r="I51" s="127"/>
      <c r="J51" s="42"/>
      <c r="K51" s="45"/>
    </row>
    <row r="52" spans="2:47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47" s="1" customFormat="1" ht="18" customHeight="1">
      <c r="B53" s="41"/>
      <c r="C53" s="37" t="s">
        <v>24</v>
      </c>
      <c r="D53" s="42"/>
      <c r="E53" s="42"/>
      <c r="F53" s="35" t="str">
        <f>F14</f>
        <v>Praha 4, k.ú. Lhotka 728071</v>
      </c>
      <c r="G53" s="42"/>
      <c r="H53" s="42"/>
      <c r="I53" s="128" t="s">
        <v>26</v>
      </c>
      <c r="J53" s="129" t="str">
        <f>IF(J14="","",J14)</f>
        <v>10. 8. 2018</v>
      </c>
      <c r="K53" s="45"/>
    </row>
    <row r="54" spans="2:47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47" s="1" customFormat="1">
      <c r="B55" s="41"/>
      <c r="C55" s="37" t="s">
        <v>28</v>
      </c>
      <c r="D55" s="42"/>
      <c r="E55" s="42"/>
      <c r="F55" s="35" t="str">
        <f>E17</f>
        <v>Městská část Praha 4</v>
      </c>
      <c r="G55" s="42"/>
      <c r="H55" s="42"/>
      <c r="I55" s="128" t="s">
        <v>35</v>
      </c>
      <c r="J55" s="367" t="str">
        <f>E23</f>
        <v>SUNCAD, s.r.o.</v>
      </c>
      <c r="K55" s="45"/>
    </row>
    <row r="56" spans="2:47" s="1" customFormat="1" ht="14.45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27"/>
      <c r="J56" s="395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47" s="1" customFormat="1" ht="29.25" customHeight="1">
      <c r="B58" s="41"/>
      <c r="C58" s="153" t="s">
        <v>156</v>
      </c>
      <c r="D58" s="141"/>
      <c r="E58" s="141"/>
      <c r="F58" s="141"/>
      <c r="G58" s="141"/>
      <c r="H58" s="141"/>
      <c r="I58" s="154"/>
      <c r="J58" s="155" t="s">
        <v>157</v>
      </c>
      <c r="K58" s="156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158</v>
      </c>
      <c r="D60" s="42"/>
      <c r="E60" s="42"/>
      <c r="F60" s="42"/>
      <c r="G60" s="42"/>
      <c r="H60" s="42"/>
      <c r="I60" s="127"/>
      <c r="J60" s="137">
        <f>J87</f>
        <v>0</v>
      </c>
      <c r="K60" s="45"/>
      <c r="AU60" s="24" t="s">
        <v>159</v>
      </c>
    </row>
    <row r="61" spans="2:47" s="8" customFormat="1" ht="24.95" customHeight="1">
      <c r="B61" s="158"/>
      <c r="C61" s="159"/>
      <c r="D61" s="160" t="s">
        <v>160</v>
      </c>
      <c r="E61" s="161"/>
      <c r="F61" s="161"/>
      <c r="G61" s="161"/>
      <c r="H61" s="161"/>
      <c r="I61" s="162"/>
      <c r="J61" s="163">
        <f>J88</f>
        <v>0</v>
      </c>
      <c r="K61" s="164"/>
    </row>
    <row r="62" spans="2:47" s="9" customFormat="1" ht="19.899999999999999" customHeight="1">
      <c r="B62" s="165"/>
      <c r="C62" s="166"/>
      <c r="D62" s="167" t="s">
        <v>161</v>
      </c>
      <c r="E62" s="168"/>
      <c r="F62" s="168"/>
      <c r="G62" s="168"/>
      <c r="H62" s="168"/>
      <c r="I62" s="169"/>
      <c r="J62" s="170">
        <f>J89</f>
        <v>0</v>
      </c>
      <c r="K62" s="171"/>
    </row>
    <row r="63" spans="2:47" s="9" customFormat="1" ht="19.899999999999999" customHeight="1">
      <c r="B63" s="165"/>
      <c r="C63" s="166"/>
      <c r="D63" s="167" t="s">
        <v>164</v>
      </c>
      <c r="E63" s="168"/>
      <c r="F63" s="168"/>
      <c r="G63" s="168"/>
      <c r="H63" s="168"/>
      <c r="I63" s="169"/>
      <c r="J63" s="170">
        <f>J337</f>
        <v>0</v>
      </c>
      <c r="K63" s="171"/>
    </row>
    <row r="64" spans="2:47" s="9" customFormat="1" ht="19.899999999999999" customHeight="1">
      <c r="B64" s="165"/>
      <c r="C64" s="166"/>
      <c r="D64" s="167" t="s">
        <v>166</v>
      </c>
      <c r="E64" s="168"/>
      <c r="F64" s="168"/>
      <c r="G64" s="168"/>
      <c r="H64" s="168"/>
      <c r="I64" s="169"/>
      <c r="J64" s="170">
        <f>J343</f>
        <v>0</v>
      </c>
      <c r="K64" s="171"/>
    </row>
    <row r="65" spans="2:12" s="9" customFormat="1" ht="19.899999999999999" customHeight="1">
      <c r="B65" s="165"/>
      <c r="C65" s="166"/>
      <c r="D65" s="167" t="s">
        <v>169</v>
      </c>
      <c r="E65" s="168"/>
      <c r="F65" s="168"/>
      <c r="G65" s="168"/>
      <c r="H65" s="168"/>
      <c r="I65" s="169"/>
      <c r="J65" s="170">
        <f>J350</f>
        <v>0</v>
      </c>
      <c r="K65" s="171"/>
    </row>
    <row r="66" spans="2:12" s="1" customFormat="1" ht="21.75" customHeight="1">
      <c r="B66" s="41"/>
      <c r="C66" s="42"/>
      <c r="D66" s="42"/>
      <c r="E66" s="42"/>
      <c r="F66" s="42"/>
      <c r="G66" s="42"/>
      <c r="H66" s="42"/>
      <c r="I66" s="127"/>
      <c r="J66" s="42"/>
      <c r="K66" s="45"/>
    </row>
    <row r="67" spans="2:12" s="1" customFormat="1" ht="6.95" customHeight="1">
      <c r="B67" s="56"/>
      <c r="C67" s="57"/>
      <c r="D67" s="57"/>
      <c r="E67" s="57"/>
      <c r="F67" s="57"/>
      <c r="G67" s="57"/>
      <c r="H67" s="57"/>
      <c r="I67" s="148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51"/>
      <c r="J71" s="60"/>
      <c r="K71" s="60"/>
      <c r="L71" s="61"/>
    </row>
    <row r="72" spans="2:12" s="1" customFormat="1" ht="36.950000000000003" customHeight="1">
      <c r="B72" s="41"/>
      <c r="C72" s="62" t="s">
        <v>170</v>
      </c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14.45" customHeight="1">
      <c r="B74" s="41"/>
      <c r="C74" s="65" t="s">
        <v>18</v>
      </c>
      <c r="D74" s="63"/>
      <c r="E74" s="63"/>
      <c r="F74" s="63"/>
      <c r="G74" s="63"/>
      <c r="H74" s="63"/>
      <c r="I74" s="172"/>
      <c r="J74" s="63"/>
      <c r="K74" s="63"/>
      <c r="L74" s="61"/>
    </row>
    <row r="75" spans="2:12" s="1" customFormat="1" ht="16.5" customHeight="1">
      <c r="B75" s="41"/>
      <c r="C75" s="63"/>
      <c r="D75" s="63"/>
      <c r="E75" s="396" t="str">
        <f>E7</f>
        <v>Revitalizace koupaliště Lhotka, Praha 4 - 2.etapa</v>
      </c>
      <c r="F75" s="397"/>
      <c r="G75" s="397"/>
      <c r="H75" s="397"/>
      <c r="I75" s="172"/>
      <c r="J75" s="63"/>
      <c r="K75" s="63"/>
      <c r="L75" s="61"/>
    </row>
    <row r="76" spans="2:12">
      <c r="B76" s="28"/>
      <c r="C76" s="65" t="s">
        <v>153</v>
      </c>
      <c r="D76" s="262"/>
      <c r="E76" s="262"/>
      <c r="F76" s="262"/>
      <c r="G76" s="262"/>
      <c r="H76" s="262"/>
      <c r="J76" s="262"/>
      <c r="K76" s="262"/>
      <c r="L76" s="263"/>
    </row>
    <row r="77" spans="2:12" s="1" customFormat="1" ht="16.5" customHeight="1">
      <c r="B77" s="41"/>
      <c r="C77" s="63"/>
      <c r="D77" s="63"/>
      <c r="E77" s="396" t="s">
        <v>878</v>
      </c>
      <c r="F77" s="398"/>
      <c r="G77" s="398"/>
      <c r="H77" s="398"/>
      <c r="I77" s="172"/>
      <c r="J77" s="63"/>
      <c r="K77" s="63"/>
      <c r="L77" s="61"/>
    </row>
    <row r="78" spans="2:12" s="1" customFormat="1" ht="14.45" customHeight="1">
      <c r="B78" s="41"/>
      <c r="C78" s="65" t="s">
        <v>879</v>
      </c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17.25" customHeight="1">
      <c r="B79" s="41"/>
      <c r="C79" s="63"/>
      <c r="D79" s="63"/>
      <c r="E79" s="384" t="str">
        <f>E11</f>
        <v>SO 3.07. - Sadové úpravy</v>
      </c>
      <c r="F79" s="398"/>
      <c r="G79" s="398"/>
      <c r="H79" s="398"/>
      <c r="I79" s="172"/>
      <c r="J79" s="63"/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72"/>
      <c r="J80" s="63"/>
      <c r="K80" s="63"/>
      <c r="L80" s="61"/>
    </row>
    <row r="81" spans="2:65" s="1" customFormat="1" ht="18" customHeight="1">
      <c r="B81" s="41"/>
      <c r="C81" s="65" t="s">
        <v>24</v>
      </c>
      <c r="D81" s="63"/>
      <c r="E81" s="63"/>
      <c r="F81" s="173" t="str">
        <f>F14</f>
        <v>Praha 4, k.ú. Lhotka 728071</v>
      </c>
      <c r="G81" s="63"/>
      <c r="H81" s="63"/>
      <c r="I81" s="174" t="s">
        <v>26</v>
      </c>
      <c r="J81" s="73" t="str">
        <f>IF(J14="","",J14)</f>
        <v>10. 8. 2018</v>
      </c>
      <c r="K81" s="63"/>
      <c r="L81" s="61"/>
    </row>
    <row r="82" spans="2:65" s="1" customFormat="1" ht="6.95" customHeight="1">
      <c r="B82" s="41"/>
      <c r="C82" s="63"/>
      <c r="D82" s="63"/>
      <c r="E82" s="63"/>
      <c r="F82" s="63"/>
      <c r="G82" s="63"/>
      <c r="H82" s="63"/>
      <c r="I82" s="172"/>
      <c r="J82" s="63"/>
      <c r="K82" s="63"/>
      <c r="L82" s="61"/>
    </row>
    <row r="83" spans="2:65" s="1" customFormat="1">
      <c r="B83" s="41"/>
      <c r="C83" s="65" t="s">
        <v>28</v>
      </c>
      <c r="D83" s="63"/>
      <c r="E83" s="63"/>
      <c r="F83" s="173" t="str">
        <f>E17</f>
        <v>Městská část Praha 4</v>
      </c>
      <c r="G83" s="63"/>
      <c r="H83" s="63"/>
      <c r="I83" s="174" t="s">
        <v>35</v>
      </c>
      <c r="J83" s="173" t="str">
        <f>E23</f>
        <v>SUNCAD, s.r.o.</v>
      </c>
      <c r="K83" s="63"/>
      <c r="L83" s="61"/>
    </row>
    <row r="84" spans="2:65" s="1" customFormat="1" ht="14.45" customHeight="1">
      <c r="B84" s="41"/>
      <c r="C84" s="65" t="s">
        <v>33</v>
      </c>
      <c r="D84" s="63"/>
      <c r="E84" s="63"/>
      <c r="F84" s="173" t="str">
        <f>IF(E20="","",E20)</f>
        <v/>
      </c>
      <c r="G84" s="63"/>
      <c r="H84" s="63"/>
      <c r="I84" s="172"/>
      <c r="J84" s="63"/>
      <c r="K84" s="63"/>
      <c r="L84" s="61"/>
    </row>
    <row r="85" spans="2:65" s="1" customFormat="1" ht="10.35" customHeight="1">
      <c r="B85" s="41"/>
      <c r="C85" s="63"/>
      <c r="D85" s="63"/>
      <c r="E85" s="63"/>
      <c r="F85" s="63"/>
      <c r="G85" s="63"/>
      <c r="H85" s="63"/>
      <c r="I85" s="172"/>
      <c r="J85" s="63"/>
      <c r="K85" s="63"/>
      <c r="L85" s="61"/>
    </row>
    <row r="86" spans="2:65" s="10" customFormat="1" ht="29.25" customHeight="1">
      <c r="B86" s="175"/>
      <c r="C86" s="176" t="s">
        <v>171</v>
      </c>
      <c r="D86" s="177" t="s">
        <v>59</v>
      </c>
      <c r="E86" s="177" t="s">
        <v>55</v>
      </c>
      <c r="F86" s="177" t="s">
        <v>172</v>
      </c>
      <c r="G86" s="177" t="s">
        <v>173</v>
      </c>
      <c r="H86" s="177" t="s">
        <v>174</v>
      </c>
      <c r="I86" s="178" t="s">
        <v>175</v>
      </c>
      <c r="J86" s="177" t="s">
        <v>157</v>
      </c>
      <c r="K86" s="179" t="s">
        <v>176</v>
      </c>
      <c r="L86" s="180"/>
      <c r="M86" s="81" t="s">
        <v>177</v>
      </c>
      <c r="N86" s="82" t="s">
        <v>44</v>
      </c>
      <c r="O86" s="82" t="s">
        <v>178</v>
      </c>
      <c r="P86" s="82" t="s">
        <v>179</v>
      </c>
      <c r="Q86" s="82" t="s">
        <v>180</v>
      </c>
      <c r="R86" s="82" t="s">
        <v>181</v>
      </c>
      <c r="S86" s="82" t="s">
        <v>182</v>
      </c>
      <c r="T86" s="83" t="s">
        <v>183</v>
      </c>
    </row>
    <row r="87" spans="2:65" s="1" customFormat="1" ht="29.25" customHeight="1">
      <c r="B87" s="41"/>
      <c r="C87" s="87" t="s">
        <v>158</v>
      </c>
      <c r="D87" s="63"/>
      <c r="E87" s="63"/>
      <c r="F87" s="63"/>
      <c r="G87" s="63"/>
      <c r="H87" s="63"/>
      <c r="I87" s="172"/>
      <c r="J87" s="181">
        <f>BK87</f>
        <v>0</v>
      </c>
      <c r="K87" s="63"/>
      <c r="L87" s="61"/>
      <c r="M87" s="84"/>
      <c r="N87" s="85"/>
      <c r="O87" s="85"/>
      <c r="P87" s="182">
        <f>P88</f>
        <v>0</v>
      </c>
      <c r="Q87" s="85"/>
      <c r="R87" s="182">
        <f>R88</f>
        <v>253.80840000000003</v>
      </c>
      <c r="S87" s="85"/>
      <c r="T87" s="183">
        <f>T88</f>
        <v>0</v>
      </c>
      <c r="AT87" s="24" t="s">
        <v>73</v>
      </c>
      <c r="AU87" s="24" t="s">
        <v>159</v>
      </c>
      <c r="BK87" s="184">
        <f>BK88</f>
        <v>0</v>
      </c>
    </row>
    <row r="88" spans="2:65" s="11" customFormat="1" ht="37.35" customHeight="1">
      <c r="B88" s="185"/>
      <c r="C88" s="186"/>
      <c r="D88" s="187" t="s">
        <v>73</v>
      </c>
      <c r="E88" s="188" t="s">
        <v>184</v>
      </c>
      <c r="F88" s="188" t="s">
        <v>185</v>
      </c>
      <c r="G88" s="186"/>
      <c r="H88" s="186"/>
      <c r="I88" s="189"/>
      <c r="J88" s="190">
        <f>BK88</f>
        <v>0</v>
      </c>
      <c r="K88" s="186"/>
      <c r="L88" s="191"/>
      <c r="M88" s="192"/>
      <c r="N88" s="193"/>
      <c r="O88" s="193"/>
      <c r="P88" s="194">
        <f>P89+P337+P343+P350</f>
        <v>0</v>
      </c>
      <c r="Q88" s="193"/>
      <c r="R88" s="194">
        <f>R89+R337+R343+R350</f>
        <v>253.80840000000003</v>
      </c>
      <c r="S88" s="193"/>
      <c r="T88" s="195">
        <f>T89+T337+T343+T350</f>
        <v>0</v>
      </c>
      <c r="AR88" s="196" t="s">
        <v>82</v>
      </c>
      <c r="AT88" s="197" t="s">
        <v>73</v>
      </c>
      <c r="AU88" s="197" t="s">
        <v>74</v>
      </c>
      <c r="AY88" s="196" t="s">
        <v>186</v>
      </c>
      <c r="BK88" s="198">
        <f>BK89+BK337+BK343+BK350</f>
        <v>0</v>
      </c>
    </row>
    <row r="89" spans="2:65" s="11" customFormat="1" ht="19.899999999999999" customHeight="1">
      <c r="B89" s="185"/>
      <c r="C89" s="186"/>
      <c r="D89" s="187" t="s">
        <v>73</v>
      </c>
      <c r="E89" s="199" t="s">
        <v>82</v>
      </c>
      <c r="F89" s="199" t="s">
        <v>187</v>
      </c>
      <c r="G89" s="186"/>
      <c r="H89" s="186"/>
      <c r="I89" s="189"/>
      <c r="J89" s="200">
        <f>BK89</f>
        <v>0</v>
      </c>
      <c r="K89" s="186"/>
      <c r="L89" s="191"/>
      <c r="M89" s="192"/>
      <c r="N89" s="193"/>
      <c r="O89" s="193"/>
      <c r="P89" s="194">
        <f>SUM(P90:P336)</f>
        <v>0</v>
      </c>
      <c r="Q89" s="193"/>
      <c r="R89" s="194">
        <f>SUM(R90:R336)</f>
        <v>253.78656000000004</v>
      </c>
      <c r="S89" s="193"/>
      <c r="T89" s="195">
        <f>SUM(T90:T336)</f>
        <v>0</v>
      </c>
      <c r="AR89" s="196" t="s">
        <v>82</v>
      </c>
      <c r="AT89" s="197" t="s">
        <v>73</v>
      </c>
      <c r="AU89" s="197" t="s">
        <v>82</v>
      </c>
      <c r="AY89" s="196" t="s">
        <v>186</v>
      </c>
      <c r="BK89" s="198">
        <f>SUM(BK90:BK336)</f>
        <v>0</v>
      </c>
    </row>
    <row r="90" spans="2:65" s="1" customFormat="1" ht="16.5" customHeight="1">
      <c r="B90" s="41"/>
      <c r="C90" s="201" t="s">
        <v>82</v>
      </c>
      <c r="D90" s="201" t="s">
        <v>188</v>
      </c>
      <c r="E90" s="202" t="s">
        <v>210</v>
      </c>
      <c r="F90" s="203" t="s">
        <v>211</v>
      </c>
      <c r="G90" s="204" t="s">
        <v>212</v>
      </c>
      <c r="H90" s="205">
        <v>12.87</v>
      </c>
      <c r="I90" s="206"/>
      <c r="J90" s="207">
        <f>ROUND(I90*H90,2)</f>
        <v>0</v>
      </c>
      <c r="K90" s="203" t="s">
        <v>192</v>
      </c>
      <c r="L90" s="61"/>
      <c r="M90" s="208" t="s">
        <v>30</v>
      </c>
      <c r="N90" s="209" t="s">
        <v>45</v>
      </c>
      <c r="O90" s="42"/>
      <c r="P90" s="210">
        <f>O90*H90</f>
        <v>0</v>
      </c>
      <c r="Q90" s="210">
        <v>0</v>
      </c>
      <c r="R90" s="210">
        <f>Q90*H90</f>
        <v>0</v>
      </c>
      <c r="S90" s="210">
        <v>0</v>
      </c>
      <c r="T90" s="211">
        <f>S90*H90</f>
        <v>0</v>
      </c>
      <c r="AR90" s="24" t="s">
        <v>193</v>
      </c>
      <c r="AT90" s="24" t="s">
        <v>188</v>
      </c>
      <c r="AU90" s="24" t="s">
        <v>84</v>
      </c>
      <c r="AY90" s="24" t="s">
        <v>186</v>
      </c>
      <c r="BE90" s="212">
        <f>IF(N90="základní",J90,0)</f>
        <v>0</v>
      </c>
      <c r="BF90" s="212">
        <f>IF(N90="snížená",J90,0)</f>
        <v>0</v>
      </c>
      <c r="BG90" s="212">
        <f>IF(N90="zákl. přenesená",J90,0)</f>
        <v>0</v>
      </c>
      <c r="BH90" s="212">
        <f>IF(N90="sníž. přenesená",J90,0)</f>
        <v>0</v>
      </c>
      <c r="BI90" s="212">
        <f>IF(N90="nulová",J90,0)</f>
        <v>0</v>
      </c>
      <c r="BJ90" s="24" t="s">
        <v>82</v>
      </c>
      <c r="BK90" s="212">
        <f>ROUND(I90*H90,2)</f>
        <v>0</v>
      </c>
      <c r="BL90" s="24" t="s">
        <v>193</v>
      </c>
      <c r="BM90" s="24" t="s">
        <v>2187</v>
      </c>
    </row>
    <row r="91" spans="2:65" s="1" customFormat="1" ht="27">
      <c r="B91" s="41"/>
      <c r="C91" s="63"/>
      <c r="D91" s="213" t="s">
        <v>195</v>
      </c>
      <c r="E91" s="63"/>
      <c r="F91" s="214" t="s">
        <v>214</v>
      </c>
      <c r="G91" s="63"/>
      <c r="H91" s="63"/>
      <c r="I91" s="172"/>
      <c r="J91" s="63"/>
      <c r="K91" s="63"/>
      <c r="L91" s="61"/>
      <c r="M91" s="215"/>
      <c r="N91" s="42"/>
      <c r="O91" s="42"/>
      <c r="P91" s="42"/>
      <c r="Q91" s="42"/>
      <c r="R91" s="42"/>
      <c r="S91" s="42"/>
      <c r="T91" s="78"/>
      <c r="AT91" s="24" t="s">
        <v>195</v>
      </c>
      <c r="AU91" s="24" t="s">
        <v>84</v>
      </c>
    </row>
    <row r="92" spans="2:65" s="12" customFormat="1" ht="13.5">
      <c r="B92" s="216"/>
      <c r="C92" s="217"/>
      <c r="D92" s="213" t="s">
        <v>197</v>
      </c>
      <c r="E92" s="218" t="s">
        <v>30</v>
      </c>
      <c r="F92" s="219" t="s">
        <v>2188</v>
      </c>
      <c r="G92" s="217"/>
      <c r="H92" s="220">
        <v>12.87</v>
      </c>
      <c r="I92" s="221"/>
      <c r="J92" s="217"/>
      <c r="K92" s="217"/>
      <c r="L92" s="222"/>
      <c r="M92" s="223"/>
      <c r="N92" s="224"/>
      <c r="O92" s="224"/>
      <c r="P92" s="224"/>
      <c r="Q92" s="224"/>
      <c r="R92" s="224"/>
      <c r="S92" s="224"/>
      <c r="T92" s="225"/>
      <c r="AT92" s="226" t="s">
        <v>197</v>
      </c>
      <c r="AU92" s="226" t="s">
        <v>84</v>
      </c>
      <c r="AV92" s="12" t="s">
        <v>84</v>
      </c>
      <c r="AW92" s="12" t="s">
        <v>37</v>
      </c>
      <c r="AX92" s="12" t="s">
        <v>74</v>
      </c>
      <c r="AY92" s="226" t="s">
        <v>186</v>
      </c>
    </row>
    <row r="93" spans="2:65" s="1" customFormat="1" ht="16.5" customHeight="1">
      <c r="B93" s="41"/>
      <c r="C93" s="201" t="s">
        <v>84</v>
      </c>
      <c r="D93" s="201" t="s">
        <v>188</v>
      </c>
      <c r="E93" s="202" t="s">
        <v>237</v>
      </c>
      <c r="F93" s="203" t="s">
        <v>238</v>
      </c>
      <c r="G93" s="204" t="s">
        <v>212</v>
      </c>
      <c r="H93" s="205">
        <v>128.69999999999999</v>
      </c>
      <c r="I93" s="206"/>
      <c r="J93" s="207">
        <f>ROUND(I93*H93,2)</f>
        <v>0</v>
      </c>
      <c r="K93" s="203" t="s">
        <v>192</v>
      </c>
      <c r="L93" s="61"/>
      <c r="M93" s="208" t="s">
        <v>30</v>
      </c>
      <c r="N93" s="209" t="s">
        <v>45</v>
      </c>
      <c r="O93" s="42"/>
      <c r="P93" s="210">
        <f>O93*H93</f>
        <v>0</v>
      </c>
      <c r="Q93" s="210">
        <v>0</v>
      </c>
      <c r="R93" s="210">
        <f>Q93*H93</f>
        <v>0</v>
      </c>
      <c r="S93" s="210">
        <v>0</v>
      </c>
      <c r="T93" s="211">
        <f>S93*H93</f>
        <v>0</v>
      </c>
      <c r="AR93" s="24" t="s">
        <v>193</v>
      </c>
      <c r="AT93" s="24" t="s">
        <v>188</v>
      </c>
      <c r="AU93" s="24" t="s">
        <v>84</v>
      </c>
      <c r="AY93" s="24" t="s">
        <v>186</v>
      </c>
      <c r="BE93" s="212">
        <f>IF(N93="základní",J93,0)</f>
        <v>0</v>
      </c>
      <c r="BF93" s="212">
        <f>IF(N93="snížená",J93,0)</f>
        <v>0</v>
      </c>
      <c r="BG93" s="212">
        <f>IF(N93="zákl. přenesená",J93,0)</f>
        <v>0</v>
      </c>
      <c r="BH93" s="212">
        <f>IF(N93="sníž. přenesená",J93,0)</f>
        <v>0</v>
      </c>
      <c r="BI93" s="212">
        <f>IF(N93="nulová",J93,0)</f>
        <v>0</v>
      </c>
      <c r="BJ93" s="24" t="s">
        <v>82</v>
      </c>
      <c r="BK93" s="212">
        <f>ROUND(I93*H93,2)</f>
        <v>0</v>
      </c>
      <c r="BL93" s="24" t="s">
        <v>193</v>
      </c>
      <c r="BM93" s="24" t="s">
        <v>2189</v>
      </c>
    </row>
    <row r="94" spans="2:65" s="1" customFormat="1" ht="27">
      <c r="B94" s="41"/>
      <c r="C94" s="63"/>
      <c r="D94" s="213" t="s">
        <v>195</v>
      </c>
      <c r="E94" s="63"/>
      <c r="F94" s="214" t="s">
        <v>240</v>
      </c>
      <c r="G94" s="63"/>
      <c r="H94" s="63"/>
      <c r="I94" s="172"/>
      <c r="J94" s="63"/>
      <c r="K94" s="63"/>
      <c r="L94" s="61"/>
      <c r="M94" s="215"/>
      <c r="N94" s="42"/>
      <c r="O94" s="42"/>
      <c r="P94" s="42"/>
      <c r="Q94" s="42"/>
      <c r="R94" s="42"/>
      <c r="S94" s="42"/>
      <c r="T94" s="78"/>
      <c r="AT94" s="24" t="s">
        <v>195</v>
      </c>
      <c r="AU94" s="24" t="s">
        <v>84</v>
      </c>
    </row>
    <row r="95" spans="2:65" s="1" customFormat="1" ht="40.5">
      <c r="B95" s="41"/>
      <c r="C95" s="63"/>
      <c r="D95" s="213" t="s">
        <v>241</v>
      </c>
      <c r="E95" s="63"/>
      <c r="F95" s="248" t="s">
        <v>242</v>
      </c>
      <c r="G95" s="63"/>
      <c r="H95" s="63"/>
      <c r="I95" s="172"/>
      <c r="J95" s="63"/>
      <c r="K95" s="63"/>
      <c r="L95" s="61"/>
      <c r="M95" s="215"/>
      <c r="N95" s="42"/>
      <c r="O95" s="42"/>
      <c r="P95" s="42"/>
      <c r="Q95" s="42"/>
      <c r="R95" s="42"/>
      <c r="S95" s="42"/>
      <c r="T95" s="78"/>
      <c r="AT95" s="24" t="s">
        <v>241</v>
      </c>
      <c r="AU95" s="24" t="s">
        <v>84</v>
      </c>
    </row>
    <row r="96" spans="2:65" s="13" customFormat="1" ht="13.5">
      <c r="B96" s="227"/>
      <c r="C96" s="228"/>
      <c r="D96" s="213" t="s">
        <v>197</v>
      </c>
      <c r="E96" s="229" t="s">
        <v>30</v>
      </c>
      <c r="F96" s="230" t="s">
        <v>2190</v>
      </c>
      <c r="G96" s="228"/>
      <c r="H96" s="229" t="s">
        <v>30</v>
      </c>
      <c r="I96" s="231"/>
      <c r="J96" s="228"/>
      <c r="K96" s="228"/>
      <c r="L96" s="232"/>
      <c r="M96" s="233"/>
      <c r="N96" s="234"/>
      <c r="O96" s="234"/>
      <c r="P96" s="234"/>
      <c r="Q96" s="234"/>
      <c r="R96" s="234"/>
      <c r="S96" s="234"/>
      <c r="T96" s="235"/>
      <c r="AT96" s="236" t="s">
        <v>197</v>
      </c>
      <c r="AU96" s="236" t="s">
        <v>84</v>
      </c>
      <c r="AV96" s="13" t="s">
        <v>82</v>
      </c>
      <c r="AW96" s="13" t="s">
        <v>37</v>
      </c>
      <c r="AX96" s="13" t="s">
        <v>74</v>
      </c>
      <c r="AY96" s="236" t="s">
        <v>186</v>
      </c>
    </row>
    <row r="97" spans="2:65" s="12" customFormat="1" ht="13.5">
      <c r="B97" s="216"/>
      <c r="C97" s="217"/>
      <c r="D97" s="213" t="s">
        <v>197</v>
      </c>
      <c r="E97" s="218" t="s">
        <v>30</v>
      </c>
      <c r="F97" s="219" t="s">
        <v>2191</v>
      </c>
      <c r="G97" s="217"/>
      <c r="H97" s="220">
        <v>128.69999999999999</v>
      </c>
      <c r="I97" s="221"/>
      <c r="J97" s="217"/>
      <c r="K97" s="217"/>
      <c r="L97" s="222"/>
      <c r="M97" s="223"/>
      <c r="N97" s="224"/>
      <c r="O97" s="224"/>
      <c r="P97" s="224"/>
      <c r="Q97" s="224"/>
      <c r="R97" s="224"/>
      <c r="S97" s="224"/>
      <c r="T97" s="225"/>
      <c r="AT97" s="226" t="s">
        <v>197</v>
      </c>
      <c r="AU97" s="226" t="s">
        <v>84</v>
      </c>
      <c r="AV97" s="12" t="s">
        <v>84</v>
      </c>
      <c r="AW97" s="12" t="s">
        <v>37</v>
      </c>
      <c r="AX97" s="12" t="s">
        <v>74</v>
      </c>
      <c r="AY97" s="226" t="s">
        <v>186</v>
      </c>
    </row>
    <row r="98" spans="2:65" s="1" customFormat="1" ht="16.5" customHeight="1">
      <c r="B98" s="41"/>
      <c r="C98" s="201" t="s">
        <v>203</v>
      </c>
      <c r="D98" s="201" t="s">
        <v>188</v>
      </c>
      <c r="E98" s="202" t="s">
        <v>244</v>
      </c>
      <c r="F98" s="203" t="s">
        <v>245</v>
      </c>
      <c r="G98" s="204" t="s">
        <v>212</v>
      </c>
      <c r="H98" s="205">
        <v>64.349999999999994</v>
      </c>
      <c r="I98" s="206"/>
      <c r="J98" s="207">
        <f>ROUND(I98*H98,2)</f>
        <v>0</v>
      </c>
      <c r="K98" s="203" t="s">
        <v>192</v>
      </c>
      <c r="L98" s="61"/>
      <c r="M98" s="208" t="s">
        <v>30</v>
      </c>
      <c r="N98" s="209" t="s">
        <v>45</v>
      </c>
      <c r="O98" s="42"/>
      <c r="P98" s="210">
        <f>O98*H98</f>
        <v>0</v>
      </c>
      <c r="Q98" s="210">
        <v>0</v>
      </c>
      <c r="R98" s="210">
        <f>Q98*H98</f>
        <v>0</v>
      </c>
      <c r="S98" s="210">
        <v>0</v>
      </c>
      <c r="T98" s="211">
        <f>S98*H98</f>
        <v>0</v>
      </c>
      <c r="AR98" s="24" t="s">
        <v>193</v>
      </c>
      <c r="AT98" s="24" t="s">
        <v>188</v>
      </c>
      <c r="AU98" s="24" t="s">
        <v>84</v>
      </c>
      <c r="AY98" s="24" t="s">
        <v>186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24" t="s">
        <v>82</v>
      </c>
      <c r="BK98" s="212">
        <f>ROUND(I98*H98,2)</f>
        <v>0</v>
      </c>
      <c r="BL98" s="24" t="s">
        <v>193</v>
      </c>
      <c r="BM98" s="24" t="s">
        <v>2192</v>
      </c>
    </row>
    <row r="99" spans="2:65" s="1" customFormat="1" ht="27">
      <c r="B99" s="41"/>
      <c r="C99" s="63"/>
      <c r="D99" s="213" t="s">
        <v>195</v>
      </c>
      <c r="E99" s="63"/>
      <c r="F99" s="214" t="s">
        <v>247</v>
      </c>
      <c r="G99" s="63"/>
      <c r="H99" s="63"/>
      <c r="I99" s="172"/>
      <c r="J99" s="63"/>
      <c r="K99" s="63"/>
      <c r="L99" s="61"/>
      <c r="M99" s="215"/>
      <c r="N99" s="42"/>
      <c r="O99" s="42"/>
      <c r="P99" s="42"/>
      <c r="Q99" s="42"/>
      <c r="R99" s="42"/>
      <c r="S99" s="42"/>
      <c r="T99" s="78"/>
      <c r="AT99" s="24" t="s">
        <v>195</v>
      </c>
      <c r="AU99" s="24" t="s">
        <v>84</v>
      </c>
    </row>
    <row r="100" spans="2:65" s="13" customFormat="1" ht="13.5">
      <c r="B100" s="227"/>
      <c r="C100" s="228"/>
      <c r="D100" s="213" t="s">
        <v>197</v>
      </c>
      <c r="E100" s="229" t="s">
        <v>30</v>
      </c>
      <c r="F100" s="230" t="s">
        <v>227</v>
      </c>
      <c r="G100" s="228"/>
      <c r="H100" s="229" t="s">
        <v>30</v>
      </c>
      <c r="I100" s="231"/>
      <c r="J100" s="228"/>
      <c r="K100" s="228"/>
      <c r="L100" s="232"/>
      <c r="M100" s="233"/>
      <c r="N100" s="234"/>
      <c r="O100" s="234"/>
      <c r="P100" s="234"/>
      <c r="Q100" s="234"/>
      <c r="R100" s="234"/>
      <c r="S100" s="234"/>
      <c r="T100" s="235"/>
      <c r="AT100" s="236" t="s">
        <v>197</v>
      </c>
      <c r="AU100" s="236" t="s">
        <v>84</v>
      </c>
      <c r="AV100" s="13" t="s">
        <v>82</v>
      </c>
      <c r="AW100" s="13" t="s">
        <v>37</v>
      </c>
      <c r="AX100" s="13" t="s">
        <v>74</v>
      </c>
      <c r="AY100" s="236" t="s">
        <v>186</v>
      </c>
    </row>
    <row r="101" spans="2:65" s="13" customFormat="1" ht="13.5">
      <c r="B101" s="227"/>
      <c r="C101" s="228"/>
      <c r="D101" s="213" t="s">
        <v>197</v>
      </c>
      <c r="E101" s="229" t="s">
        <v>30</v>
      </c>
      <c r="F101" s="230" t="s">
        <v>2190</v>
      </c>
      <c r="G101" s="228"/>
      <c r="H101" s="229" t="s">
        <v>30</v>
      </c>
      <c r="I101" s="231"/>
      <c r="J101" s="228"/>
      <c r="K101" s="228"/>
      <c r="L101" s="232"/>
      <c r="M101" s="233"/>
      <c r="N101" s="234"/>
      <c r="O101" s="234"/>
      <c r="P101" s="234"/>
      <c r="Q101" s="234"/>
      <c r="R101" s="234"/>
      <c r="S101" s="234"/>
      <c r="T101" s="235"/>
      <c r="AT101" s="236" t="s">
        <v>197</v>
      </c>
      <c r="AU101" s="236" t="s">
        <v>84</v>
      </c>
      <c r="AV101" s="13" t="s">
        <v>82</v>
      </c>
      <c r="AW101" s="13" t="s">
        <v>37</v>
      </c>
      <c r="AX101" s="13" t="s">
        <v>74</v>
      </c>
      <c r="AY101" s="236" t="s">
        <v>186</v>
      </c>
    </row>
    <row r="102" spans="2:65" s="12" customFormat="1" ht="13.5">
      <c r="B102" s="216"/>
      <c r="C102" s="217"/>
      <c r="D102" s="213" t="s">
        <v>197</v>
      </c>
      <c r="E102" s="218" t="s">
        <v>30</v>
      </c>
      <c r="F102" s="219" t="s">
        <v>2191</v>
      </c>
      <c r="G102" s="217"/>
      <c r="H102" s="220">
        <v>128.69999999999999</v>
      </c>
      <c r="I102" s="221"/>
      <c r="J102" s="217"/>
      <c r="K102" s="217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197</v>
      </c>
      <c r="AU102" s="226" t="s">
        <v>84</v>
      </c>
      <c r="AV102" s="12" t="s">
        <v>84</v>
      </c>
      <c r="AW102" s="12" t="s">
        <v>37</v>
      </c>
      <c r="AX102" s="12" t="s">
        <v>74</v>
      </c>
      <c r="AY102" s="226" t="s">
        <v>186</v>
      </c>
    </row>
    <row r="103" spans="2:65" s="12" customFormat="1" ht="13.5">
      <c r="B103" s="216"/>
      <c r="C103" s="217"/>
      <c r="D103" s="213" t="s">
        <v>197</v>
      </c>
      <c r="E103" s="217"/>
      <c r="F103" s="219" t="s">
        <v>2193</v>
      </c>
      <c r="G103" s="217"/>
      <c r="H103" s="220">
        <v>64.349999999999994</v>
      </c>
      <c r="I103" s="221"/>
      <c r="J103" s="217"/>
      <c r="K103" s="217"/>
      <c r="L103" s="222"/>
      <c r="M103" s="223"/>
      <c r="N103" s="224"/>
      <c r="O103" s="224"/>
      <c r="P103" s="224"/>
      <c r="Q103" s="224"/>
      <c r="R103" s="224"/>
      <c r="S103" s="224"/>
      <c r="T103" s="225"/>
      <c r="AT103" s="226" t="s">
        <v>197</v>
      </c>
      <c r="AU103" s="226" t="s">
        <v>84</v>
      </c>
      <c r="AV103" s="12" t="s">
        <v>84</v>
      </c>
      <c r="AW103" s="12" t="s">
        <v>6</v>
      </c>
      <c r="AX103" s="12" t="s">
        <v>82</v>
      </c>
      <c r="AY103" s="226" t="s">
        <v>186</v>
      </c>
    </row>
    <row r="104" spans="2:65" s="1" customFormat="1" ht="16.5" customHeight="1">
      <c r="B104" s="41"/>
      <c r="C104" s="201" t="s">
        <v>193</v>
      </c>
      <c r="D104" s="201" t="s">
        <v>188</v>
      </c>
      <c r="E104" s="202" t="s">
        <v>250</v>
      </c>
      <c r="F104" s="203" t="s">
        <v>251</v>
      </c>
      <c r="G104" s="204" t="s">
        <v>191</v>
      </c>
      <c r="H104" s="205">
        <v>234</v>
      </c>
      <c r="I104" s="206"/>
      <c r="J104" s="207">
        <f>ROUND(I104*H104,2)</f>
        <v>0</v>
      </c>
      <c r="K104" s="203" t="s">
        <v>192</v>
      </c>
      <c r="L104" s="61"/>
      <c r="M104" s="208" t="s">
        <v>30</v>
      </c>
      <c r="N104" s="209" t="s">
        <v>45</v>
      </c>
      <c r="O104" s="42"/>
      <c r="P104" s="210">
        <f>O104*H104</f>
        <v>0</v>
      </c>
      <c r="Q104" s="210">
        <v>8.4000000000000003E-4</v>
      </c>
      <c r="R104" s="210">
        <f>Q104*H104</f>
        <v>0.19656000000000001</v>
      </c>
      <c r="S104" s="210">
        <v>0</v>
      </c>
      <c r="T104" s="211">
        <f>S104*H104</f>
        <v>0</v>
      </c>
      <c r="AR104" s="24" t="s">
        <v>193</v>
      </c>
      <c r="AT104" s="24" t="s">
        <v>188</v>
      </c>
      <c r="AU104" s="24" t="s">
        <v>84</v>
      </c>
      <c r="AY104" s="24" t="s">
        <v>186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24" t="s">
        <v>82</v>
      </c>
      <c r="BK104" s="212">
        <f>ROUND(I104*H104,2)</f>
        <v>0</v>
      </c>
      <c r="BL104" s="24" t="s">
        <v>193</v>
      </c>
      <c r="BM104" s="24" t="s">
        <v>2194</v>
      </c>
    </row>
    <row r="105" spans="2:65" s="1" customFormat="1" ht="27">
      <c r="B105" s="41"/>
      <c r="C105" s="63"/>
      <c r="D105" s="213" t="s">
        <v>195</v>
      </c>
      <c r="E105" s="63"/>
      <c r="F105" s="214" t="s">
        <v>253</v>
      </c>
      <c r="G105" s="63"/>
      <c r="H105" s="63"/>
      <c r="I105" s="172"/>
      <c r="J105" s="63"/>
      <c r="K105" s="63"/>
      <c r="L105" s="61"/>
      <c r="M105" s="215"/>
      <c r="N105" s="42"/>
      <c r="O105" s="42"/>
      <c r="P105" s="42"/>
      <c r="Q105" s="42"/>
      <c r="R105" s="42"/>
      <c r="S105" s="42"/>
      <c r="T105" s="78"/>
      <c r="AT105" s="24" t="s">
        <v>195</v>
      </c>
      <c r="AU105" s="24" t="s">
        <v>84</v>
      </c>
    </row>
    <row r="106" spans="2:65" s="13" customFormat="1" ht="13.5">
      <c r="B106" s="227"/>
      <c r="C106" s="228"/>
      <c r="D106" s="213" t="s">
        <v>197</v>
      </c>
      <c r="E106" s="229" t="s">
        <v>30</v>
      </c>
      <c r="F106" s="230" t="s">
        <v>254</v>
      </c>
      <c r="G106" s="228"/>
      <c r="H106" s="229" t="s">
        <v>30</v>
      </c>
      <c r="I106" s="231"/>
      <c r="J106" s="228"/>
      <c r="K106" s="228"/>
      <c r="L106" s="232"/>
      <c r="M106" s="233"/>
      <c r="N106" s="234"/>
      <c r="O106" s="234"/>
      <c r="P106" s="234"/>
      <c r="Q106" s="234"/>
      <c r="R106" s="234"/>
      <c r="S106" s="234"/>
      <c r="T106" s="235"/>
      <c r="AT106" s="236" t="s">
        <v>197</v>
      </c>
      <c r="AU106" s="236" t="s">
        <v>84</v>
      </c>
      <c r="AV106" s="13" t="s">
        <v>82</v>
      </c>
      <c r="AW106" s="13" t="s">
        <v>37</v>
      </c>
      <c r="AX106" s="13" t="s">
        <v>74</v>
      </c>
      <c r="AY106" s="236" t="s">
        <v>186</v>
      </c>
    </row>
    <row r="107" spans="2:65" s="13" customFormat="1" ht="13.5">
      <c r="B107" s="227"/>
      <c r="C107" s="228"/>
      <c r="D107" s="213" t="s">
        <v>197</v>
      </c>
      <c r="E107" s="229" t="s">
        <v>30</v>
      </c>
      <c r="F107" s="230" t="s">
        <v>2190</v>
      </c>
      <c r="G107" s="228"/>
      <c r="H107" s="229" t="s">
        <v>30</v>
      </c>
      <c r="I107" s="231"/>
      <c r="J107" s="228"/>
      <c r="K107" s="228"/>
      <c r="L107" s="232"/>
      <c r="M107" s="233"/>
      <c r="N107" s="234"/>
      <c r="O107" s="234"/>
      <c r="P107" s="234"/>
      <c r="Q107" s="234"/>
      <c r="R107" s="234"/>
      <c r="S107" s="234"/>
      <c r="T107" s="235"/>
      <c r="AT107" s="236" t="s">
        <v>197</v>
      </c>
      <c r="AU107" s="236" t="s">
        <v>84</v>
      </c>
      <c r="AV107" s="13" t="s">
        <v>82</v>
      </c>
      <c r="AW107" s="13" t="s">
        <v>37</v>
      </c>
      <c r="AX107" s="13" t="s">
        <v>74</v>
      </c>
      <c r="AY107" s="236" t="s">
        <v>186</v>
      </c>
    </row>
    <row r="108" spans="2:65" s="12" customFormat="1" ht="13.5">
      <c r="B108" s="216"/>
      <c r="C108" s="217"/>
      <c r="D108" s="213" t="s">
        <v>197</v>
      </c>
      <c r="E108" s="218" t="s">
        <v>30</v>
      </c>
      <c r="F108" s="219" t="s">
        <v>2195</v>
      </c>
      <c r="G108" s="217"/>
      <c r="H108" s="220">
        <v>234</v>
      </c>
      <c r="I108" s="221"/>
      <c r="J108" s="217"/>
      <c r="K108" s="217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197</v>
      </c>
      <c r="AU108" s="226" t="s">
        <v>84</v>
      </c>
      <c r="AV108" s="12" t="s">
        <v>84</v>
      </c>
      <c r="AW108" s="12" t="s">
        <v>37</v>
      </c>
      <c r="AX108" s="12" t="s">
        <v>74</v>
      </c>
      <c r="AY108" s="226" t="s">
        <v>186</v>
      </c>
    </row>
    <row r="109" spans="2:65" s="1" customFormat="1" ht="16.5" customHeight="1">
      <c r="B109" s="41"/>
      <c r="C109" s="201" t="s">
        <v>216</v>
      </c>
      <c r="D109" s="201" t="s">
        <v>188</v>
      </c>
      <c r="E109" s="202" t="s">
        <v>257</v>
      </c>
      <c r="F109" s="203" t="s">
        <v>258</v>
      </c>
      <c r="G109" s="204" t="s">
        <v>191</v>
      </c>
      <c r="H109" s="205">
        <v>234</v>
      </c>
      <c r="I109" s="206"/>
      <c r="J109" s="207">
        <f>ROUND(I109*H109,2)</f>
        <v>0</v>
      </c>
      <c r="K109" s="203" t="s">
        <v>192</v>
      </c>
      <c r="L109" s="61"/>
      <c r="M109" s="208" t="s">
        <v>30</v>
      </c>
      <c r="N109" s="209" t="s">
        <v>45</v>
      </c>
      <c r="O109" s="42"/>
      <c r="P109" s="210">
        <f>O109*H109</f>
        <v>0</v>
      </c>
      <c r="Q109" s="210">
        <v>0</v>
      </c>
      <c r="R109" s="210">
        <f>Q109*H109</f>
        <v>0</v>
      </c>
      <c r="S109" s="210">
        <v>0</v>
      </c>
      <c r="T109" s="211">
        <f>S109*H109</f>
        <v>0</v>
      </c>
      <c r="AR109" s="24" t="s">
        <v>193</v>
      </c>
      <c r="AT109" s="24" t="s">
        <v>188</v>
      </c>
      <c r="AU109" s="24" t="s">
        <v>84</v>
      </c>
      <c r="AY109" s="24" t="s">
        <v>186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24" t="s">
        <v>82</v>
      </c>
      <c r="BK109" s="212">
        <f>ROUND(I109*H109,2)</f>
        <v>0</v>
      </c>
      <c r="BL109" s="24" t="s">
        <v>193</v>
      </c>
      <c r="BM109" s="24" t="s">
        <v>2196</v>
      </c>
    </row>
    <row r="110" spans="2:65" s="1" customFormat="1" ht="27">
      <c r="B110" s="41"/>
      <c r="C110" s="63"/>
      <c r="D110" s="213" t="s">
        <v>195</v>
      </c>
      <c r="E110" s="63"/>
      <c r="F110" s="214" t="s">
        <v>260</v>
      </c>
      <c r="G110" s="63"/>
      <c r="H110" s="63"/>
      <c r="I110" s="172"/>
      <c r="J110" s="63"/>
      <c r="K110" s="63"/>
      <c r="L110" s="61"/>
      <c r="M110" s="215"/>
      <c r="N110" s="42"/>
      <c r="O110" s="42"/>
      <c r="P110" s="42"/>
      <c r="Q110" s="42"/>
      <c r="R110" s="42"/>
      <c r="S110" s="42"/>
      <c r="T110" s="78"/>
      <c r="AT110" s="24" t="s">
        <v>195</v>
      </c>
      <c r="AU110" s="24" t="s">
        <v>84</v>
      </c>
    </row>
    <row r="111" spans="2:65" s="13" customFormat="1" ht="13.5">
      <c r="B111" s="227"/>
      <c r="C111" s="228"/>
      <c r="D111" s="213" t="s">
        <v>197</v>
      </c>
      <c r="E111" s="229" t="s">
        <v>30</v>
      </c>
      <c r="F111" s="230" t="s">
        <v>254</v>
      </c>
      <c r="G111" s="228"/>
      <c r="H111" s="229" t="s">
        <v>30</v>
      </c>
      <c r="I111" s="231"/>
      <c r="J111" s="228"/>
      <c r="K111" s="228"/>
      <c r="L111" s="232"/>
      <c r="M111" s="233"/>
      <c r="N111" s="234"/>
      <c r="O111" s="234"/>
      <c r="P111" s="234"/>
      <c r="Q111" s="234"/>
      <c r="R111" s="234"/>
      <c r="S111" s="234"/>
      <c r="T111" s="235"/>
      <c r="AT111" s="236" t="s">
        <v>197</v>
      </c>
      <c r="AU111" s="236" t="s">
        <v>84</v>
      </c>
      <c r="AV111" s="13" t="s">
        <v>82</v>
      </c>
      <c r="AW111" s="13" t="s">
        <v>37</v>
      </c>
      <c r="AX111" s="13" t="s">
        <v>74</v>
      </c>
      <c r="AY111" s="236" t="s">
        <v>186</v>
      </c>
    </row>
    <row r="112" spans="2:65" s="13" customFormat="1" ht="13.5">
      <c r="B112" s="227"/>
      <c r="C112" s="228"/>
      <c r="D112" s="213" t="s">
        <v>197</v>
      </c>
      <c r="E112" s="229" t="s">
        <v>30</v>
      </c>
      <c r="F112" s="230" t="s">
        <v>2190</v>
      </c>
      <c r="G112" s="228"/>
      <c r="H112" s="229" t="s">
        <v>30</v>
      </c>
      <c r="I112" s="231"/>
      <c r="J112" s="228"/>
      <c r="K112" s="228"/>
      <c r="L112" s="232"/>
      <c r="M112" s="233"/>
      <c r="N112" s="234"/>
      <c r="O112" s="234"/>
      <c r="P112" s="234"/>
      <c r="Q112" s="234"/>
      <c r="R112" s="234"/>
      <c r="S112" s="234"/>
      <c r="T112" s="235"/>
      <c r="AT112" s="236" t="s">
        <v>197</v>
      </c>
      <c r="AU112" s="236" t="s">
        <v>84</v>
      </c>
      <c r="AV112" s="13" t="s">
        <v>82</v>
      </c>
      <c r="AW112" s="13" t="s">
        <v>37</v>
      </c>
      <c r="AX112" s="13" t="s">
        <v>74</v>
      </c>
      <c r="AY112" s="236" t="s">
        <v>186</v>
      </c>
    </row>
    <row r="113" spans="2:65" s="12" customFormat="1" ht="13.5">
      <c r="B113" s="216"/>
      <c r="C113" s="217"/>
      <c r="D113" s="213" t="s">
        <v>197</v>
      </c>
      <c r="E113" s="218" t="s">
        <v>30</v>
      </c>
      <c r="F113" s="219" t="s">
        <v>2195</v>
      </c>
      <c r="G113" s="217"/>
      <c r="H113" s="220">
        <v>234</v>
      </c>
      <c r="I113" s="221"/>
      <c r="J113" s="217"/>
      <c r="K113" s="217"/>
      <c r="L113" s="222"/>
      <c r="M113" s="223"/>
      <c r="N113" s="224"/>
      <c r="O113" s="224"/>
      <c r="P113" s="224"/>
      <c r="Q113" s="224"/>
      <c r="R113" s="224"/>
      <c r="S113" s="224"/>
      <c r="T113" s="225"/>
      <c r="AT113" s="226" t="s">
        <v>197</v>
      </c>
      <c r="AU113" s="226" t="s">
        <v>84</v>
      </c>
      <c r="AV113" s="12" t="s">
        <v>84</v>
      </c>
      <c r="AW113" s="12" t="s">
        <v>37</v>
      </c>
      <c r="AX113" s="12" t="s">
        <v>74</v>
      </c>
      <c r="AY113" s="226" t="s">
        <v>186</v>
      </c>
    </row>
    <row r="114" spans="2:65" s="1" customFormat="1" ht="16.5" customHeight="1">
      <c r="B114" s="41"/>
      <c r="C114" s="201" t="s">
        <v>222</v>
      </c>
      <c r="D114" s="201" t="s">
        <v>188</v>
      </c>
      <c r="E114" s="202" t="s">
        <v>262</v>
      </c>
      <c r="F114" s="203" t="s">
        <v>263</v>
      </c>
      <c r="G114" s="204" t="s">
        <v>212</v>
      </c>
      <c r="H114" s="205">
        <v>128.69999999999999</v>
      </c>
      <c r="I114" s="206"/>
      <c r="J114" s="207">
        <f>ROUND(I114*H114,2)</f>
        <v>0</v>
      </c>
      <c r="K114" s="203" t="s">
        <v>192</v>
      </c>
      <c r="L114" s="61"/>
      <c r="M114" s="208" t="s">
        <v>30</v>
      </c>
      <c r="N114" s="209" t="s">
        <v>45</v>
      </c>
      <c r="O114" s="42"/>
      <c r="P114" s="210">
        <f>O114*H114</f>
        <v>0</v>
      </c>
      <c r="Q114" s="210">
        <v>0</v>
      </c>
      <c r="R114" s="210">
        <f>Q114*H114</f>
        <v>0</v>
      </c>
      <c r="S114" s="210">
        <v>0</v>
      </c>
      <c r="T114" s="211">
        <f>S114*H114</f>
        <v>0</v>
      </c>
      <c r="AR114" s="24" t="s">
        <v>193</v>
      </c>
      <c r="AT114" s="24" t="s">
        <v>188</v>
      </c>
      <c r="AU114" s="24" t="s">
        <v>84</v>
      </c>
      <c r="AY114" s="24" t="s">
        <v>186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24" t="s">
        <v>82</v>
      </c>
      <c r="BK114" s="212">
        <f>ROUND(I114*H114,2)</f>
        <v>0</v>
      </c>
      <c r="BL114" s="24" t="s">
        <v>193</v>
      </c>
      <c r="BM114" s="24" t="s">
        <v>2197</v>
      </c>
    </row>
    <row r="115" spans="2:65" s="1" customFormat="1" ht="40.5">
      <c r="B115" s="41"/>
      <c r="C115" s="63"/>
      <c r="D115" s="213" t="s">
        <v>195</v>
      </c>
      <c r="E115" s="63"/>
      <c r="F115" s="214" t="s">
        <v>265</v>
      </c>
      <c r="G115" s="63"/>
      <c r="H115" s="63"/>
      <c r="I115" s="172"/>
      <c r="J115" s="63"/>
      <c r="K115" s="63"/>
      <c r="L115" s="61"/>
      <c r="M115" s="215"/>
      <c r="N115" s="42"/>
      <c r="O115" s="42"/>
      <c r="P115" s="42"/>
      <c r="Q115" s="42"/>
      <c r="R115" s="42"/>
      <c r="S115" s="42"/>
      <c r="T115" s="78"/>
      <c r="AT115" s="24" t="s">
        <v>195</v>
      </c>
      <c r="AU115" s="24" t="s">
        <v>84</v>
      </c>
    </row>
    <row r="116" spans="2:65" s="13" customFormat="1" ht="13.5">
      <c r="B116" s="227"/>
      <c r="C116" s="228"/>
      <c r="D116" s="213" t="s">
        <v>197</v>
      </c>
      <c r="E116" s="229" t="s">
        <v>30</v>
      </c>
      <c r="F116" s="230" t="s">
        <v>2190</v>
      </c>
      <c r="G116" s="228"/>
      <c r="H116" s="229" t="s">
        <v>30</v>
      </c>
      <c r="I116" s="231"/>
      <c r="J116" s="228"/>
      <c r="K116" s="228"/>
      <c r="L116" s="232"/>
      <c r="M116" s="233"/>
      <c r="N116" s="234"/>
      <c r="O116" s="234"/>
      <c r="P116" s="234"/>
      <c r="Q116" s="234"/>
      <c r="R116" s="234"/>
      <c r="S116" s="234"/>
      <c r="T116" s="235"/>
      <c r="AT116" s="236" t="s">
        <v>197</v>
      </c>
      <c r="AU116" s="236" t="s">
        <v>84</v>
      </c>
      <c r="AV116" s="13" t="s">
        <v>82</v>
      </c>
      <c r="AW116" s="13" t="s">
        <v>37</v>
      </c>
      <c r="AX116" s="13" t="s">
        <v>74</v>
      </c>
      <c r="AY116" s="236" t="s">
        <v>186</v>
      </c>
    </row>
    <row r="117" spans="2:65" s="12" customFormat="1" ht="13.5">
      <c r="B117" s="216"/>
      <c r="C117" s="217"/>
      <c r="D117" s="213" t="s">
        <v>197</v>
      </c>
      <c r="E117" s="218" t="s">
        <v>30</v>
      </c>
      <c r="F117" s="219" t="s">
        <v>2191</v>
      </c>
      <c r="G117" s="217"/>
      <c r="H117" s="220">
        <v>128.69999999999999</v>
      </c>
      <c r="I117" s="221"/>
      <c r="J117" s="217"/>
      <c r="K117" s="217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197</v>
      </c>
      <c r="AU117" s="226" t="s">
        <v>84</v>
      </c>
      <c r="AV117" s="12" t="s">
        <v>84</v>
      </c>
      <c r="AW117" s="12" t="s">
        <v>37</v>
      </c>
      <c r="AX117" s="12" t="s">
        <v>74</v>
      </c>
      <c r="AY117" s="226" t="s">
        <v>186</v>
      </c>
    </row>
    <row r="118" spans="2:65" s="1" customFormat="1" ht="16.5" customHeight="1">
      <c r="B118" s="41"/>
      <c r="C118" s="201" t="s">
        <v>229</v>
      </c>
      <c r="D118" s="201" t="s">
        <v>188</v>
      </c>
      <c r="E118" s="202" t="s">
        <v>267</v>
      </c>
      <c r="F118" s="203" t="s">
        <v>268</v>
      </c>
      <c r="G118" s="204" t="s">
        <v>212</v>
      </c>
      <c r="H118" s="205">
        <v>257.39999999999998</v>
      </c>
      <c r="I118" s="206"/>
      <c r="J118" s="207">
        <f>ROUND(I118*H118,2)</f>
        <v>0</v>
      </c>
      <c r="K118" s="203" t="s">
        <v>192</v>
      </c>
      <c r="L118" s="61"/>
      <c r="M118" s="208" t="s">
        <v>30</v>
      </c>
      <c r="N118" s="209" t="s">
        <v>45</v>
      </c>
      <c r="O118" s="42"/>
      <c r="P118" s="210">
        <f>O118*H118</f>
        <v>0</v>
      </c>
      <c r="Q118" s="210">
        <v>0</v>
      </c>
      <c r="R118" s="210">
        <f>Q118*H118</f>
        <v>0</v>
      </c>
      <c r="S118" s="210">
        <v>0</v>
      </c>
      <c r="T118" s="211">
        <f>S118*H118</f>
        <v>0</v>
      </c>
      <c r="AR118" s="24" t="s">
        <v>193</v>
      </c>
      <c r="AT118" s="24" t="s">
        <v>188</v>
      </c>
      <c r="AU118" s="24" t="s">
        <v>84</v>
      </c>
      <c r="AY118" s="24" t="s">
        <v>186</v>
      </c>
      <c r="BE118" s="212">
        <f>IF(N118="základní",J118,0)</f>
        <v>0</v>
      </c>
      <c r="BF118" s="212">
        <f>IF(N118="snížená",J118,0)</f>
        <v>0</v>
      </c>
      <c r="BG118" s="212">
        <f>IF(N118="zákl. přenesená",J118,0)</f>
        <v>0</v>
      </c>
      <c r="BH118" s="212">
        <f>IF(N118="sníž. přenesená",J118,0)</f>
        <v>0</v>
      </c>
      <c r="BI118" s="212">
        <f>IF(N118="nulová",J118,0)</f>
        <v>0</v>
      </c>
      <c r="BJ118" s="24" t="s">
        <v>82</v>
      </c>
      <c r="BK118" s="212">
        <f>ROUND(I118*H118,2)</f>
        <v>0</v>
      </c>
      <c r="BL118" s="24" t="s">
        <v>193</v>
      </c>
      <c r="BM118" s="24" t="s">
        <v>2198</v>
      </c>
    </row>
    <row r="119" spans="2:65" s="1" customFormat="1" ht="40.5">
      <c r="B119" s="41"/>
      <c r="C119" s="63"/>
      <c r="D119" s="213" t="s">
        <v>195</v>
      </c>
      <c r="E119" s="63"/>
      <c r="F119" s="214" t="s">
        <v>270</v>
      </c>
      <c r="G119" s="63"/>
      <c r="H119" s="63"/>
      <c r="I119" s="172"/>
      <c r="J119" s="63"/>
      <c r="K119" s="63"/>
      <c r="L119" s="61"/>
      <c r="M119" s="215"/>
      <c r="N119" s="42"/>
      <c r="O119" s="42"/>
      <c r="P119" s="42"/>
      <c r="Q119" s="42"/>
      <c r="R119" s="42"/>
      <c r="S119" s="42"/>
      <c r="T119" s="78"/>
      <c r="AT119" s="24" t="s">
        <v>195</v>
      </c>
      <c r="AU119" s="24" t="s">
        <v>84</v>
      </c>
    </row>
    <row r="120" spans="2:65" s="13" customFormat="1" ht="27">
      <c r="B120" s="227"/>
      <c r="C120" s="228"/>
      <c r="D120" s="213" t="s">
        <v>197</v>
      </c>
      <c r="E120" s="229" t="s">
        <v>30</v>
      </c>
      <c r="F120" s="230" t="s">
        <v>274</v>
      </c>
      <c r="G120" s="228"/>
      <c r="H120" s="229" t="s">
        <v>30</v>
      </c>
      <c r="I120" s="231"/>
      <c r="J120" s="228"/>
      <c r="K120" s="228"/>
      <c r="L120" s="232"/>
      <c r="M120" s="233"/>
      <c r="N120" s="234"/>
      <c r="O120" s="234"/>
      <c r="P120" s="234"/>
      <c r="Q120" s="234"/>
      <c r="R120" s="234"/>
      <c r="S120" s="234"/>
      <c r="T120" s="235"/>
      <c r="AT120" s="236" t="s">
        <v>197</v>
      </c>
      <c r="AU120" s="236" t="s">
        <v>84</v>
      </c>
      <c r="AV120" s="13" t="s">
        <v>82</v>
      </c>
      <c r="AW120" s="13" t="s">
        <v>37</v>
      </c>
      <c r="AX120" s="13" t="s">
        <v>74</v>
      </c>
      <c r="AY120" s="236" t="s">
        <v>186</v>
      </c>
    </row>
    <row r="121" spans="2:65" s="13" customFormat="1" ht="13.5">
      <c r="B121" s="227"/>
      <c r="C121" s="228"/>
      <c r="D121" s="213" t="s">
        <v>197</v>
      </c>
      <c r="E121" s="229" t="s">
        <v>30</v>
      </c>
      <c r="F121" s="230" t="s">
        <v>2190</v>
      </c>
      <c r="G121" s="228"/>
      <c r="H121" s="229" t="s">
        <v>30</v>
      </c>
      <c r="I121" s="231"/>
      <c r="J121" s="228"/>
      <c r="K121" s="228"/>
      <c r="L121" s="232"/>
      <c r="M121" s="233"/>
      <c r="N121" s="234"/>
      <c r="O121" s="234"/>
      <c r="P121" s="234"/>
      <c r="Q121" s="234"/>
      <c r="R121" s="234"/>
      <c r="S121" s="234"/>
      <c r="T121" s="235"/>
      <c r="AT121" s="236" t="s">
        <v>197</v>
      </c>
      <c r="AU121" s="236" t="s">
        <v>84</v>
      </c>
      <c r="AV121" s="13" t="s">
        <v>82</v>
      </c>
      <c r="AW121" s="13" t="s">
        <v>37</v>
      </c>
      <c r="AX121" s="13" t="s">
        <v>74</v>
      </c>
      <c r="AY121" s="236" t="s">
        <v>186</v>
      </c>
    </row>
    <row r="122" spans="2:65" s="13" customFormat="1" ht="13.5">
      <c r="B122" s="227"/>
      <c r="C122" s="228"/>
      <c r="D122" s="213" t="s">
        <v>197</v>
      </c>
      <c r="E122" s="229" t="s">
        <v>30</v>
      </c>
      <c r="F122" s="230" t="s">
        <v>277</v>
      </c>
      <c r="G122" s="228"/>
      <c r="H122" s="229" t="s">
        <v>30</v>
      </c>
      <c r="I122" s="231"/>
      <c r="J122" s="228"/>
      <c r="K122" s="228"/>
      <c r="L122" s="232"/>
      <c r="M122" s="233"/>
      <c r="N122" s="234"/>
      <c r="O122" s="234"/>
      <c r="P122" s="234"/>
      <c r="Q122" s="234"/>
      <c r="R122" s="234"/>
      <c r="S122" s="234"/>
      <c r="T122" s="235"/>
      <c r="AT122" s="236" t="s">
        <v>197</v>
      </c>
      <c r="AU122" s="236" t="s">
        <v>84</v>
      </c>
      <c r="AV122" s="13" t="s">
        <v>82</v>
      </c>
      <c r="AW122" s="13" t="s">
        <v>37</v>
      </c>
      <c r="AX122" s="13" t="s">
        <v>74</v>
      </c>
      <c r="AY122" s="236" t="s">
        <v>186</v>
      </c>
    </row>
    <row r="123" spans="2:65" s="12" customFormat="1" ht="13.5">
      <c r="B123" s="216"/>
      <c r="C123" s="217"/>
      <c r="D123" s="213" t="s">
        <v>197</v>
      </c>
      <c r="E123" s="218" t="s">
        <v>30</v>
      </c>
      <c r="F123" s="219" t="s">
        <v>2199</v>
      </c>
      <c r="G123" s="217"/>
      <c r="H123" s="220">
        <v>257.39999999999998</v>
      </c>
      <c r="I123" s="221"/>
      <c r="J123" s="217"/>
      <c r="K123" s="217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197</v>
      </c>
      <c r="AU123" s="226" t="s">
        <v>84</v>
      </c>
      <c r="AV123" s="12" t="s">
        <v>84</v>
      </c>
      <c r="AW123" s="12" t="s">
        <v>37</v>
      </c>
      <c r="AX123" s="12" t="s">
        <v>74</v>
      </c>
      <c r="AY123" s="226" t="s">
        <v>186</v>
      </c>
    </row>
    <row r="124" spans="2:65" s="12" customFormat="1" ht="13.5">
      <c r="B124" s="216"/>
      <c r="C124" s="217"/>
      <c r="D124" s="213" t="s">
        <v>197</v>
      </c>
      <c r="E124" s="218" t="s">
        <v>30</v>
      </c>
      <c r="F124" s="219" t="s">
        <v>2200</v>
      </c>
      <c r="G124" s="217"/>
      <c r="H124" s="220">
        <v>-85.8</v>
      </c>
      <c r="I124" s="221"/>
      <c r="J124" s="217"/>
      <c r="K124" s="217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197</v>
      </c>
      <c r="AU124" s="226" t="s">
        <v>84</v>
      </c>
      <c r="AV124" s="12" t="s">
        <v>84</v>
      </c>
      <c r="AW124" s="12" t="s">
        <v>37</v>
      </c>
      <c r="AX124" s="12" t="s">
        <v>74</v>
      </c>
      <c r="AY124" s="226" t="s">
        <v>186</v>
      </c>
    </row>
    <row r="125" spans="2:65" s="13" customFormat="1" ht="13.5">
      <c r="B125" s="227"/>
      <c r="C125" s="228"/>
      <c r="D125" s="213" t="s">
        <v>197</v>
      </c>
      <c r="E125" s="229" t="s">
        <v>30</v>
      </c>
      <c r="F125" s="230" t="s">
        <v>2190</v>
      </c>
      <c r="G125" s="228"/>
      <c r="H125" s="229" t="s">
        <v>30</v>
      </c>
      <c r="I125" s="231"/>
      <c r="J125" s="228"/>
      <c r="K125" s="228"/>
      <c r="L125" s="232"/>
      <c r="M125" s="233"/>
      <c r="N125" s="234"/>
      <c r="O125" s="234"/>
      <c r="P125" s="234"/>
      <c r="Q125" s="234"/>
      <c r="R125" s="234"/>
      <c r="S125" s="234"/>
      <c r="T125" s="235"/>
      <c r="AT125" s="236" t="s">
        <v>197</v>
      </c>
      <c r="AU125" s="236" t="s">
        <v>84</v>
      </c>
      <c r="AV125" s="13" t="s">
        <v>82</v>
      </c>
      <c r="AW125" s="13" t="s">
        <v>37</v>
      </c>
      <c r="AX125" s="13" t="s">
        <v>74</v>
      </c>
      <c r="AY125" s="236" t="s">
        <v>186</v>
      </c>
    </row>
    <row r="126" spans="2:65" s="12" customFormat="1" ht="13.5">
      <c r="B126" s="216"/>
      <c r="C126" s="217"/>
      <c r="D126" s="213" t="s">
        <v>197</v>
      </c>
      <c r="E126" s="218" t="s">
        <v>30</v>
      </c>
      <c r="F126" s="219" t="s">
        <v>2201</v>
      </c>
      <c r="G126" s="217"/>
      <c r="H126" s="220">
        <v>85.8</v>
      </c>
      <c r="I126" s="221"/>
      <c r="J126" s="217"/>
      <c r="K126" s="217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197</v>
      </c>
      <c r="AU126" s="226" t="s">
        <v>84</v>
      </c>
      <c r="AV126" s="12" t="s">
        <v>84</v>
      </c>
      <c r="AW126" s="12" t="s">
        <v>37</v>
      </c>
      <c r="AX126" s="12" t="s">
        <v>74</v>
      </c>
      <c r="AY126" s="226" t="s">
        <v>186</v>
      </c>
    </row>
    <row r="127" spans="2:65" s="1" customFormat="1" ht="25.5" customHeight="1">
      <c r="B127" s="41"/>
      <c r="C127" s="201" t="s">
        <v>236</v>
      </c>
      <c r="D127" s="201" t="s">
        <v>188</v>
      </c>
      <c r="E127" s="202" t="s">
        <v>283</v>
      </c>
      <c r="F127" s="203" t="s">
        <v>284</v>
      </c>
      <c r="G127" s="204" t="s">
        <v>212</v>
      </c>
      <c r="H127" s="205">
        <v>141.57</v>
      </c>
      <c r="I127" s="206"/>
      <c r="J127" s="207">
        <f>ROUND(I127*H127,2)</f>
        <v>0</v>
      </c>
      <c r="K127" s="203" t="s">
        <v>30</v>
      </c>
      <c r="L127" s="61"/>
      <c r="M127" s="208" t="s">
        <v>30</v>
      </c>
      <c r="N127" s="209" t="s">
        <v>45</v>
      </c>
      <c r="O127" s="42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AR127" s="24" t="s">
        <v>193</v>
      </c>
      <c r="AT127" s="24" t="s">
        <v>188</v>
      </c>
      <c r="AU127" s="24" t="s">
        <v>84</v>
      </c>
      <c r="AY127" s="24" t="s">
        <v>186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24" t="s">
        <v>82</v>
      </c>
      <c r="BK127" s="212">
        <f>ROUND(I127*H127,2)</f>
        <v>0</v>
      </c>
      <c r="BL127" s="24" t="s">
        <v>193</v>
      </c>
      <c r="BM127" s="24" t="s">
        <v>2202</v>
      </c>
    </row>
    <row r="128" spans="2:65" s="1" customFormat="1" ht="27">
      <c r="B128" s="41"/>
      <c r="C128" s="63"/>
      <c r="D128" s="213" t="s">
        <v>195</v>
      </c>
      <c r="E128" s="63"/>
      <c r="F128" s="214" t="s">
        <v>284</v>
      </c>
      <c r="G128" s="63"/>
      <c r="H128" s="63"/>
      <c r="I128" s="172"/>
      <c r="J128" s="63"/>
      <c r="K128" s="63"/>
      <c r="L128" s="61"/>
      <c r="M128" s="215"/>
      <c r="N128" s="42"/>
      <c r="O128" s="42"/>
      <c r="P128" s="42"/>
      <c r="Q128" s="42"/>
      <c r="R128" s="42"/>
      <c r="S128" s="42"/>
      <c r="T128" s="78"/>
      <c r="AT128" s="24" t="s">
        <v>195</v>
      </c>
      <c r="AU128" s="24" t="s">
        <v>84</v>
      </c>
    </row>
    <row r="129" spans="2:65" s="13" customFormat="1" ht="13.5">
      <c r="B129" s="227"/>
      <c r="C129" s="228"/>
      <c r="D129" s="213" t="s">
        <v>197</v>
      </c>
      <c r="E129" s="229" t="s">
        <v>30</v>
      </c>
      <c r="F129" s="230" t="s">
        <v>2190</v>
      </c>
      <c r="G129" s="228"/>
      <c r="H129" s="229" t="s">
        <v>30</v>
      </c>
      <c r="I129" s="231"/>
      <c r="J129" s="228"/>
      <c r="K129" s="228"/>
      <c r="L129" s="232"/>
      <c r="M129" s="233"/>
      <c r="N129" s="234"/>
      <c r="O129" s="234"/>
      <c r="P129" s="234"/>
      <c r="Q129" s="234"/>
      <c r="R129" s="234"/>
      <c r="S129" s="234"/>
      <c r="T129" s="235"/>
      <c r="AT129" s="236" t="s">
        <v>197</v>
      </c>
      <c r="AU129" s="236" t="s">
        <v>84</v>
      </c>
      <c r="AV129" s="13" t="s">
        <v>82</v>
      </c>
      <c r="AW129" s="13" t="s">
        <v>37</v>
      </c>
      <c r="AX129" s="13" t="s">
        <v>74</v>
      </c>
      <c r="AY129" s="236" t="s">
        <v>186</v>
      </c>
    </row>
    <row r="130" spans="2:65" s="12" customFormat="1" ht="13.5">
      <c r="B130" s="216"/>
      <c r="C130" s="217"/>
      <c r="D130" s="213" t="s">
        <v>197</v>
      </c>
      <c r="E130" s="218" t="s">
        <v>30</v>
      </c>
      <c r="F130" s="219" t="s">
        <v>2191</v>
      </c>
      <c r="G130" s="217"/>
      <c r="H130" s="220">
        <v>128.69999999999999</v>
      </c>
      <c r="I130" s="221"/>
      <c r="J130" s="217"/>
      <c r="K130" s="217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197</v>
      </c>
      <c r="AU130" s="226" t="s">
        <v>84</v>
      </c>
      <c r="AV130" s="12" t="s">
        <v>84</v>
      </c>
      <c r="AW130" s="12" t="s">
        <v>37</v>
      </c>
      <c r="AX130" s="12" t="s">
        <v>74</v>
      </c>
      <c r="AY130" s="226" t="s">
        <v>186</v>
      </c>
    </row>
    <row r="131" spans="2:65" s="12" customFormat="1" ht="13.5">
      <c r="B131" s="216"/>
      <c r="C131" s="217"/>
      <c r="D131" s="213" t="s">
        <v>197</v>
      </c>
      <c r="E131" s="218" t="s">
        <v>30</v>
      </c>
      <c r="F131" s="219" t="s">
        <v>2188</v>
      </c>
      <c r="G131" s="217"/>
      <c r="H131" s="220">
        <v>12.87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197</v>
      </c>
      <c r="AU131" s="226" t="s">
        <v>84</v>
      </c>
      <c r="AV131" s="12" t="s">
        <v>84</v>
      </c>
      <c r="AW131" s="12" t="s">
        <v>37</v>
      </c>
      <c r="AX131" s="12" t="s">
        <v>74</v>
      </c>
      <c r="AY131" s="226" t="s">
        <v>186</v>
      </c>
    </row>
    <row r="132" spans="2:65" s="1" customFormat="1" ht="16.5" customHeight="1">
      <c r="B132" s="41"/>
      <c r="C132" s="201" t="s">
        <v>243</v>
      </c>
      <c r="D132" s="201" t="s">
        <v>188</v>
      </c>
      <c r="E132" s="202" t="s">
        <v>287</v>
      </c>
      <c r="F132" s="203" t="s">
        <v>288</v>
      </c>
      <c r="G132" s="204" t="s">
        <v>212</v>
      </c>
      <c r="H132" s="205">
        <v>128.69999999999999</v>
      </c>
      <c r="I132" s="206"/>
      <c r="J132" s="207">
        <f>ROUND(I132*H132,2)</f>
        <v>0</v>
      </c>
      <c r="K132" s="203" t="s">
        <v>192</v>
      </c>
      <c r="L132" s="61"/>
      <c r="M132" s="208" t="s">
        <v>30</v>
      </c>
      <c r="N132" s="209" t="s">
        <v>45</v>
      </c>
      <c r="O132" s="42"/>
      <c r="P132" s="210">
        <f>O132*H132</f>
        <v>0</v>
      </c>
      <c r="Q132" s="210">
        <v>0</v>
      </c>
      <c r="R132" s="210">
        <f>Q132*H132</f>
        <v>0</v>
      </c>
      <c r="S132" s="210">
        <v>0</v>
      </c>
      <c r="T132" s="211">
        <f>S132*H132</f>
        <v>0</v>
      </c>
      <c r="AR132" s="24" t="s">
        <v>193</v>
      </c>
      <c r="AT132" s="24" t="s">
        <v>188</v>
      </c>
      <c r="AU132" s="24" t="s">
        <v>84</v>
      </c>
      <c r="AY132" s="24" t="s">
        <v>186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24" t="s">
        <v>82</v>
      </c>
      <c r="BK132" s="212">
        <f>ROUND(I132*H132,2)</f>
        <v>0</v>
      </c>
      <c r="BL132" s="24" t="s">
        <v>193</v>
      </c>
      <c r="BM132" s="24" t="s">
        <v>2203</v>
      </c>
    </row>
    <row r="133" spans="2:65" s="1" customFormat="1" ht="27">
      <c r="B133" s="41"/>
      <c r="C133" s="63"/>
      <c r="D133" s="213" t="s">
        <v>195</v>
      </c>
      <c r="E133" s="63"/>
      <c r="F133" s="214" t="s">
        <v>290</v>
      </c>
      <c r="G133" s="63"/>
      <c r="H133" s="63"/>
      <c r="I133" s="172"/>
      <c r="J133" s="63"/>
      <c r="K133" s="63"/>
      <c r="L133" s="61"/>
      <c r="M133" s="215"/>
      <c r="N133" s="42"/>
      <c r="O133" s="42"/>
      <c r="P133" s="42"/>
      <c r="Q133" s="42"/>
      <c r="R133" s="42"/>
      <c r="S133" s="42"/>
      <c r="T133" s="78"/>
      <c r="AT133" s="24" t="s">
        <v>195</v>
      </c>
      <c r="AU133" s="24" t="s">
        <v>84</v>
      </c>
    </row>
    <row r="134" spans="2:65" s="13" customFormat="1" ht="27">
      <c r="B134" s="227"/>
      <c r="C134" s="228"/>
      <c r="D134" s="213" t="s">
        <v>197</v>
      </c>
      <c r="E134" s="229" t="s">
        <v>30</v>
      </c>
      <c r="F134" s="230" t="s">
        <v>274</v>
      </c>
      <c r="G134" s="228"/>
      <c r="H134" s="229" t="s">
        <v>30</v>
      </c>
      <c r="I134" s="231"/>
      <c r="J134" s="228"/>
      <c r="K134" s="228"/>
      <c r="L134" s="232"/>
      <c r="M134" s="233"/>
      <c r="N134" s="234"/>
      <c r="O134" s="234"/>
      <c r="P134" s="234"/>
      <c r="Q134" s="234"/>
      <c r="R134" s="234"/>
      <c r="S134" s="234"/>
      <c r="T134" s="235"/>
      <c r="AT134" s="236" t="s">
        <v>197</v>
      </c>
      <c r="AU134" s="236" t="s">
        <v>84</v>
      </c>
      <c r="AV134" s="13" t="s">
        <v>82</v>
      </c>
      <c r="AW134" s="13" t="s">
        <v>37</v>
      </c>
      <c r="AX134" s="13" t="s">
        <v>74</v>
      </c>
      <c r="AY134" s="236" t="s">
        <v>186</v>
      </c>
    </row>
    <row r="135" spans="2:65" s="13" customFormat="1" ht="13.5">
      <c r="B135" s="227"/>
      <c r="C135" s="228"/>
      <c r="D135" s="213" t="s">
        <v>197</v>
      </c>
      <c r="E135" s="229" t="s">
        <v>30</v>
      </c>
      <c r="F135" s="230" t="s">
        <v>2190</v>
      </c>
      <c r="G135" s="228"/>
      <c r="H135" s="229" t="s">
        <v>30</v>
      </c>
      <c r="I135" s="231"/>
      <c r="J135" s="228"/>
      <c r="K135" s="228"/>
      <c r="L135" s="232"/>
      <c r="M135" s="233"/>
      <c r="N135" s="234"/>
      <c r="O135" s="234"/>
      <c r="P135" s="234"/>
      <c r="Q135" s="234"/>
      <c r="R135" s="234"/>
      <c r="S135" s="234"/>
      <c r="T135" s="235"/>
      <c r="AT135" s="236" t="s">
        <v>197</v>
      </c>
      <c r="AU135" s="236" t="s">
        <v>84</v>
      </c>
      <c r="AV135" s="13" t="s">
        <v>82</v>
      </c>
      <c r="AW135" s="13" t="s">
        <v>37</v>
      </c>
      <c r="AX135" s="13" t="s">
        <v>74</v>
      </c>
      <c r="AY135" s="236" t="s">
        <v>186</v>
      </c>
    </row>
    <row r="136" spans="2:65" s="13" customFormat="1" ht="13.5">
      <c r="B136" s="227"/>
      <c r="C136" s="228"/>
      <c r="D136" s="213" t="s">
        <v>197</v>
      </c>
      <c r="E136" s="229" t="s">
        <v>30</v>
      </c>
      <c r="F136" s="230" t="s">
        <v>277</v>
      </c>
      <c r="G136" s="228"/>
      <c r="H136" s="229" t="s">
        <v>30</v>
      </c>
      <c r="I136" s="231"/>
      <c r="J136" s="228"/>
      <c r="K136" s="228"/>
      <c r="L136" s="232"/>
      <c r="M136" s="233"/>
      <c r="N136" s="234"/>
      <c r="O136" s="234"/>
      <c r="P136" s="234"/>
      <c r="Q136" s="234"/>
      <c r="R136" s="234"/>
      <c r="S136" s="234"/>
      <c r="T136" s="235"/>
      <c r="AT136" s="236" t="s">
        <v>197</v>
      </c>
      <c r="AU136" s="236" t="s">
        <v>84</v>
      </c>
      <c r="AV136" s="13" t="s">
        <v>82</v>
      </c>
      <c r="AW136" s="13" t="s">
        <v>37</v>
      </c>
      <c r="AX136" s="13" t="s">
        <v>74</v>
      </c>
      <c r="AY136" s="236" t="s">
        <v>186</v>
      </c>
    </row>
    <row r="137" spans="2:65" s="12" customFormat="1" ht="13.5">
      <c r="B137" s="216"/>
      <c r="C137" s="217"/>
      <c r="D137" s="213" t="s">
        <v>197</v>
      </c>
      <c r="E137" s="218" t="s">
        <v>30</v>
      </c>
      <c r="F137" s="219" t="s">
        <v>2191</v>
      </c>
      <c r="G137" s="217"/>
      <c r="H137" s="220">
        <v>128.69999999999999</v>
      </c>
      <c r="I137" s="221"/>
      <c r="J137" s="217"/>
      <c r="K137" s="217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197</v>
      </c>
      <c r="AU137" s="226" t="s">
        <v>84</v>
      </c>
      <c r="AV137" s="12" t="s">
        <v>84</v>
      </c>
      <c r="AW137" s="12" t="s">
        <v>37</v>
      </c>
      <c r="AX137" s="12" t="s">
        <v>74</v>
      </c>
      <c r="AY137" s="226" t="s">
        <v>186</v>
      </c>
    </row>
    <row r="138" spans="2:65" s="12" customFormat="1" ht="13.5">
      <c r="B138" s="216"/>
      <c r="C138" s="217"/>
      <c r="D138" s="213" t="s">
        <v>197</v>
      </c>
      <c r="E138" s="218" t="s">
        <v>30</v>
      </c>
      <c r="F138" s="219" t="s">
        <v>2204</v>
      </c>
      <c r="G138" s="217"/>
      <c r="H138" s="220">
        <v>-42.9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197</v>
      </c>
      <c r="AU138" s="226" t="s">
        <v>84</v>
      </c>
      <c r="AV138" s="12" t="s">
        <v>84</v>
      </c>
      <c r="AW138" s="12" t="s">
        <v>37</v>
      </c>
      <c r="AX138" s="12" t="s">
        <v>74</v>
      </c>
      <c r="AY138" s="226" t="s">
        <v>186</v>
      </c>
    </row>
    <row r="139" spans="2:65" s="13" customFormat="1" ht="13.5">
      <c r="B139" s="227"/>
      <c r="C139" s="228"/>
      <c r="D139" s="213" t="s">
        <v>197</v>
      </c>
      <c r="E139" s="229" t="s">
        <v>30</v>
      </c>
      <c r="F139" s="230" t="s">
        <v>2190</v>
      </c>
      <c r="G139" s="228"/>
      <c r="H139" s="229" t="s">
        <v>30</v>
      </c>
      <c r="I139" s="231"/>
      <c r="J139" s="228"/>
      <c r="K139" s="228"/>
      <c r="L139" s="232"/>
      <c r="M139" s="233"/>
      <c r="N139" s="234"/>
      <c r="O139" s="234"/>
      <c r="P139" s="234"/>
      <c r="Q139" s="234"/>
      <c r="R139" s="234"/>
      <c r="S139" s="234"/>
      <c r="T139" s="235"/>
      <c r="AT139" s="236" t="s">
        <v>197</v>
      </c>
      <c r="AU139" s="236" t="s">
        <v>84</v>
      </c>
      <c r="AV139" s="13" t="s">
        <v>82</v>
      </c>
      <c r="AW139" s="13" t="s">
        <v>37</v>
      </c>
      <c r="AX139" s="13" t="s">
        <v>74</v>
      </c>
      <c r="AY139" s="236" t="s">
        <v>186</v>
      </c>
    </row>
    <row r="140" spans="2:65" s="12" customFormat="1" ht="13.5">
      <c r="B140" s="216"/>
      <c r="C140" s="217"/>
      <c r="D140" s="213" t="s">
        <v>197</v>
      </c>
      <c r="E140" s="218" t="s">
        <v>30</v>
      </c>
      <c r="F140" s="219" t="s">
        <v>2205</v>
      </c>
      <c r="G140" s="217"/>
      <c r="H140" s="220">
        <v>42.9</v>
      </c>
      <c r="I140" s="221"/>
      <c r="J140" s="217"/>
      <c r="K140" s="217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197</v>
      </c>
      <c r="AU140" s="226" t="s">
        <v>84</v>
      </c>
      <c r="AV140" s="12" t="s">
        <v>84</v>
      </c>
      <c r="AW140" s="12" t="s">
        <v>37</v>
      </c>
      <c r="AX140" s="12" t="s">
        <v>74</v>
      </c>
      <c r="AY140" s="226" t="s">
        <v>186</v>
      </c>
    </row>
    <row r="141" spans="2:65" s="1" customFormat="1" ht="16.5" customHeight="1">
      <c r="B141" s="41"/>
      <c r="C141" s="201" t="s">
        <v>249</v>
      </c>
      <c r="D141" s="201" t="s">
        <v>188</v>
      </c>
      <c r="E141" s="202" t="s">
        <v>308</v>
      </c>
      <c r="F141" s="203" t="s">
        <v>309</v>
      </c>
      <c r="G141" s="204" t="s">
        <v>304</v>
      </c>
      <c r="H141" s="205">
        <v>254.82599999999999</v>
      </c>
      <c r="I141" s="206"/>
      <c r="J141" s="207">
        <f>ROUND(I141*H141,2)</f>
        <v>0</v>
      </c>
      <c r="K141" s="203" t="s">
        <v>192</v>
      </c>
      <c r="L141" s="61"/>
      <c r="M141" s="208" t="s">
        <v>30</v>
      </c>
      <c r="N141" s="209" t="s">
        <v>45</v>
      </c>
      <c r="O141" s="42"/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AR141" s="24" t="s">
        <v>193</v>
      </c>
      <c r="AT141" s="24" t="s">
        <v>188</v>
      </c>
      <c r="AU141" s="24" t="s">
        <v>84</v>
      </c>
      <c r="AY141" s="24" t="s">
        <v>186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24" t="s">
        <v>82</v>
      </c>
      <c r="BK141" s="212">
        <f>ROUND(I141*H141,2)</f>
        <v>0</v>
      </c>
      <c r="BL141" s="24" t="s">
        <v>193</v>
      </c>
      <c r="BM141" s="24" t="s">
        <v>2206</v>
      </c>
    </row>
    <row r="142" spans="2:65" s="1" customFormat="1" ht="27">
      <c r="B142" s="41"/>
      <c r="C142" s="63"/>
      <c r="D142" s="213" t="s">
        <v>195</v>
      </c>
      <c r="E142" s="63"/>
      <c r="F142" s="214" t="s">
        <v>311</v>
      </c>
      <c r="G142" s="63"/>
      <c r="H142" s="63"/>
      <c r="I142" s="172"/>
      <c r="J142" s="63"/>
      <c r="K142" s="63"/>
      <c r="L142" s="61"/>
      <c r="M142" s="215"/>
      <c r="N142" s="42"/>
      <c r="O142" s="42"/>
      <c r="P142" s="42"/>
      <c r="Q142" s="42"/>
      <c r="R142" s="42"/>
      <c r="S142" s="42"/>
      <c r="T142" s="78"/>
      <c r="AT142" s="24" t="s">
        <v>195</v>
      </c>
      <c r="AU142" s="24" t="s">
        <v>84</v>
      </c>
    </row>
    <row r="143" spans="2:65" s="13" customFormat="1" ht="13.5">
      <c r="B143" s="227"/>
      <c r="C143" s="228"/>
      <c r="D143" s="213" t="s">
        <v>197</v>
      </c>
      <c r="E143" s="229" t="s">
        <v>30</v>
      </c>
      <c r="F143" s="230" t="s">
        <v>2190</v>
      </c>
      <c r="G143" s="228"/>
      <c r="H143" s="229" t="s">
        <v>30</v>
      </c>
      <c r="I143" s="231"/>
      <c r="J143" s="228"/>
      <c r="K143" s="228"/>
      <c r="L143" s="232"/>
      <c r="M143" s="233"/>
      <c r="N143" s="234"/>
      <c r="O143" s="234"/>
      <c r="P143" s="234"/>
      <c r="Q143" s="234"/>
      <c r="R143" s="234"/>
      <c r="S143" s="234"/>
      <c r="T143" s="235"/>
      <c r="AT143" s="236" t="s">
        <v>197</v>
      </c>
      <c r="AU143" s="236" t="s">
        <v>84</v>
      </c>
      <c r="AV143" s="13" t="s">
        <v>82</v>
      </c>
      <c r="AW143" s="13" t="s">
        <v>37</v>
      </c>
      <c r="AX143" s="13" t="s">
        <v>74</v>
      </c>
      <c r="AY143" s="236" t="s">
        <v>186</v>
      </c>
    </row>
    <row r="144" spans="2:65" s="12" customFormat="1" ht="13.5">
      <c r="B144" s="216"/>
      <c r="C144" s="217"/>
      <c r="D144" s="213" t="s">
        <v>197</v>
      </c>
      <c r="E144" s="218" t="s">
        <v>30</v>
      </c>
      <c r="F144" s="219" t="s">
        <v>2191</v>
      </c>
      <c r="G144" s="217"/>
      <c r="H144" s="220">
        <v>128.69999999999999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197</v>
      </c>
      <c r="AU144" s="226" t="s">
        <v>84</v>
      </c>
      <c r="AV144" s="12" t="s">
        <v>84</v>
      </c>
      <c r="AW144" s="12" t="s">
        <v>37</v>
      </c>
      <c r="AX144" s="12" t="s">
        <v>74</v>
      </c>
      <c r="AY144" s="226" t="s">
        <v>186</v>
      </c>
    </row>
    <row r="145" spans="2:65" s="12" customFormat="1" ht="13.5">
      <c r="B145" s="216"/>
      <c r="C145" s="217"/>
      <c r="D145" s="213" t="s">
        <v>197</v>
      </c>
      <c r="E145" s="218" t="s">
        <v>30</v>
      </c>
      <c r="F145" s="219" t="s">
        <v>2188</v>
      </c>
      <c r="G145" s="217"/>
      <c r="H145" s="220">
        <v>12.87</v>
      </c>
      <c r="I145" s="221"/>
      <c r="J145" s="217"/>
      <c r="K145" s="217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197</v>
      </c>
      <c r="AU145" s="226" t="s">
        <v>84</v>
      </c>
      <c r="AV145" s="12" t="s">
        <v>84</v>
      </c>
      <c r="AW145" s="12" t="s">
        <v>37</v>
      </c>
      <c r="AX145" s="12" t="s">
        <v>74</v>
      </c>
      <c r="AY145" s="226" t="s">
        <v>186</v>
      </c>
    </row>
    <row r="146" spans="2:65" s="12" customFormat="1" ht="13.5">
      <c r="B146" s="216"/>
      <c r="C146" s="217"/>
      <c r="D146" s="213" t="s">
        <v>197</v>
      </c>
      <c r="E146" s="217"/>
      <c r="F146" s="219" t="s">
        <v>2207</v>
      </c>
      <c r="G146" s="217"/>
      <c r="H146" s="220">
        <v>254.82599999999999</v>
      </c>
      <c r="I146" s="221"/>
      <c r="J146" s="217"/>
      <c r="K146" s="217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197</v>
      </c>
      <c r="AU146" s="226" t="s">
        <v>84</v>
      </c>
      <c r="AV146" s="12" t="s">
        <v>84</v>
      </c>
      <c r="AW146" s="12" t="s">
        <v>6</v>
      </c>
      <c r="AX146" s="12" t="s">
        <v>82</v>
      </c>
      <c r="AY146" s="226" t="s">
        <v>186</v>
      </c>
    </row>
    <row r="147" spans="2:65" s="1" customFormat="1" ht="16.5" customHeight="1">
      <c r="B147" s="41"/>
      <c r="C147" s="201" t="s">
        <v>256</v>
      </c>
      <c r="D147" s="201" t="s">
        <v>188</v>
      </c>
      <c r="E147" s="202" t="s">
        <v>314</v>
      </c>
      <c r="F147" s="203" t="s">
        <v>315</v>
      </c>
      <c r="G147" s="204" t="s">
        <v>212</v>
      </c>
      <c r="H147" s="205">
        <v>85.8</v>
      </c>
      <c r="I147" s="206"/>
      <c r="J147" s="207">
        <f>ROUND(I147*H147,2)</f>
        <v>0</v>
      </c>
      <c r="K147" s="203" t="s">
        <v>192</v>
      </c>
      <c r="L147" s="61"/>
      <c r="M147" s="208" t="s">
        <v>30</v>
      </c>
      <c r="N147" s="209" t="s">
        <v>45</v>
      </c>
      <c r="O147" s="42"/>
      <c r="P147" s="210">
        <f>O147*H147</f>
        <v>0</v>
      </c>
      <c r="Q147" s="210">
        <v>0</v>
      </c>
      <c r="R147" s="210">
        <f>Q147*H147</f>
        <v>0</v>
      </c>
      <c r="S147" s="210">
        <v>0</v>
      </c>
      <c r="T147" s="211">
        <f>S147*H147</f>
        <v>0</v>
      </c>
      <c r="AR147" s="24" t="s">
        <v>193</v>
      </c>
      <c r="AT147" s="24" t="s">
        <v>188</v>
      </c>
      <c r="AU147" s="24" t="s">
        <v>84</v>
      </c>
      <c r="AY147" s="24" t="s">
        <v>186</v>
      </c>
      <c r="BE147" s="212">
        <f>IF(N147="základní",J147,0)</f>
        <v>0</v>
      </c>
      <c r="BF147" s="212">
        <f>IF(N147="snížená",J147,0)</f>
        <v>0</v>
      </c>
      <c r="BG147" s="212">
        <f>IF(N147="zákl. přenesená",J147,0)</f>
        <v>0</v>
      </c>
      <c r="BH147" s="212">
        <f>IF(N147="sníž. přenesená",J147,0)</f>
        <v>0</v>
      </c>
      <c r="BI147" s="212">
        <f>IF(N147="nulová",J147,0)</f>
        <v>0</v>
      </c>
      <c r="BJ147" s="24" t="s">
        <v>82</v>
      </c>
      <c r="BK147" s="212">
        <f>ROUND(I147*H147,2)</f>
        <v>0</v>
      </c>
      <c r="BL147" s="24" t="s">
        <v>193</v>
      </c>
      <c r="BM147" s="24" t="s">
        <v>2208</v>
      </c>
    </row>
    <row r="148" spans="2:65" s="1" customFormat="1" ht="27">
      <c r="B148" s="41"/>
      <c r="C148" s="63"/>
      <c r="D148" s="213" t="s">
        <v>195</v>
      </c>
      <c r="E148" s="63"/>
      <c r="F148" s="214" t="s">
        <v>317</v>
      </c>
      <c r="G148" s="63"/>
      <c r="H148" s="63"/>
      <c r="I148" s="172"/>
      <c r="J148" s="63"/>
      <c r="K148" s="63"/>
      <c r="L148" s="61"/>
      <c r="M148" s="215"/>
      <c r="N148" s="42"/>
      <c r="O148" s="42"/>
      <c r="P148" s="42"/>
      <c r="Q148" s="42"/>
      <c r="R148" s="42"/>
      <c r="S148" s="42"/>
      <c r="T148" s="78"/>
      <c r="AT148" s="24" t="s">
        <v>195</v>
      </c>
      <c r="AU148" s="24" t="s">
        <v>84</v>
      </c>
    </row>
    <row r="149" spans="2:65" s="1" customFormat="1" ht="40.5">
      <c r="B149" s="41"/>
      <c r="C149" s="63"/>
      <c r="D149" s="213" t="s">
        <v>241</v>
      </c>
      <c r="E149" s="63"/>
      <c r="F149" s="248" t="s">
        <v>242</v>
      </c>
      <c r="G149" s="63"/>
      <c r="H149" s="63"/>
      <c r="I149" s="172"/>
      <c r="J149" s="63"/>
      <c r="K149" s="63"/>
      <c r="L149" s="61"/>
      <c r="M149" s="215"/>
      <c r="N149" s="42"/>
      <c r="O149" s="42"/>
      <c r="P149" s="42"/>
      <c r="Q149" s="42"/>
      <c r="R149" s="42"/>
      <c r="S149" s="42"/>
      <c r="T149" s="78"/>
      <c r="AT149" s="24" t="s">
        <v>241</v>
      </c>
      <c r="AU149" s="24" t="s">
        <v>84</v>
      </c>
    </row>
    <row r="150" spans="2:65" s="13" customFormat="1" ht="13.5">
      <c r="B150" s="227"/>
      <c r="C150" s="228"/>
      <c r="D150" s="213" t="s">
        <v>197</v>
      </c>
      <c r="E150" s="229" t="s">
        <v>30</v>
      </c>
      <c r="F150" s="230" t="s">
        <v>2190</v>
      </c>
      <c r="G150" s="228"/>
      <c r="H150" s="229" t="s">
        <v>30</v>
      </c>
      <c r="I150" s="231"/>
      <c r="J150" s="228"/>
      <c r="K150" s="228"/>
      <c r="L150" s="232"/>
      <c r="M150" s="233"/>
      <c r="N150" s="234"/>
      <c r="O150" s="234"/>
      <c r="P150" s="234"/>
      <c r="Q150" s="234"/>
      <c r="R150" s="234"/>
      <c r="S150" s="234"/>
      <c r="T150" s="235"/>
      <c r="AT150" s="236" t="s">
        <v>197</v>
      </c>
      <c r="AU150" s="236" t="s">
        <v>84</v>
      </c>
      <c r="AV150" s="13" t="s">
        <v>82</v>
      </c>
      <c r="AW150" s="13" t="s">
        <v>37</v>
      </c>
      <c r="AX150" s="13" t="s">
        <v>74</v>
      </c>
      <c r="AY150" s="236" t="s">
        <v>186</v>
      </c>
    </row>
    <row r="151" spans="2:65" s="13" customFormat="1" ht="13.5">
      <c r="B151" s="227"/>
      <c r="C151" s="228"/>
      <c r="D151" s="213" t="s">
        <v>197</v>
      </c>
      <c r="E151" s="229" t="s">
        <v>30</v>
      </c>
      <c r="F151" s="230" t="s">
        <v>277</v>
      </c>
      <c r="G151" s="228"/>
      <c r="H151" s="229" t="s">
        <v>30</v>
      </c>
      <c r="I151" s="231"/>
      <c r="J151" s="228"/>
      <c r="K151" s="228"/>
      <c r="L151" s="232"/>
      <c r="M151" s="233"/>
      <c r="N151" s="234"/>
      <c r="O151" s="234"/>
      <c r="P151" s="234"/>
      <c r="Q151" s="234"/>
      <c r="R151" s="234"/>
      <c r="S151" s="234"/>
      <c r="T151" s="235"/>
      <c r="AT151" s="236" t="s">
        <v>197</v>
      </c>
      <c r="AU151" s="236" t="s">
        <v>84</v>
      </c>
      <c r="AV151" s="13" t="s">
        <v>82</v>
      </c>
      <c r="AW151" s="13" t="s">
        <v>37</v>
      </c>
      <c r="AX151" s="13" t="s">
        <v>74</v>
      </c>
      <c r="AY151" s="236" t="s">
        <v>186</v>
      </c>
    </row>
    <row r="152" spans="2:65" s="12" customFormat="1" ht="13.5">
      <c r="B152" s="216"/>
      <c r="C152" s="217"/>
      <c r="D152" s="213" t="s">
        <v>197</v>
      </c>
      <c r="E152" s="218" t="s">
        <v>30</v>
      </c>
      <c r="F152" s="219" t="s">
        <v>2191</v>
      </c>
      <c r="G152" s="217"/>
      <c r="H152" s="220">
        <v>128.69999999999999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197</v>
      </c>
      <c r="AU152" s="226" t="s">
        <v>84</v>
      </c>
      <c r="AV152" s="12" t="s">
        <v>84</v>
      </c>
      <c r="AW152" s="12" t="s">
        <v>37</v>
      </c>
      <c r="AX152" s="12" t="s">
        <v>74</v>
      </c>
      <c r="AY152" s="226" t="s">
        <v>186</v>
      </c>
    </row>
    <row r="153" spans="2:65" s="12" customFormat="1" ht="13.5">
      <c r="B153" s="216"/>
      <c r="C153" s="217"/>
      <c r="D153" s="213" t="s">
        <v>197</v>
      </c>
      <c r="E153" s="218" t="s">
        <v>30</v>
      </c>
      <c r="F153" s="219" t="s">
        <v>2204</v>
      </c>
      <c r="G153" s="217"/>
      <c r="H153" s="220">
        <v>-42.9</v>
      </c>
      <c r="I153" s="221"/>
      <c r="J153" s="217"/>
      <c r="K153" s="217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197</v>
      </c>
      <c r="AU153" s="226" t="s">
        <v>84</v>
      </c>
      <c r="AV153" s="12" t="s">
        <v>84</v>
      </c>
      <c r="AW153" s="12" t="s">
        <v>37</v>
      </c>
      <c r="AX153" s="12" t="s">
        <v>74</v>
      </c>
      <c r="AY153" s="226" t="s">
        <v>186</v>
      </c>
    </row>
    <row r="154" spans="2:65" s="1" customFormat="1" ht="16.5" customHeight="1">
      <c r="B154" s="41"/>
      <c r="C154" s="249" t="s">
        <v>261</v>
      </c>
      <c r="D154" s="249" t="s">
        <v>301</v>
      </c>
      <c r="E154" s="250" t="s">
        <v>319</v>
      </c>
      <c r="F154" s="251" t="s">
        <v>303</v>
      </c>
      <c r="G154" s="252" t="s">
        <v>304</v>
      </c>
      <c r="H154" s="253">
        <v>163.02000000000001</v>
      </c>
      <c r="I154" s="254"/>
      <c r="J154" s="255">
        <f>ROUND(I154*H154,2)</f>
        <v>0</v>
      </c>
      <c r="K154" s="251" t="s">
        <v>192</v>
      </c>
      <c r="L154" s="256"/>
      <c r="M154" s="257" t="s">
        <v>30</v>
      </c>
      <c r="N154" s="258" t="s">
        <v>45</v>
      </c>
      <c r="O154" s="42"/>
      <c r="P154" s="210">
        <f>O154*H154</f>
        <v>0</v>
      </c>
      <c r="Q154" s="210">
        <v>1</v>
      </c>
      <c r="R154" s="210">
        <f>Q154*H154</f>
        <v>163.02000000000001</v>
      </c>
      <c r="S154" s="210">
        <v>0</v>
      </c>
      <c r="T154" s="211">
        <f>S154*H154</f>
        <v>0</v>
      </c>
      <c r="AR154" s="24" t="s">
        <v>236</v>
      </c>
      <c r="AT154" s="24" t="s">
        <v>301</v>
      </c>
      <c r="AU154" s="24" t="s">
        <v>84</v>
      </c>
      <c r="AY154" s="24" t="s">
        <v>186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24" t="s">
        <v>82</v>
      </c>
      <c r="BK154" s="212">
        <f>ROUND(I154*H154,2)</f>
        <v>0</v>
      </c>
      <c r="BL154" s="24" t="s">
        <v>193</v>
      </c>
      <c r="BM154" s="24" t="s">
        <v>2209</v>
      </c>
    </row>
    <row r="155" spans="2:65" s="1" customFormat="1" ht="13.5">
      <c r="B155" s="41"/>
      <c r="C155" s="63"/>
      <c r="D155" s="213" t="s">
        <v>195</v>
      </c>
      <c r="E155" s="63"/>
      <c r="F155" s="214" t="s">
        <v>303</v>
      </c>
      <c r="G155" s="63"/>
      <c r="H155" s="63"/>
      <c r="I155" s="172"/>
      <c r="J155" s="63"/>
      <c r="K155" s="63"/>
      <c r="L155" s="61"/>
      <c r="M155" s="215"/>
      <c r="N155" s="42"/>
      <c r="O155" s="42"/>
      <c r="P155" s="42"/>
      <c r="Q155" s="42"/>
      <c r="R155" s="42"/>
      <c r="S155" s="42"/>
      <c r="T155" s="78"/>
      <c r="AT155" s="24" t="s">
        <v>195</v>
      </c>
      <c r="AU155" s="24" t="s">
        <v>84</v>
      </c>
    </row>
    <row r="156" spans="2:65" s="13" customFormat="1" ht="13.5">
      <c r="B156" s="227"/>
      <c r="C156" s="228"/>
      <c r="D156" s="213" t="s">
        <v>197</v>
      </c>
      <c r="E156" s="229" t="s">
        <v>30</v>
      </c>
      <c r="F156" s="230" t="s">
        <v>2190</v>
      </c>
      <c r="G156" s="228"/>
      <c r="H156" s="229" t="s">
        <v>30</v>
      </c>
      <c r="I156" s="231"/>
      <c r="J156" s="228"/>
      <c r="K156" s="228"/>
      <c r="L156" s="232"/>
      <c r="M156" s="233"/>
      <c r="N156" s="234"/>
      <c r="O156" s="234"/>
      <c r="P156" s="234"/>
      <c r="Q156" s="234"/>
      <c r="R156" s="234"/>
      <c r="S156" s="234"/>
      <c r="T156" s="235"/>
      <c r="AT156" s="236" t="s">
        <v>197</v>
      </c>
      <c r="AU156" s="236" t="s">
        <v>84</v>
      </c>
      <c r="AV156" s="13" t="s">
        <v>82</v>
      </c>
      <c r="AW156" s="13" t="s">
        <v>37</v>
      </c>
      <c r="AX156" s="13" t="s">
        <v>74</v>
      </c>
      <c r="AY156" s="236" t="s">
        <v>186</v>
      </c>
    </row>
    <row r="157" spans="2:65" s="13" customFormat="1" ht="13.5">
      <c r="B157" s="227"/>
      <c r="C157" s="228"/>
      <c r="D157" s="213" t="s">
        <v>197</v>
      </c>
      <c r="E157" s="229" t="s">
        <v>30</v>
      </c>
      <c r="F157" s="230" t="s">
        <v>277</v>
      </c>
      <c r="G157" s="228"/>
      <c r="H157" s="229" t="s">
        <v>30</v>
      </c>
      <c r="I157" s="231"/>
      <c r="J157" s="228"/>
      <c r="K157" s="228"/>
      <c r="L157" s="232"/>
      <c r="M157" s="233"/>
      <c r="N157" s="234"/>
      <c r="O157" s="234"/>
      <c r="P157" s="234"/>
      <c r="Q157" s="234"/>
      <c r="R157" s="234"/>
      <c r="S157" s="234"/>
      <c r="T157" s="235"/>
      <c r="AT157" s="236" t="s">
        <v>197</v>
      </c>
      <c r="AU157" s="236" t="s">
        <v>84</v>
      </c>
      <c r="AV157" s="13" t="s">
        <v>82</v>
      </c>
      <c r="AW157" s="13" t="s">
        <v>37</v>
      </c>
      <c r="AX157" s="13" t="s">
        <v>74</v>
      </c>
      <c r="AY157" s="236" t="s">
        <v>186</v>
      </c>
    </row>
    <row r="158" spans="2:65" s="12" customFormat="1" ht="13.5">
      <c r="B158" s="216"/>
      <c r="C158" s="217"/>
      <c r="D158" s="213" t="s">
        <v>197</v>
      </c>
      <c r="E158" s="218" t="s">
        <v>30</v>
      </c>
      <c r="F158" s="219" t="s">
        <v>2191</v>
      </c>
      <c r="G158" s="217"/>
      <c r="H158" s="220">
        <v>128.69999999999999</v>
      </c>
      <c r="I158" s="221"/>
      <c r="J158" s="217"/>
      <c r="K158" s="217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197</v>
      </c>
      <c r="AU158" s="226" t="s">
        <v>84</v>
      </c>
      <c r="AV158" s="12" t="s">
        <v>84</v>
      </c>
      <c r="AW158" s="12" t="s">
        <v>37</v>
      </c>
      <c r="AX158" s="12" t="s">
        <v>74</v>
      </c>
      <c r="AY158" s="226" t="s">
        <v>186</v>
      </c>
    </row>
    <row r="159" spans="2:65" s="12" customFormat="1" ht="13.5">
      <c r="B159" s="216"/>
      <c r="C159" s="217"/>
      <c r="D159" s="213" t="s">
        <v>197</v>
      </c>
      <c r="E159" s="218" t="s">
        <v>30</v>
      </c>
      <c r="F159" s="219" t="s">
        <v>2204</v>
      </c>
      <c r="G159" s="217"/>
      <c r="H159" s="220">
        <v>-42.9</v>
      </c>
      <c r="I159" s="221"/>
      <c r="J159" s="217"/>
      <c r="K159" s="217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197</v>
      </c>
      <c r="AU159" s="226" t="s">
        <v>84</v>
      </c>
      <c r="AV159" s="12" t="s">
        <v>84</v>
      </c>
      <c r="AW159" s="12" t="s">
        <v>37</v>
      </c>
      <c r="AX159" s="12" t="s">
        <v>74</v>
      </c>
      <c r="AY159" s="226" t="s">
        <v>186</v>
      </c>
    </row>
    <row r="160" spans="2:65" s="12" customFormat="1" ht="13.5">
      <c r="B160" s="216"/>
      <c r="C160" s="217"/>
      <c r="D160" s="213" t="s">
        <v>197</v>
      </c>
      <c r="E160" s="217"/>
      <c r="F160" s="219" t="s">
        <v>2210</v>
      </c>
      <c r="G160" s="217"/>
      <c r="H160" s="220">
        <v>163.02000000000001</v>
      </c>
      <c r="I160" s="221"/>
      <c r="J160" s="217"/>
      <c r="K160" s="217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197</v>
      </c>
      <c r="AU160" s="226" t="s">
        <v>84</v>
      </c>
      <c r="AV160" s="12" t="s">
        <v>84</v>
      </c>
      <c r="AW160" s="12" t="s">
        <v>6</v>
      </c>
      <c r="AX160" s="12" t="s">
        <v>82</v>
      </c>
      <c r="AY160" s="226" t="s">
        <v>186</v>
      </c>
    </row>
    <row r="161" spans="2:65" s="1" customFormat="1" ht="16.5" customHeight="1">
      <c r="B161" s="41"/>
      <c r="C161" s="201" t="s">
        <v>266</v>
      </c>
      <c r="D161" s="201" t="s">
        <v>188</v>
      </c>
      <c r="E161" s="202" t="s">
        <v>322</v>
      </c>
      <c r="F161" s="203" t="s">
        <v>323</v>
      </c>
      <c r="G161" s="204" t="s">
        <v>212</v>
      </c>
      <c r="H161" s="205">
        <v>42.9</v>
      </c>
      <c r="I161" s="206"/>
      <c r="J161" s="207">
        <f>ROUND(I161*H161,2)</f>
        <v>0</v>
      </c>
      <c r="K161" s="203" t="s">
        <v>192</v>
      </c>
      <c r="L161" s="61"/>
      <c r="M161" s="208" t="s">
        <v>30</v>
      </c>
      <c r="N161" s="209" t="s">
        <v>45</v>
      </c>
      <c r="O161" s="42"/>
      <c r="P161" s="210">
        <f>O161*H161</f>
        <v>0</v>
      </c>
      <c r="Q161" s="210">
        <v>0</v>
      </c>
      <c r="R161" s="210">
        <f>Q161*H161</f>
        <v>0</v>
      </c>
      <c r="S161" s="210">
        <v>0</v>
      </c>
      <c r="T161" s="211">
        <f>S161*H161</f>
        <v>0</v>
      </c>
      <c r="AR161" s="24" t="s">
        <v>193</v>
      </c>
      <c r="AT161" s="24" t="s">
        <v>188</v>
      </c>
      <c r="AU161" s="24" t="s">
        <v>84</v>
      </c>
      <c r="AY161" s="24" t="s">
        <v>186</v>
      </c>
      <c r="BE161" s="212">
        <f>IF(N161="základní",J161,0)</f>
        <v>0</v>
      </c>
      <c r="BF161" s="212">
        <f>IF(N161="snížená",J161,0)</f>
        <v>0</v>
      </c>
      <c r="BG161" s="212">
        <f>IF(N161="zákl. přenesená",J161,0)</f>
        <v>0</v>
      </c>
      <c r="BH161" s="212">
        <f>IF(N161="sníž. přenesená",J161,0)</f>
        <v>0</v>
      </c>
      <c r="BI161" s="212">
        <f>IF(N161="nulová",J161,0)</f>
        <v>0</v>
      </c>
      <c r="BJ161" s="24" t="s">
        <v>82</v>
      </c>
      <c r="BK161" s="212">
        <f>ROUND(I161*H161,2)</f>
        <v>0</v>
      </c>
      <c r="BL161" s="24" t="s">
        <v>193</v>
      </c>
      <c r="BM161" s="24" t="s">
        <v>2211</v>
      </c>
    </row>
    <row r="162" spans="2:65" s="1" customFormat="1" ht="40.5">
      <c r="B162" s="41"/>
      <c r="C162" s="63"/>
      <c r="D162" s="213" t="s">
        <v>195</v>
      </c>
      <c r="E162" s="63"/>
      <c r="F162" s="214" t="s">
        <v>325</v>
      </c>
      <c r="G162" s="63"/>
      <c r="H162" s="63"/>
      <c r="I162" s="172"/>
      <c r="J162" s="63"/>
      <c r="K162" s="63"/>
      <c r="L162" s="61"/>
      <c r="M162" s="215"/>
      <c r="N162" s="42"/>
      <c r="O162" s="42"/>
      <c r="P162" s="42"/>
      <c r="Q162" s="42"/>
      <c r="R162" s="42"/>
      <c r="S162" s="42"/>
      <c r="T162" s="78"/>
      <c r="AT162" s="24" t="s">
        <v>195</v>
      </c>
      <c r="AU162" s="24" t="s">
        <v>84</v>
      </c>
    </row>
    <row r="163" spans="2:65" s="13" customFormat="1" ht="13.5">
      <c r="B163" s="227"/>
      <c r="C163" s="228"/>
      <c r="D163" s="213" t="s">
        <v>197</v>
      </c>
      <c r="E163" s="229" t="s">
        <v>30</v>
      </c>
      <c r="F163" s="230" t="s">
        <v>2190</v>
      </c>
      <c r="G163" s="228"/>
      <c r="H163" s="229" t="s">
        <v>30</v>
      </c>
      <c r="I163" s="231"/>
      <c r="J163" s="228"/>
      <c r="K163" s="228"/>
      <c r="L163" s="232"/>
      <c r="M163" s="233"/>
      <c r="N163" s="234"/>
      <c r="O163" s="234"/>
      <c r="P163" s="234"/>
      <c r="Q163" s="234"/>
      <c r="R163" s="234"/>
      <c r="S163" s="234"/>
      <c r="T163" s="235"/>
      <c r="AT163" s="236" t="s">
        <v>197</v>
      </c>
      <c r="AU163" s="236" t="s">
        <v>84</v>
      </c>
      <c r="AV163" s="13" t="s">
        <v>82</v>
      </c>
      <c r="AW163" s="13" t="s">
        <v>37</v>
      </c>
      <c r="AX163" s="13" t="s">
        <v>74</v>
      </c>
      <c r="AY163" s="236" t="s">
        <v>186</v>
      </c>
    </row>
    <row r="164" spans="2:65" s="12" customFormat="1" ht="13.5">
      <c r="B164" s="216"/>
      <c r="C164" s="217"/>
      <c r="D164" s="213" t="s">
        <v>197</v>
      </c>
      <c r="E164" s="218" t="s">
        <v>30</v>
      </c>
      <c r="F164" s="219" t="s">
        <v>2205</v>
      </c>
      <c r="G164" s="217"/>
      <c r="H164" s="220">
        <v>42.9</v>
      </c>
      <c r="I164" s="221"/>
      <c r="J164" s="217"/>
      <c r="K164" s="217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197</v>
      </c>
      <c r="AU164" s="226" t="s">
        <v>84</v>
      </c>
      <c r="AV164" s="12" t="s">
        <v>84</v>
      </c>
      <c r="AW164" s="12" t="s">
        <v>37</v>
      </c>
      <c r="AX164" s="12" t="s">
        <v>74</v>
      </c>
      <c r="AY164" s="226" t="s">
        <v>186</v>
      </c>
    </row>
    <row r="165" spans="2:65" s="14" customFormat="1" ht="13.5">
      <c r="B165" s="237"/>
      <c r="C165" s="238"/>
      <c r="D165" s="213" t="s">
        <v>197</v>
      </c>
      <c r="E165" s="239" t="s">
        <v>30</v>
      </c>
      <c r="F165" s="240" t="s">
        <v>235</v>
      </c>
      <c r="G165" s="238"/>
      <c r="H165" s="241">
        <v>42.9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AT165" s="247" t="s">
        <v>197</v>
      </c>
      <c r="AU165" s="247" t="s">
        <v>84</v>
      </c>
      <c r="AV165" s="14" t="s">
        <v>193</v>
      </c>
      <c r="AW165" s="14" t="s">
        <v>37</v>
      </c>
      <c r="AX165" s="14" t="s">
        <v>82</v>
      </c>
      <c r="AY165" s="247" t="s">
        <v>186</v>
      </c>
    </row>
    <row r="166" spans="2:65" s="1" customFormat="1" ht="16.5" customHeight="1">
      <c r="B166" s="41"/>
      <c r="C166" s="249" t="s">
        <v>282</v>
      </c>
      <c r="D166" s="249" t="s">
        <v>301</v>
      </c>
      <c r="E166" s="250" t="s">
        <v>327</v>
      </c>
      <c r="F166" s="251" t="s">
        <v>328</v>
      </c>
      <c r="G166" s="252" t="s">
        <v>304</v>
      </c>
      <c r="H166" s="253">
        <v>85.8</v>
      </c>
      <c r="I166" s="254"/>
      <c r="J166" s="255">
        <f>ROUND(I166*H166,2)</f>
        <v>0</v>
      </c>
      <c r="K166" s="251" t="s">
        <v>192</v>
      </c>
      <c r="L166" s="256"/>
      <c r="M166" s="257" t="s">
        <v>30</v>
      </c>
      <c r="N166" s="258" t="s">
        <v>45</v>
      </c>
      <c r="O166" s="42"/>
      <c r="P166" s="210">
        <f>O166*H166</f>
        <v>0</v>
      </c>
      <c r="Q166" s="210">
        <v>1</v>
      </c>
      <c r="R166" s="210">
        <f>Q166*H166</f>
        <v>85.8</v>
      </c>
      <c r="S166" s="210">
        <v>0</v>
      </c>
      <c r="T166" s="211">
        <f>S166*H166</f>
        <v>0</v>
      </c>
      <c r="AR166" s="24" t="s">
        <v>236</v>
      </c>
      <c r="AT166" s="24" t="s">
        <v>301</v>
      </c>
      <c r="AU166" s="24" t="s">
        <v>84</v>
      </c>
      <c r="AY166" s="24" t="s">
        <v>186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24" t="s">
        <v>82</v>
      </c>
      <c r="BK166" s="212">
        <f>ROUND(I166*H166,2)</f>
        <v>0</v>
      </c>
      <c r="BL166" s="24" t="s">
        <v>193</v>
      </c>
      <c r="BM166" s="24" t="s">
        <v>2212</v>
      </c>
    </row>
    <row r="167" spans="2:65" s="1" customFormat="1" ht="13.5">
      <c r="B167" s="41"/>
      <c r="C167" s="63"/>
      <c r="D167" s="213" t="s">
        <v>195</v>
      </c>
      <c r="E167" s="63"/>
      <c r="F167" s="214" t="s">
        <v>328</v>
      </c>
      <c r="G167" s="63"/>
      <c r="H167" s="63"/>
      <c r="I167" s="172"/>
      <c r="J167" s="63"/>
      <c r="K167" s="63"/>
      <c r="L167" s="61"/>
      <c r="M167" s="215"/>
      <c r="N167" s="42"/>
      <c r="O167" s="42"/>
      <c r="P167" s="42"/>
      <c r="Q167" s="42"/>
      <c r="R167" s="42"/>
      <c r="S167" s="42"/>
      <c r="T167" s="78"/>
      <c r="AT167" s="24" t="s">
        <v>195</v>
      </c>
      <c r="AU167" s="24" t="s">
        <v>84</v>
      </c>
    </row>
    <row r="168" spans="2:65" s="13" customFormat="1" ht="13.5">
      <c r="B168" s="227"/>
      <c r="C168" s="228"/>
      <c r="D168" s="213" t="s">
        <v>197</v>
      </c>
      <c r="E168" s="229" t="s">
        <v>30</v>
      </c>
      <c r="F168" s="230" t="s">
        <v>2190</v>
      </c>
      <c r="G168" s="228"/>
      <c r="H168" s="229" t="s">
        <v>30</v>
      </c>
      <c r="I168" s="231"/>
      <c r="J168" s="228"/>
      <c r="K168" s="228"/>
      <c r="L168" s="232"/>
      <c r="M168" s="233"/>
      <c r="N168" s="234"/>
      <c r="O168" s="234"/>
      <c r="P168" s="234"/>
      <c r="Q168" s="234"/>
      <c r="R168" s="234"/>
      <c r="S168" s="234"/>
      <c r="T168" s="235"/>
      <c r="AT168" s="236" t="s">
        <v>197</v>
      </c>
      <c r="AU168" s="236" t="s">
        <v>84</v>
      </c>
      <c r="AV168" s="13" t="s">
        <v>82</v>
      </c>
      <c r="AW168" s="13" t="s">
        <v>37</v>
      </c>
      <c r="AX168" s="13" t="s">
        <v>74</v>
      </c>
      <c r="AY168" s="236" t="s">
        <v>186</v>
      </c>
    </row>
    <row r="169" spans="2:65" s="12" customFormat="1" ht="13.5">
      <c r="B169" s="216"/>
      <c r="C169" s="217"/>
      <c r="D169" s="213" t="s">
        <v>197</v>
      </c>
      <c r="E169" s="218" t="s">
        <v>30</v>
      </c>
      <c r="F169" s="219" t="s">
        <v>2205</v>
      </c>
      <c r="G169" s="217"/>
      <c r="H169" s="220">
        <v>42.9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197</v>
      </c>
      <c r="AU169" s="226" t="s">
        <v>84</v>
      </c>
      <c r="AV169" s="12" t="s">
        <v>84</v>
      </c>
      <c r="AW169" s="12" t="s">
        <v>37</v>
      </c>
      <c r="AX169" s="12" t="s">
        <v>74</v>
      </c>
      <c r="AY169" s="226" t="s">
        <v>186</v>
      </c>
    </row>
    <row r="170" spans="2:65" s="14" customFormat="1" ht="13.5">
      <c r="B170" s="237"/>
      <c r="C170" s="238"/>
      <c r="D170" s="213" t="s">
        <v>197</v>
      </c>
      <c r="E170" s="239" t="s">
        <v>30</v>
      </c>
      <c r="F170" s="240" t="s">
        <v>235</v>
      </c>
      <c r="G170" s="238"/>
      <c r="H170" s="241">
        <v>42.9</v>
      </c>
      <c r="I170" s="242"/>
      <c r="J170" s="238"/>
      <c r="K170" s="238"/>
      <c r="L170" s="243"/>
      <c r="M170" s="244"/>
      <c r="N170" s="245"/>
      <c r="O170" s="245"/>
      <c r="P170" s="245"/>
      <c r="Q170" s="245"/>
      <c r="R170" s="245"/>
      <c r="S170" s="245"/>
      <c r="T170" s="246"/>
      <c r="AT170" s="247" t="s">
        <v>197</v>
      </c>
      <c r="AU170" s="247" t="s">
        <v>84</v>
      </c>
      <c r="AV170" s="14" t="s">
        <v>193</v>
      </c>
      <c r="AW170" s="14" t="s">
        <v>37</v>
      </c>
      <c r="AX170" s="14" t="s">
        <v>82</v>
      </c>
      <c r="AY170" s="247" t="s">
        <v>186</v>
      </c>
    </row>
    <row r="171" spans="2:65" s="12" customFormat="1" ht="13.5">
      <c r="B171" s="216"/>
      <c r="C171" s="217"/>
      <c r="D171" s="213" t="s">
        <v>197</v>
      </c>
      <c r="E171" s="217"/>
      <c r="F171" s="219" t="s">
        <v>2213</v>
      </c>
      <c r="G171" s="217"/>
      <c r="H171" s="220">
        <v>85.8</v>
      </c>
      <c r="I171" s="221"/>
      <c r="J171" s="217"/>
      <c r="K171" s="217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197</v>
      </c>
      <c r="AU171" s="226" t="s">
        <v>84</v>
      </c>
      <c r="AV171" s="12" t="s">
        <v>84</v>
      </c>
      <c r="AW171" s="12" t="s">
        <v>6</v>
      </c>
      <c r="AX171" s="12" t="s">
        <v>82</v>
      </c>
      <c r="AY171" s="226" t="s">
        <v>186</v>
      </c>
    </row>
    <row r="172" spans="2:65" s="1" customFormat="1" ht="16.5" customHeight="1">
      <c r="B172" s="41"/>
      <c r="C172" s="249" t="s">
        <v>10</v>
      </c>
      <c r="D172" s="249" t="s">
        <v>301</v>
      </c>
      <c r="E172" s="250" t="s">
        <v>2214</v>
      </c>
      <c r="F172" s="251" t="s">
        <v>2215</v>
      </c>
      <c r="G172" s="252" t="s">
        <v>2216</v>
      </c>
      <c r="H172" s="253">
        <v>3</v>
      </c>
      <c r="I172" s="254"/>
      <c r="J172" s="255">
        <f>ROUND(I172*H172,2)</f>
        <v>0</v>
      </c>
      <c r="K172" s="251" t="s">
        <v>30</v>
      </c>
      <c r="L172" s="256"/>
      <c r="M172" s="257" t="s">
        <v>30</v>
      </c>
      <c r="N172" s="258" t="s">
        <v>45</v>
      </c>
      <c r="O172" s="42"/>
      <c r="P172" s="210">
        <f>O172*H172</f>
        <v>0</v>
      </c>
      <c r="Q172" s="210">
        <v>0</v>
      </c>
      <c r="R172" s="210">
        <f>Q172*H172</f>
        <v>0</v>
      </c>
      <c r="S172" s="210">
        <v>0</v>
      </c>
      <c r="T172" s="211">
        <f>S172*H172</f>
        <v>0</v>
      </c>
      <c r="AR172" s="24" t="s">
        <v>236</v>
      </c>
      <c r="AT172" s="24" t="s">
        <v>301</v>
      </c>
      <c r="AU172" s="24" t="s">
        <v>84</v>
      </c>
      <c r="AY172" s="24" t="s">
        <v>186</v>
      </c>
      <c r="BE172" s="212">
        <f>IF(N172="základní",J172,0)</f>
        <v>0</v>
      </c>
      <c r="BF172" s="212">
        <f>IF(N172="snížená",J172,0)</f>
        <v>0</v>
      </c>
      <c r="BG172" s="212">
        <f>IF(N172="zákl. přenesená",J172,0)</f>
        <v>0</v>
      </c>
      <c r="BH172" s="212">
        <f>IF(N172="sníž. přenesená",J172,0)</f>
        <v>0</v>
      </c>
      <c r="BI172" s="212">
        <f>IF(N172="nulová",J172,0)</f>
        <v>0</v>
      </c>
      <c r="BJ172" s="24" t="s">
        <v>82</v>
      </c>
      <c r="BK172" s="212">
        <f>ROUND(I172*H172,2)</f>
        <v>0</v>
      </c>
      <c r="BL172" s="24" t="s">
        <v>193</v>
      </c>
      <c r="BM172" s="24" t="s">
        <v>84</v>
      </c>
    </row>
    <row r="173" spans="2:65" s="1" customFormat="1" ht="13.5">
      <c r="B173" s="41"/>
      <c r="C173" s="63"/>
      <c r="D173" s="213" t="s">
        <v>195</v>
      </c>
      <c r="E173" s="63"/>
      <c r="F173" s="214" t="s">
        <v>2215</v>
      </c>
      <c r="G173" s="63"/>
      <c r="H173" s="63"/>
      <c r="I173" s="172"/>
      <c r="J173" s="63"/>
      <c r="K173" s="63"/>
      <c r="L173" s="61"/>
      <c r="M173" s="215"/>
      <c r="N173" s="42"/>
      <c r="O173" s="42"/>
      <c r="P173" s="42"/>
      <c r="Q173" s="42"/>
      <c r="R173" s="42"/>
      <c r="S173" s="42"/>
      <c r="T173" s="78"/>
      <c r="AT173" s="24" t="s">
        <v>195</v>
      </c>
      <c r="AU173" s="24" t="s">
        <v>84</v>
      </c>
    </row>
    <row r="174" spans="2:65" s="1" customFormat="1" ht="27">
      <c r="B174" s="41"/>
      <c r="C174" s="63"/>
      <c r="D174" s="213" t="s">
        <v>241</v>
      </c>
      <c r="E174" s="63"/>
      <c r="F174" s="248" t="s">
        <v>2217</v>
      </c>
      <c r="G174" s="63"/>
      <c r="H174" s="63"/>
      <c r="I174" s="172"/>
      <c r="J174" s="63"/>
      <c r="K174" s="63"/>
      <c r="L174" s="61"/>
      <c r="M174" s="215"/>
      <c r="N174" s="42"/>
      <c r="O174" s="42"/>
      <c r="P174" s="42"/>
      <c r="Q174" s="42"/>
      <c r="R174" s="42"/>
      <c r="S174" s="42"/>
      <c r="T174" s="78"/>
      <c r="AT174" s="24" t="s">
        <v>241</v>
      </c>
      <c r="AU174" s="24" t="s">
        <v>84</v>
      </c>
    </row>
    <row r="175" spans="2:65" s="1" customFormat="1" ht="16.5" customHeight="1">
      <c r="B175" s="41"/>
      <c r="C175" s="249" t="s">
        <v>295</v>
      </c>
      <c r="D175" s="249" t="s">
        <v>301</v>
      </c>
      <c r="E175" s="250" t="s">
        <v>2218</v>
      </c>
      <c r="F175" s="251" t="s">
        <v>2219</v>
      </c>
      <c r="G175" s="252" t="s">
        <v>2216</v>
      </c>
      <c r="H175" s="253">
        <v>6</v>
      </c>
      <c r="I175" s="254"/>
      <c r="J175" s="255">
        <f>ROUND(I175*H175,2)</f>
        <v>0</v>
      </c>
      <c r="K175" s="251" t="s">
        <v>30</v>
      </c>
      <c r="L175" s="256"/>
      <c r="M175" s="257" t="s">
        <v>30</v>
      </c>
      <c r="N175" s="258" t="s">
        <v>45</v>
      </c>
      <c r="O175" s="42"/>
      <c r="P175" s="210">
        <f>O175*H175</f>
        <v>0</v>
      </c>
      <c r="Q175" s="210">
        <v>0</v>
      </c>
      <c r="R175" s="210">
        <f>Q175*H175</f>
        <v>0</v>
      </c>
      <c r="S175" s="210">
        <v>0</v>
      </c>
      <c r="T175" s="211">
        <f>S175*H175</f>
        <v>0</v>
      </c>
      <c r="AR175" s="24" t="s">
        <v>236</v>
      </c>
      <c r="AT175" s="24" t="s">
        <v>301</v>
      </c>
      <c r="AU175" s="24" t="s">
        <v>84</v>
      </c>
      <c r="AY175" s="24" t="s">
        <v>186</v>
      </c>
      <c r="BE175" s="212">
        <f>IF(N175="základní",J175,0)</f>
        <v>0</v>
      </c>
      <c r="BF175" s="212">
        <f>IF(N175="snížená",J175,0)</f>
        <v>0</v>
      </c>
      <c r="BG175" s="212">
        <f>IF(N175="zákl. přenesená",J175,0)</f>
        <v>0</v>
      </c>
      <c r="BH175" s="212">
        <f>IF(N175="sníž. přenesená",J175,0)</f>
        <v>0</v>
      </c>
      <c r="BI175" s="212">
        <f>IF(N175="nulová",J175,0)</f>
        <v>0</v>
      </c>
      <c r="BJ175" s="24" t="s">
        <v>82</v>
      </c>
      <c r="BK175" s="212">
        <f>ROUND(I175*H175,2)</f>
        <v>0</v>
      </c>
      <c r="BL175" s="24" t="s">
        <v>193</v>
      </c>
      <c r="BM175" s="24" t="s">
        <v>193</v>
      </c>
    </row>
    <row r="176" spans="2:65" s="1" customFormat="1" ht="13.5">
      <c r="B176" s="41"/>
      <c r="C176" s="63"/>
      <c r="D176" s="213" t="s">
        <v>195</v>
      </c>
      <c r="E176" s="63"/>
      <c r="F176" s="214" t="s">
        <v>2219</v>
      </c>
      <c r="G176" s="63"/>
      <c r="H176" s="63"/>
      <c r="I176" s="172"/>
      <c r="J176" s="63"/>
      <c r="K176" s="63"/>
      <c r="L176" s="61"/>
      <c r="M176" s="215"/>
      <c r="N176" s="42"/>
      <c r="O176" s="42"/>
      <c r="P176" s="42"/>
      <c r="Q176" s="42"/>
      <c r="R176" s="42"/>
      <c r="S176" s="42"/>
      <c r="T176" s="78"/>
      <c r="AT176" s="24" t="s">
        <v>195</v>
      </c>
      <c r="AU176" s="24" t="s">
        <v>84</v>
      </c>
    </row>
    <row r="177" spans="2:65" s="1" customFormat="1" ht="27">
      <c r="B177" s="41"/>
      <c r="C177" s="63"/>
      <c r="D177" s="213" t="s">
        <v>241</v>
      </c>
      <c r="E177" s="63"/>
      <c r="F177" s="248" t="s">
        <v>2217</v>
      </c>
      <c r="G177" s="63"/>
      <c r="H177" s="63"/>
      <c r="I177" s="172"/>
      <c r="J177" s="63"/>
      <c r="K177" s="63"/>
      <c r="L177" s="61"/>
      <c r="M177" s="215"/>
      <c r="N177" s="42"/>
      <c r="O177" s="42"/>
      <c r="P177" s="42"/>
      <c r="Q177" s="42"/>
      <c r="R177" s="42"/>
      <c r="S177" s="42"/>
      <c r="T177" s="78"/>
      <c r="AT177" s="24" t="s">
        <v>241</v>
      </c>
      <c r="AU177" s="24" t="s">
        <v>84</v>
      </c>
    </row>
    <row r="178" spans="2:65" s="1" customFormat="1" ht="16.5" customHeight="1">
      <c r="B178" s="41"/>
      <c r="C178" s="249" t="s">
        <v>300</v>
      </c>
      <c r="D178" s="249" t="s">
        <v>301</v>
      </c>
      <c r="E178" s="250" t="s">
        <v>2220</v>
      </c>
      <c r="F178" s="251" t="s">
        <v>2221</v>
      </c>
      <c r="G178" s="252" t="s">
        <v>2216</v>
      </c>
      <c r="H178" s="253">
        <v>1</v>
      </c>
      <c r="I178" s="254"/>
      <c r="J178" s="255">
        <f>ROUND(I178*H178,2)</f>
        <v>0</v>
      </c>
      <c r="K178" s="251" t="s">
        <v>30</v>
      </c>
      <c r="L178" s="256"/>
      <c r="M178" s="257" t="s">
        <v>30</v>
      </c>
      <c r="N178" s="258" t="s">
        <v>45</v>
      </c>
      <c r="O178" s="42"/>
      <c r="P178" s="210">
        <f>O178*H178</f>
        <v>0</v>
      </c>
      <c r="Q178" s="210">
        <v>0</v>
      </c>
      <c r="R178" s="210">
        <f>Q178*H178</f>
        <v>0</v>
      </c>
      <c r="S178" s="210">
        <v>0</v>
      </c>
      <c r="T178" s="211">
        <f>S178*H178</f>
        <v>0</v>
      </c>
      <c r="AR178" s="24" t="s">
        <v>236</v>
      </c>
      <c r="AT178" s="24" t="s">
        <v>301</v>
      </c>
      <c r="AU178" s="24" t="s">
        <v>84</v>
      </c>
      <c r="AY178" s="24" t="s">
        <v>186</v>
      </c>
      <c r="BE178" s="212">
        <f>IF(N178="základní",J178,0)</f>
        <v>0</v>
      </c>
      <c r="BF178" s="212">
        <f>IF(N178="snížená",J178,0)</f>
        <v>0</v>
      </c>
      <c r="BG178" s="212">
        <f>IF(N178="zákl. přenesená",J178,0)</f>
        <v>0</v>
      </c>
      <c r="BH178" s="212">
        <f>IF(N178="sníž. přenesená",J178,0)</f>
        <v>0</v>
      </c>
      <c r="BI178" s="212">
        <f>IF(N178="nulová",J178,0)</f>
        <v>0</v>
      </c>
      <c r="BJ178" s="24" t="s">
        <v>82</v>
      </c>
      <c r="BK178" s="212">
        <f>ROUND(I178*H178,2)</f>
        <v>0</v>
      </c>
      <c r="BL178" s="24" t="s">
        <v>193</v>
      </c>
      <c r="BM178" s="24" t="s">
        <v>222</v>
      </c>
    </row>
    <row r="179" spans="2:65" s="1" customFormat="1" ht="13.5">
      <c r="B179" s="41"/>
      <c r="C179" s="63"/>
      <c r="D179" s="213" t="s">
        <v>195</v>
      </c>
      <c r="E179" s="63"/>
      <c r="F179" s="214" t="s">
        <v>2221</v>
      </c>
      <c r="G179" s="63"/>
      <c r="H179" s="63"/>
      <c r="I179" s="172"/>
      <c r="J179" s="63"/>
      <c r="K179" s="63"/>
      <c r="L179" s="61"/>
      <c r="M179" s="215"/>
      <c r="N179" s="42"/>
      <c r="O179" s="42"/>
      <c r="P179" s="42"/>
      <c r="Q179" s="42"/>
      <c r="R179" s="42"/>
      <c r="S179" s="42"/>
      <c r="T179" s="78"/>
      <c r="AT179" s="24" t="s">
        <v>195</v>
      </c>
      <c r="AU179" s="24" t="s">
        <v>84</v>
      </c>
    </row>
    <row r="180" spans="2:65" s="1" customFormat="1" ht="27">
      <c r="B180" s="41"/>
      <c r="C180" s="63"/>
      <c r="D180" s="213" t="s">
        <v>241</v>
      </c>
      <c r="E180" s="63"/>
      <c r="F180" s="248" t="s">
        <v>2217</v>
      </c>
      <c r="G180" s="63"/>
      <c r="H180" s="63"/>
      <c r="I180" s="172"/>
      <c r="J180" s="63"/>
      <c r="K180" s="63"/>
      <c r="L180" s="61"/>
      <c r="M180" s="215"/>
      <c r="N180" s="42"/>
      <c r="O180" s="42"/>
      <c r="P180" s="42"/>
      <c r="Q180" s="42"/>
      <c r="R180" s="42"/>
      <c r="S180" s="42"/>
      <c r="T180" s="78"/>
      <c r="AT180" s="24" t="s">
        <v>241</v>
      </c>
      <c r="AU180" s="24" t="s">
        <v>84</v>
      </c>
    </row>
    <row r="181" spans="2:65" s="1" customFormat="1" ht="16.5" customHeight="1">
      <c r="B181" s="41"/>
      <c r="C181" s="249" t="s">
        <v>307</v>
      </c>
      <c r="D181" s="249" t="s">
        <v>301</v>
      </c>
      <c r="E181" s="250" t="s">
        <v>2222</v>
      </c>
      <c r="F181" s="251" t="s">
        <v>2223</v>
      </c>
      <c r="G181" s="252" t="s">
        <v>2216</v>
      </c>
      <c r="H181" s="253">
        <v>1</v>
      </c>
      <c r="I181" s="254"/>
      <c r="J181" s="255">
        <f>ROUND(I181*H181,2)</f>
        <v>0</v>
      </c>
      <c r="K181" s="251" t="s">
        <v>30</v>
      </c>
      <c r="L181" s="256"/>
      <c r="M181" s="257" t="s">
        <v>30</v>
      </c>
      <c r="N181" s="258" t="s">
        <v>45</v>
      </c>
      <c r="O181" s="42"/>
      <c r="P181" s="210">
        <f>O181*H181</f>
        <v>0</v>
      </c>
      <c r="Q181" s="210">
        <v>0</v>
      </c>
      <c r="R181" s="210">
        <f>Q181*H181</f>
        <v>0</v>
      </c>
      <c r="S181" s="210">
        <v>0</v>
      </c>
      <c r="T181" s="211">
        <f>S181*H181</f>
        <v>0</v>
      </c>
      <c r="AR181" s="24" t="s">
        <v>236</v>
      </c>
      <c r="AT181" s="24" t="s">
        <v>301</v>
      </c>
      <c r="AU181" s="24" t="s">
        <v>84</v>
      </c>
      <c r="AY181" s="24" t="s">
        <v>186</v>
      </c>
      <c r="BE181" s="212">
        <f>IF(N181="základní",J181,0)</f>
        <v>0</v>
      </c>
      <c r="BF181" s="212">
        <f>IF(N181="snížená",J181,0)</f>
        <v>0</v>
      </c>
      <c r="BG181" s="212">
        <f>IF(N181="zákl. přenesená",J181,0)</f>
        <v>0</v>
      </c>
      <c r="BH181" s="212">
        <f>IF(N181="sníž. přenesená",J181,0)</f>
        <v>0</v>
      </c>
      <c r="BI181" s="212">
        <f>IF(N181="nulová",J181,0)</f>
        <v>0</v>
      </c>
      <c r="BJ181" s="24" t="s">
        <v>82</v>
      </c>
      <c r="BK181" s="212">
        <f>ROUND(I181*H181,2)</f>
        <v>0</v>
      </c>
      <c r="BL181" s="24" t="s">
        <v>193</v>
      </c>
      <c r="BM181" s="24" t="s">
        <v>236</v>
      </c>
    </row>
    <row r="182" spans="2:65" s="1" customFormat="1" ht="13.5">
      <c r="B182" s="41"/>
      <c r="C182" s="63"/>
      <c r="D182" s="213" t="s">
        <v>195</v>
      </c>
      <c r="E182" s="63"/>
      <c r="F182" s="214" t="s">
        <v>2223</v>
      </c>
      <c r="G182" s="63"/>
      <c r="H182" s="63"/>
      <c r="I182" s="172"/>
      <c r="J182" s="63"/>
      <c r="K182" s="63"/>
      <c r="L182" s="61"/>
      <c r="M182" s="215"/>
      <c r="N182" s="42"/>
      <c r="O182" s="42"/>
      <c r="P182" s="42"/>
      <c r="Q182" s="42"/>
      <c r="R182" s="42"/>
      <c r="S182" s="42"/>
      <c r="T182" s="78"/>
      <c r="AT182" s="24" t="s">
        <v>195</v>
      </c>
      <c r="AU182" s="24" t="s">
        <v>84</v>
      </c>
    </row>
    <row r="183" spans="2:65" s="1" customFormat="1" ht="27">
      <c r="B183" s="41"/>
      <c r="C183" s="63"/>
      <c r="D183" s="213" t="s">
        <v>241</v>
      </c>
      <c r="E183" s="63"/>
      <c r="F183" s="248" t="s">
        <v>2217</v>
      </c>
      <c r="G183" s="63"/>
      <c r="H183" s="63"/>
      <c r="I183" s="172"/>
      <c r="J183" s="63"/>
      <c r="K183" s="63"/>
      <c r="L183" s="61"/>
      <c r="M183" s="215"/>
      <c r="N183" s="42"/>
      <c r="O183" s="42"/>
      <c r="P183" s="42"/>
      <c r="Q183" s="42"/>
      <c r="R183" s="42"/>
      <c r="S183" s="42"/>
      <c r="T183" s="78"/>
      <c r="AT183" s="24" t="s">
        <v>241</v>
      </c>
      <c r="AU183" s="24" t="s">
        <v>84</v>
      </c>
    </row>
    <row r="184" spans="2:65" s="1" customFormat="1" ht="16.5" customHeight="1">
      <c r="B184" s="41"/>
      <c r="C184" s="249" t="s">
        <v>313</v>
      </c>
      <c r="D184" s="249" t="s">
        <v>301</v>
      </c>
      <c r="E184" s="250" t="s">
        <v>2224</v>
      </c>
      <c r="F184" s="251" t="s">
        <v>2225</v>
      </c>
      <c r="G184" s="252" t="s">
        <v>2216</v>
      </c>
      <c r="H184" s="253">
        <v>2</v>
      </c>
      <c r="I184" s="254"/>
      <c r="J184" s="255">
        <f>ROUND(I184*H184,2)</f>
        <v>0</v>
      </c>
      <c r="K184" s="251" t="s">
        <v>30</v>
      </c>
      <c r="L184" s="256"/>
      <c r="M184" s="257" t="s">
        <v>30</v>
      </c>
      <c r="N184" s="258" t="s">
        <v>45</v>
      </c>
      <c r="O184" s="42"/>
      <c r="P184" s="210">
        <f>O184*H184</f>
        <v>0</v>
      </c>
      <c r="Q184" s="210">
        <v>0</v>
      </c>
      <c r="R184" s="210">
        <f>Q184*H184</f>
        <v>0</v>
      </c>
      <c r="S184" s="210">
        <v>0</v>
      </c>
      <c r="T184" s="211">
        <f>S184*H184</f>
        <v>0</v>
      </c>
      <c r="AR184" s="24" t="s">
        <v>236</v>
      </c>
      <c r="AT184" s="24" t="s">
        <v>301</v>
      </c>
      <c r="AU184" s="24" t="s">
        <v>84</v>
      </c>
      <c r="AY184" s="24" t="s">
        <v>186</v>
      </c>
      <c r="BE184" s="212">
        <f>IF(N184="základní",J184,0)</f>
        <v>0</v>
      </c>
      <c r="BF184" s="212">
        <f>IF(N184="snížená",J184,0)</f>
        <v>0</v>
      </c>
      <c r="BG184" s="212">
        <f>IF(N184="zákl. přenesená",J184,0)</f>
        <v>0</v>
      </c>
      <c r="BH184" s="212">
        <f>IF(N184="sníž. přenesená",J184,0)</f>
        <v>0</v>
      </c>
      <c r="BI184" s="212">
        <f>IF(N184="nulová",J184,0)</f>
        <v>0</v>
      </c>
      <c r="BJ184" s="24" t="s">
        <v>82</v>
      </c>
      <c r="BK184" s="212">
        <f>ROUND(I184*H184,2)</f>
        <v>0</v>
      </c>
      <c r="BL184" s="24" t="s">
        <v>193</v>
      </c>
      <c r="BM184" s="24" t="s">
        <v>249</v>
      </c>
    </row>
    <row r="185" spans="2:65" s="1" customFormat="1" ht="13.5">
      <c r="B185" s="41"/>
      <c r="C185" s="63"/>
      <c r="D185" s="213" t="s">
        <v>195</v>
      </c>
      <c r="E185" s="63"/>
      <c r="F185" s="214" t="s">
        <v>2225</v>
      </c>
      <c r="G185" s="63"/>
      <c r="H185" s="63"/>
      <c r="I185" s="172"/>
      <c r="J185" s="63"/>
      <c r="K185" s="63"/>
      <c r="L185" s="61"/>
      <c r="M185" s="215"/>
      <c r="N185" s="42"/>
      <c r="O185" s="42"/>
      <c r="P185" s="42"/>
      <c r="Q185" s="42"/>
      <c r="R185" s="42"/>
      <c r="S185" s="42"/>
      <c r="T185" s="78"/>
      <c r="AT185" s="24" t="s">
        <v>195</v>
      </c>
      <c r="AU185" s="24" t="s">
        <v>84</v>
      </c>
    </row>
    <row r="186" spans="2:65" s="1" customFormat="1" ht="27">
      <c r="B186" s="41"/>
      <c r="C186" s="63"/>
      <c r="D186" s="213" t="s">
        <v>241</v>
      </c>
      <c r="E186" s="63"/>
      <c r="F186" s="248" t="s">
        <v>2217</v>
      </c>
      <c r="G186" s="63"/>
      <c r="H186" s="63"/>
      <c r="I186" s="172"/>
      <c r="J186" s="63"/>
      <c r="K186" s="63"/>
      <c r="L186" s="61"/>
      <c r="M186" s="215"/>
      <c r="N186" s="42"/>
      <c r="O186" s="42"/>
      <c r="P186" s="42"/>
      <c r="Q186" s="42"/>
      <c r="R186" s="42"/>
      <c r="S186" s="42"/>
      <c r="T186" s="78"/>
      <c r="AT186" s="24" t="s">
        <v>241</v>
      </c>
      <c r="AU186" s="24" t="s">
        <v>84</v>
      </c>
    </row>
    <row r="187" spans="2:65" s="1" customFormat="1" ht="16.5" customHeight="1">
      <c r="B187" s="41"/>
      <c r="C187" s="249" t="s">
        <v>318</v>
      </c>
      <c r="D187" s="249" t="s">
        <v>301</v>
      </c>
      <c r="E187" s="250" t="s">
        <v>2226</v>
      </c>
      <c r="F187" s="251" t="s">
        <v>2227</v>
      </c>
      <c r="G187" s="252" t="s">
        <v>2216</v>
      </c>
      <c r="H187" s="253">
        <v>3</v>
      </c>
      <c r="I187" s="254"/>
      <c r="J187" s="255">
        <f>ROUND(I187*H187,2)</f>
        <v>0</v>
      </c>
      <c r="K187" s="251" t="s">
        <v>30</v>
      </c>
      <c r="L187" s="256"/>
      <c r="M187" s="257" t="s">
        <v>30</v>
      </c>
      <c r="N187" s="258" t="s">
        <v>45</v>
      </c>
      <c r="O187" s="42"/>
      <c r="P187" s="210">
        <f>O187*H187</f>
        <v>0</v>
      </c>
      <c r="Q187" s="210">
        <v>0</v>
      </c>
      <c r="R187" s="210">
        <f>Q187*H187</f>
        <v>0</v>
      </c>
      <c r="S187" s="210">
        <v>0</v>
      </c>
      <c r="T187" s="211">
        <f>S187*H187</f>
        <v>0</v>
      </c>
      <c r="AR187" s="24" t="s">
        <v>236</v>
      </c>
      <c r="AT187" s="24" t="s">
        <v>301</v>
      </c>
      <c r="AU187" s="24" t="s">
        <v>84</v>
      </c>
      <c r="AY187" s="24" t="s">
        <v>186</v>
      </c>
      <c r="BE187" s="212">
        <f>IF(N187="základní",J187,0)</f>
        <v>0</v>
      </c>
      <c r="BF187" s="212">
        <f>IF(N187="snížená",J187,0)</f>
        <v>0</v>
      </c>
      <c r="BG187" s="212">
        <f>IF(N187="zákl. přenesená",J187,0)</f>
        <v>0</v>
      </c>
      <c r="BH187" s="212">
        <f>IF(N187="sníž. přenesená",J187,0)</f>
        <v>0</v>
      </c>
      <c r="BI187" s="212">
        <f>IF(N187="nulová",J187,0)</f>
        <v>0</v>
      </c>
      <c r="BJ187" s="24" t="s">
        <v>82</v>
      </c>
      <c r="BK187" s="212">
        <f>ROUND(I187*H187,2)</f>
        <v>0</v>
      </c>
      <c r="BL187" s="24" t="s">
        <v>193</v>
      </c>
      <c r="BM187" s="24" t="s">
        <v>261</v>
      </c>
    </row>
    <row r="188" spans="2:65" s="1" customFormat="1" ht="13.5">
      <c r="B188" s="41"/>
      <c r="C188" s="63"/>
      <c r="D188" s="213" t="s">
        <v>195</v>
      </c>
      <c r="E188" s="63"/>
      <c r="F188" s="214" t="s">
        <v>2227</v>
      </c>
      <c r="G188" s="63"/>
      <c r="H188" s="63"/>
      <c r="I188" s="172"/>
      <c r="J188" s="63"/>
      <c r="K188" s="63"/>
      <c r="L188" s="61"/>
      <c r="M188" s="215"/>
      <c r="N188" s="42"/>
      <c r="O188" s="42"/>
      <c r="P188" s="42"/>
      <c r="Q188" s="42"/>
      <c r="R188" s="42"/>
      <c r="S188" s="42"/>
      <c r="T188" s="78"/>
      <c r="AT188" s="24" t="s">
        <v>195</v>
      </c>
      <c r="AU188" s="24" t="s">
        <v>84</v>
      </c>
    </row>
    <row r="189" spans="2:65" s="1" customFormat="1" ht="27">
      <c r="B189" s="41"/>
      <c r="C189" s="63"/>
      <c r="D189" s="213" t="s">
        <v>241</v>
      </c>
      <c r="E189" s="63"/>
      <c r="F189" s="248" t="s">
        <v>2217</v>
      </c>
      <c r="G189" s="63"/>
      <c r="H189" s="63"/>
      <c r="I189" s="172"/>
      <c r="J189" s="63"/>
      <c r="K189" s="63"/>
      <c r="L189" s="61"/>
      <c r="M189" s="215"/>
      <c r="N189" s="42"/>
      <c r="O189" s="42"/>
      <c r="P189" s="42"/>
      <c r="Q189" s="42"/>
      <c r="R189" s="42"/>
      <c r="S189" s="42"/>
      <c r="T189" s="78"/>
      <c r="AT189" s="24" t="s">
        <v>241</v>
      </c>
      <c r="AU189" s="24" t="s">
        <v>84</v>
      </c>
    </row>
    <row r="190" spans="2:65" s="1" customFormat="1" ht="16.5" customHeight="1">
      <c r="B190" s="41"/>
      <c r="C190" s="249" t="s">
        <v>9</v>
      </c>
      <c r="D190" s="249" t="s">
        <v>301</v>
      </c>
      <c r="E190" s="250" t="s">
        <v>2228</v>
      </c>
      <c r="F190" s="251" t="s">
        <v>2229</v>
      </c>
      <c r="G190" s="252" t="s">
        <v>2216</v>
      </c>
      <c r="H190" s="253">
        <v>10</v>
      </c>
      <c r="I190" s="254"/>
      <c r="J190" s="255">
        <f>ROUND(I190*H190,2)</f>
        <v>0</v>
      </c>
      <c r="K190" s="251" t="s">
        <v>30</v>
      </c>
      <c r="L190" s="256"/>
      <c r="M190" s="257" t="s">
        <v>30</v>
      </c>
      <c r="N190" s="258" t="s">
        <v>45</v>
      </c>
      <c r="O190" s="42"/>
      <c r="P190" s="210">
        <f>O190*H190</f>
        <v>0</v>
      </c>
      <c r="Q190" s="210">
        <v>0</v>
      </c>
      <c r="R190" s="210">
        <f>Q190*H190</f>
        <v>0</v>
      </c>
      <c r="S190" s="210">
        <v>0</v>
      </c>
      <c r="T190" s="211">
        <f>S190*H190</f>
        <v>0</v>
      </c>
      <c r="AR190" s="24" t="s">
        <v>236</v>
      </c>
      <c r="AT190" s="24" t="s">
        <v>301</v>
      </c>
      <c r="AU190" s="24" t="s">
        <v>84</v>
      </c>
      <c r="AY190" s="24" t="s">
        <v>186</v>
      </c>
      <c r="BE190" s="212">
        <f>IF(N190="základní",J190,0)</f>
        <v>0</v>
      </c>
      <c r="BF190" s="212">
        <f>IF(N190="snížená",J190,0)</f>
        <v>0</v>
      </c>
      <c r="BG190" s="212">
        <f>IF(N190="zákl. přenesená",J190,0)</f>
        <v>0</v>
      </c>
      <c r="BH190" s="212">
        <f>IF(N190="sníž. přenesená",J190,0)</f>
        <v>0</v>
      </c>
      <c r="BI190" s="212">
        <f>IF(N190="nulová",J190,0)</f>
        <v>0</v>
      </c>
      <c r="BJ190" s="24" t="s">
        <v>82</v>
      </c>
      <c r="BK190" s="212">
        <f>ROUND(I190*H190,2)</f>
        <v>0</v>
      </c>
      <c r="BL190" s="24" t="s">
        <v>193</v>
      </c>
      <c r="BM190" s="24" t="s">
        <v>282</v>
      </c>
    </row>
    <row r="191" spans="2:65" s="1" customFormat="1" ht="13.5">
      <c r="B191" s="41"/>
      <c r="C191" s="63"/>
      <c r="D191" s="213" t="s">
        <v>195</v>
      </c>
      <c r="E191" s="63"/>
      <c r="F191" s="214" t="s">
        <v>2229</v>
      </c>
      <c r="G191" s="63"/>
      <c r="H191" s="63"/>
      <c r="I191" s="172"/>
      <c r="J191" s="63"/>
      <c r="K191" s="63"/>
      <c r="L191" s="61"/>
      <c r="M191" s="215"/>
      <c r="N191" s="42"/>
      <c r="O191" s="42"/>
      <c r="P191" s="42"/>
      <c r="Q191" s="42"/>
      <c r="R191" s="42"/>
      <c r="S191" s="42"/>
      <c r="T191" s="78"/>
      <c r="AT191" s="24" t="s">
        <v>195</v>
      </c>
      <c r="AU191" s="24" t="s">
        <v>84</v>
      </c>
    </row>
    <row r="192" spans="2:65" s="1" customFormat="1" ht="27">
      <c r="B192" s="41"/>
      <c r="C192" s="63"/>
      <c r="D192" s="213" t="s">
        <v>241</v>
      </c>
      <c r="E192" s="63"/>
      <c r="F192" s="248" t="s">
        <v>2217</v>
      </c>
      <c r="G192" s="63"/>
      <c r="H192" s="63"/>
      <c r="I192" s="172"/>
      <c r="J192" s="63"/>
      <c r="K192" s="63"/>
      <c r="L192" s="61"/>
      <c r="M192" s="215"/>
      <c r="N192" s="42"/>
      <c r="O192" s="42"/>
      <c r="P192" s="42"/>
      <c r="Q192" s="42"/>
      <c r="R192" s="42"/>
      <c r="S192" s="42"/>
      <c r="T192" s="78"/>
      <c r="AT192" s="24" t="s">
        <v>241</v>
      </c>
      <c r="AU192" s="24" t="s">
        <v>84</v>
      </c>
    </row>
    <row r="193" spans="2:65" s="1" customFormat="1" ht="16.5" customHeight="1">
      <c r="B193" s="41"/>
      <c r="C193" s="249" t="s">
        <v>326</v>
      </c>
      <c r="D193" s="249" t="s">
        <v>301</v>
      </c>
      <c r="E193" s="250" t="s">
        <v>2230</v>
      </c>
      <c r="F193" s="251" t="s">
        <v>2231</v>
      </c>
      <c r="G193" s="252" t="s">
        <v>2216</v>
      </c>
      <c r="H193" s="253">
        <v>15</v>
      </c>
      <c r="I193" s="254"/>
      <c r="J193" s="255">
        <f>ROUND(I193*H193,2)</f>
        <v>0</v>
      </c>
      <c r="K193" s="251" t="s">
        <v>30</v>
      </c>
      <c r="L193" s="256"/>
      <c r="M193" s="257" t="s">
        <v>30</v>
      </c>
      <c r="N193" s="258" t="s">
        <v>45</v>
      </c>
      <c r="O193" s="42"/>
      <c r="P193" s="210">
        <f>O193*H193</f>
        <v>0</v>
      </c>
      <c r="Q193" s="210">
        <v>0</v>
      </c>
      <c r="R193" s="210">
        <f>Q193*H193</f>
        <v>0</v>
      </c>
      <c r="S193" s="210">
        <v>0</v>
      </c>
      <c r="T193" s="211">
        <f>S193*H193</f>
        <v>0</v>
      </c>
      <c r="AR193" s="24" t="s">
        <v>236</v>
      </c>
      <c r="AT193" s="24" t="s">
        <v>301</v>
      </c>
      <c r="AU193" s="24" t="s">
        <v>84</v>
      </c>
      <c r="AY193" s="24" t="s">
        <v>186</v>
      </c>
      <c r="BE193" s="212">
        <f>IF(N193="základní",J193,0)</f>
        <v>0</v>
      </c>
      <c r="BF193" s="212">
        <f>IF(N193="snížená",J193,0)</f>
        <v>0</v>
      </c>
      <c r="BG193" s="212">
        <f>IF(N193="zákl. přenesená",J193,0)</f>
        <v>0</v>
      </c>
      <c r="BH193" s="212">
        <f>IF(N193="sníž. přenesená",J193,0)</f>
        <v>0</v>
      </c>
      <c r="BI193" s="212">
        <f>IF(N193="nulová",J193,0)</f>
        <v>0</v>
      </c>
      <c r="BJ193" s="24" t="s">
        <v>82</v>
      </c>
      <c r="BK193" s="212">
        <f>ROUND(I193*H193,2)</f>
        <v>0</v>
      </c>
      <c r="BL193" s="24" t="s">
        <v>193</v>
      </c>
      <c r="BM193" s="24" t="s">
        <v>295</v>
      </c>
    </row>
    <row r="194" spans="2:65" s="1" customFormat="1" ht="13.5">
      <c r="B194" s="41"/>
      <c r="C194" s="63"/>
      <c r="D194" s="213" t="s">
        <v>195</v>
      </c>
      <c r="E194" s="63"/>
      <c r="F194" s="214" t="s">
        <v>2231</v>
      </c>
      <c r="G194" s="63"/>
      <c r="H194" s="63"/>
      <c r="I194" s="172"/>
      <c r="J194" s="63"/>
      <c r="K194" s="63"/>
      <c r="L194" s="61"/>
      <c r="M194" s="215"/>
      <c r="N194" s="42"/>
      <c r="O194" s="42"/>
      <c r="P194" s="42"/>
      <c r="Q194" s="42"/>
      <c r="R194" s="42"/>
      <c r="S194" s="42"/>
      <c r="T194" s="78"/>
      <c r="AT194" s="24" t="s">
        <v>195</v>
      </c>
      <c r="AU194" s="24" t="s">
        <v>84</v>
      </c>
    </row>
    <row r="195" spans="2:65" s="1" customFormat="1" ht="27">
      <c r="B195" s="41"/>
      <c r="C195" s="63"/>
      <c r="D195" s="213" t="s">
        <v>241</v>
      </c>
      <c r="E195" s="63"/>
      <c r="F195" s="248" t="s">
        <v>2217</v>
      </c>
      <c r="G195" s="63"/>
      <c r="H195" s="63"/>
      <c r="I195" s="172"/>
      <c r="J195" s="63"/>
      <c r="K195" s="63"/>
      <c r="L195" s="61"/>
      <c r="M195" s="215"/>
      <c r="N195" s="42"/>
      <c r="O195" s="42"/>
      <c r="P195" s="42"/>
      <c r="Q195" s="42"/>
      <c r="R195" s="42"/>
      <c r="S195" s="42"/>
      <c r="T195" s="78"/>
      <c r="AT195" s="24" t="s">
        <v>241</v>
      </c>
      <c r="AU195" s="24" t="s">
        <v>84</v>
      </c>
    </row>
    <row r="196" spans="2:65" s="1" customFormat="1" ht="16.5" customHeight="1">
      <c r="B196" s="41"/>
      <c r="C196" s="249" t="s">
        <v>331</v>
      </c>
      <c r="D196" s="249" t="s">
        <v>301</v>
      </c>
      <c r="E196" s="250" t="s">
        <v>2232</v>
      </c>
      <c r="F196" s="251" t="s">
        <v>2233</v>
      </c>
      <c r="G196" s="252" t="s">
        <v>2216</v>
      </c>
      <c r="H196" s="253">
        <v>3</v>
      </c>
      <c r="I196" s="254"/>
      <c r="J196" s="255">
        <f>ROUND(I196*H196,2)</f>
        <v>0</v>
      </c>
      <c r="K196" s="251" t="s">
        <v>30</v>
      </c>
      <c r="L196" s="256"/>
      <c r="M196" s="257" t="s">
        <v>30</v>
      </c>
      <c r="N196" s="258" t="s">
        <v>45</v>
      </c>
      <c r="O196" s="42"/>
      <c r="P196" s="210">
        <f>O196*H196</f>
        <v>0</v>
      </c>
      <c r="Q196" s="210">
        <v>0</v>
      </c>
      <c r="R196" s="210">
        <f>Q196*H196</f>
        <v>0</v>
      </c>
      <c r="S196" s="210">
        <v>0</v>
      </c>
      <c r="T196" s="211">
        <f>S196*H196</f>
        <v>0</v>
      </c>
      <c r="AR196" s="24" t="s">
        <v>236</v>
      </c>
      <c r="AT196" s="24" t="s">
        <v>301</v>
      </c>
      <c r="AU196" s="24" t="s">
        <v>84</v>
      </c>
      <c r="AY196" s="24" t="s">
        <v>186</v>
      </c>
      <c r="BE196" s="212">
        <f>IF(N196="základní",J196,0)</f>
        <v>0</v>
      </c>
      <c r="BF196" s="212">
        <f>IF(N196="snížená",J196,0)</f>
        <v>0</v>
      </c>
      <c r="BG196" s="212">
        <f>IF(N196="zákl. přenesená",J196,0)</f>
        <v>0</v>
      </c>
      <c r="BH196" s="212">
        <f>IF(N196="sníž. přenesená",J196,0)</f>
        <v>0</v>
      </c>
      <c r="BI196" s="212">
        <f>IF(N196="nulová",J196,0)</f>
        <v>0</v>
      </c>
      <c r="BJ196" s="24" t="s">
        <v>82</v>
      </c>
      <c r="BK196" s="212">
        <f>ROUND(I196*H196,2)</f>
        <v>0</v>
      </c>
      <c r="BL196" s="24" t="s">
        <v>193</v>
      </c>
      <c r="BM196" s="24" t="s">
        <v>307</v>
      </c>
    </row>
    <row r="197" spans="2:65" s="1" customFormat="1" ht="13.5">
      <c r="B197" s="41"/>
      <c r="C197" s="63"/>
      <c r="D197" s="213" t="s">
        <v>195</v>
      </c>
      <c r="E197" s="63"/>
      <c r="F197" s="214" t="s">
        <v>2233</v>
      </c>
      <c r="G197" s="63"/>
      <c r="H197" s="63"/>
      <c r="I197" s="172"/>
      <c r="J197" s="63"/>
      <c r="K197" s="63"/>
      <c r="L197" s="61"/>
      <c r="M197" s="215"/>
      <c r="N197" s="42"/>
      <c r="O197" s="42"/>
      <c r="P197" s="42"/>
      <c r="Q197" s="42"/>
      <c r="R197" s="42"/>
      <c r="S197" s="42"/>
      <c r="T197" s="78"/>
      <c r="AT197" s="24" t="s">
        <v>195</v>
      </c>
      <c r="AU197" s="24" t="s">
        <v>84</v>
      </c>
    </row>
    <row r="198" spans="2:65" s="1" customFormat="1" ht="27">
      <c r="B198" s="41"/>
      <c r="C198" s="63"/>
      <c r="D198" s="213" t="s">
        <v>241</v>
      </c>
      <c r="E198" s="63"/>
      <c r="F198" s="248" t="s">
        <v>2217</v>
      </c>
      <c r="G198" s="63"/>
      <c r="H198" s="63"/>
      <c r="I198" s="172"/>
      <c r="J198" s="63"/>
      <c r="K198" s="63"/>
      <c r="L198" s="61"/>
      <c r="M198" s="215"/>
      <c r="N198" s="42"/>
      <c r="O198" s="42"/>
      <c r="P198" s="42"/>
      <c r="Q198" s="42"/>
      <c r="R198" s="42"/>
      <c r="S198" s="42"/>
      <c r="T198" s="78"/>
      <c r="AT198" s="24" t="s">
        <v>241</v>
      </c>
      <c r="AU198" s="24" t="s">
        <v>84</v>
      </c>
    </row>
    <row r="199" spans="2:65" s="1" customFormat="1" ht="16.5" customHeight="1">
      <c r="B199" s="41"/>
      <c r="C199" s="249" t="s">
        <v>337</v>
      </c>
      <c r="D199" s="249" t="s">
        <v>301</v>
      </c>
      <c r="E199" s="250" t="s">
        <v>2234</v>
      </c>
      <c r="F199" s="251" t="s">
        <v>2235</v>
      </c>
      <c r="G199" s="252" t="s">
        <v>2216</v>
      </c>
      <c r="H199" s="253">
        <v>8</v>
      </c>
      <c r="I199" s="254"/>
      <c r="J199" s="255">
        <f>ROUND(I199*H199,2)</f>
        <v>0</v>
      </c>
      <c r="K199" s="251" t="s">
        <v>30</v>
      </c>
      <c r="L199" s="256"/>
      <c r="M199" s="257" t="s">
        <v>30</v>
      </c>
      <c r="N199" s="258" t="s">
        <v>45</v>
      </c>
      <c r="O199" s="42"/>
      <c r="P199" s="210">
        <f>O199*H199</f>
        <v>0</v>
      </c>
      <c r="Q199" s="210">
        <v>0</v>
      </c>
      <c r="R199" s="210">
        <f>Q199*H199</f>
        <v>0</v>
      </c>
      <c r="S199" s="210">
        <v>0</v>
      </c>
      <c r="T199" s="211">
        <f>S199*H199</f>
        <v>0</v>
      </c>
      <c r="AR199" s="24" t="s">
        <v>236</v>
      </c>
      <c r="AT199" s="24" t="s">
        <v>301</v>
      </c>
      <c r="AU199" s="24" t="s">
        <v>84</v>
      </c>
      <c r="AY199" s="24" t="s">
        <v>186</v>
      </c>
      <c r="BE199" s="212">
        <f>IF(N199="základní",J199,0)</f>
        <v>0</v>
      </c>
      <c r="BF199" s="212">
        <f>IF(N199="snížená",J199,0)</f>
        <v>0</v>
      </c>
      <c r="BG199" s="212">
        <f>IF(N199="zákl. přenesená",J199,0)</f>
        <v>0</v>
      </c>
      <c r="BH199" s="212">
        <f>IF(N199="sníž. přenesená",J199,0)</f>
        <v>0</v>
      </c>
      <c r="BI199" s="212">
        <f>IF(N199="nulová",J199,0)</f>
        <v>0</v>
      </c>
      <c r="BJ199" s="24" t="s">
        <v>82</v>
      </c>
      <c r="BK199" s="212">
        <f>ROUND(I199*H199,2)</f>
        <v>0</v>
      </c>
      <c r="BL199" s="24" t="s">
        <v>193</v>
      </c>
      <c r="BM199" s="24" t="s">
        <v>318</v>
      </c>
    </row>
    <row r="200" spans="2:65" s="1" customFormat="1" ht="13.5">
      <c r="B200" s="41"/>
      <c r="C200" s="63"/>
      <c r="D200" s="213" t="s">
        <v>195</v>
      </c>
      <c r="E200" s="63"/>
      <c r="F200" s="214" t="s">
        <v>2235</v>
      </c>
      <c r="G200" s="63"/>
      <c r="H200" s="63"/>
      <c r="I200" s="172"/>
      <c r="J200" s="63"/>
      <c r="K200" s="63"/>
      <c r="L200" s="61"/>
      <c r="M200" s="215"/>
      <c r="N200" s="42"/>
      <c r="O200" s="42"/>
      <c r="P200" s="42"/>
      <c r="Q200" s="42"/>
      <c r="R200" s="42"/>
      <c r="S200" s="42"/>
      <c r="T200" s="78"/>
      <c r="AT200" s="24" t="s">
        <v>195</v>
      </c>
      <c r="AU200" s="24" t="s">
        <v>84</v>
      </c>
    </row>
    <row r="201" spans="2:65" s="1" customFormat="1" ht="27">
      <c r="B201" s="41"/>
      <c r="C201" s="63"/>
      <c r="D201" s="213" t="s">
        <v>241</v>
      </c>
      <c r="E201" s="63"/>
      <c r="F201" s="248" t="s">
        <v>2217</v>
      </c>
      <c r="G201" s="63"/>
      <c r="H201" s="63"/>
      <c r="I201" s="172"/>
      <c r="J201" s="63"/>
      <c r="K201" s="63"/>
      <c r="L201" s="61"/>
      <c r="M201" s="215"/>
      <c r="N201" s="42"/>
      <c r="O201" s="42"/>
      <c r="P201" s="42"/>
      <c r="Q201" s="42"/>
      <c r="R201" s="42"/>
      <c r="S201" s="42"/>
      <c r="T201" s="78"/>
      <c r="AT201" s="24" t="s">
        <v>241</v>
      </c>
      <c r="AU201" s="24" t="s">
        <v>84</v>
      </c>
    </row>
    <row r="202" spans="2:65" s="1" customFormat="1" ht="16.5" customHeight="1">
      <c r="B202" s="41"/>
      <c r="C202" s="249" t="s">
        <v>342</v>
      </c>
      <c r="D202" s="249" t="s">
        <v>301</v>
      </c>
      <c r="E202" s="250" t="s">
        <v>2236</v>
      </c>
      <c r="F202" s="251" t="s">
        <v>2237</v>
      </c>
      <c r="G202" s="252" t="s">
        <v>2216</v>
      </c>
      <c r="H202" s="253">
        <v>11</v>
      </c>
      <c r="I202" s="254"/>
      <c r="J202" s="255">
        <f>ROUND(I202*H202,2)</f>
        <v>0</v>
      </c>
      <c r="K202" s="251" t="s">
        <v>30</v>
      </c>
      <c r="L202" s="256"/>
      <c r="M202" s="257" t="s">
        <v>30</v>
      </c>
      <c r="N202" s="258" t="s">
        <v>45</v>
      </c>
      <c r="O202" s="42"/>
      <c r="P202" s="210">
        <f>O202*H202</f>
        <v>0</v>
      </c>
      <c r="Q202" s="210">
        <v>0</v>
      </c>
      <c r="R202" s="210">
        <f>Q202*H202</f>
        <v>0</v>
      </c>
      <c r="S202" s="210">
        <v>0</v>
      </c>
      <c r="T202" s="211">
        <f>S202*H202</f>
        <v>0</v>
      </c>
      <c r="AR202" s="24" t="s">
        <v>236</v>
      </c>
      <c r="AT202" s="24" t="s">
        <v>301</v>
      </c>
      <c r="AU202" s="24" t="s">
        <v>84</v>
      </c>
      <c r="AY202" s="24" t="s">
        <v>186</v>
      </c>
      <c r="BE202" s="212">
        <f>IF(N202="základní",J202,0)</f>
        <v>0</v>
      </c>
      <c r="BF202" s="212">
        <f>IF(N202="snížená",J202,0)</f>
        <v>0</v>
      </c>
      <c r="BG202" s="212">
        <f>IF(N202="zákl. přenesená",J202,0)</f>
        <v>0</v>
      </c>
      <c r="BH202" s="212">
        <f>IF(N202="sníž. přenesená",J202,0)</f>
        <v>0</v>
      </c>
      <c r="BI202" s="212">
        <f>IF(N202="nulová",J202,0)</f>
        <v>0</v>
      </c>
      <c r="BJ202" s="24" t="s">
        <v>82</v>
      </c>
      <c r="BK202" s="212">
        <f>ROUND(I202*H202,2)</f>
        <v>0</v>
      </c>
      <c r="BL202" s="24" t="s">
        <v>193</v>
      </c>
      <c r="BM202" s="24" t="s">
        <v>326</v>
      </c>
    </row>
    <row r="203" spans="2:65" s="1" customFormat="1" ht="13.5">
      <c r="B203" s="41"/>
      <c r="C203" s="63"/>
      <c r="D203" s="213" t="s">
        <v>195</v>
      </c>
      <c r="E203" s="63"/>
      <c r="F203" s="214" t="s">
        <v>2237</v>
      </c>
      <c r="G203" s="63"/>
      <c r="H203" s="63"/>
      <c r="I203" s="172"/>
      <c r="J203" s="63"/>
      <c r="K203" s="63"/>
      <c r="L203" s="61"/>
      <c r="M203" s="215"/>
      <c r="N203" s="42"/>
      <c r="O203" s="42"/>
      <c r="P203" s="42"/>
      <c r="Q203" s="42"/>
      <c r="R203" s="42"/>
      <c r="S203" s="42"/>
      <c r="T203" s="78"/>
      <c r="AT203" s="24" t="s">
        <v>195</v>
      </c>
      <c r="AU203" s="24" t="s">
        <v>84</v>
      </c>
    </row>
    <row r="204" spans="2:65" s="1" customFormat="1" ht="16.5" customHeight="1">
      <c r="B204" s="41"/>
      <c r="C204" s="249" t="s">
        <v>348</v>
      </c>
      <c r="D204" s="249" t="s">
        <v>301</v>
      </c>
      <c r="E204" s="250" t="s">
        <v>2238</v>
      </c>
      <c r="F204" s="251" t="s">
        <v>2239</v>
      </c>
      <c r="G204" s="252" t="s">
        <v>2216</v>
      </c>
      <c r="H204" s="253">
        <v>8</v>
      </c>
      <c r="I204" s="254"/>
      <c r="J204" s="255">
        <f>ROUND(I204*H204,2)</f>
        <v>0</v>
      </c>
      <c r="K204" s="251" t="s">
        <v>30</v>
      </c>
      <c r="L204" s="256"/>
      <c r="M204" s="257" t="s">
        <v>30</v>
      </c>
      <c r="N204" s="258" t="s">
        <v>45</v>
      </c>
      <c r="O204" s="42"/>
      <c r="P204" s="210">
        <f>O204*H204</f>
        <v>0</v>
      </c>
      <c r="Q204" s="210">
        <v>0</v>
      </c>
      <c r="R204" s="210">
        <f>Q204*H204</f>
        <v>0</v>
      </c>
      <c r="S204" s="210">
        <v>0</v>
      </c>
      <c r="T204" s="211">
        <f>S204*H204</f>
        <v>0</v>
      </c>
      <c r="AR204" s="24" t="s">
        <v>236</v>
      </c>
      <c r="AT204" s="24" t="s">
        <v>301</v>
      </c>
      <c r="AU204" s="24" t="s">
        <v>84</v>
      </c>
      <c r="AY204" s="24" t="s">
        <v>186</v>
      </c>
      <c r="BE204" s="212">
        <f>IF(N204="základní",J204,0)</f>
        <v>0</v>
      </c>
      <c r="BF204" s="212">
        <f>IF(N204="snížená",J204,0)</f>
        <v>0</v>
      </c>
      <c r="BG204" s="212">
        <f>IF(N204="zákl. přenesená",J204,0)</f>
        <v>0</v>
      </c>
      <c r="BH204" s="212">
        <f>IF(N204="sníž. přenesená",J204,0)</f>
        <v>0</v>
      </c>
      <c r="BI204" s="212">
        <f>IF(N204="nulová",J204,0)</f>
        <v>0</v>
      </c>
      <c r="BJ204" s="24" t="s">
        <v>82</v>
      </c>
      <c r="BK204" s="212">
        <f>ROUND(I204*H204,2)</f>
        <v>0</v>
      </c>
      <c r="BL204" s="24" t="s">
        <v>193</v>
      </c>
      <c r="BM204" s="24" t="s">
        <v>337</v>
      </c>
    </row>
    <row r="205" spans="2:65" s="1" customFormat="1" ht="13.5">
      <c r="B205" s="41"/>
      <c r="C205" s="63"/>
      <c r="D205" s="213" t="s">
        <v>195</v>
      </c>
      <c r="E205" s="63"/>
      <c r="F205" s="214" t="s">
        <v>2239</v>
      </c>
      <c r="G205" s="63"/>
      <c r="H205" s="63"/>
      <c r="I205" s="172"/>
      <c r="J205" s="63"/>
      <c r="K205" s="63"/>
      <c r="L205" s="61"/>
      <c r="M205" s="215"/>
      <c r="N205" s="42"/>
      <c r="O205" s="42"/>
      <c r="P205" s="42"/>
      <c r="Q205" s="42"/>
      <c r="R205" s="42"/>
      <c r="S205" s="42"/>
      <c r="T205" s="78"/>
      <c r="AT205" s="24" t="s">
        <v>195</v>
      </c>
      <c r="AU205" s="24" t="s">
        <v>84</v>
      </c>
    </row>
    <row r="206" spans="2:65" s="1" customFormat="1" ht="16.5" customHeight="1">
      <c r="B206" s="41"/>
      <c r="C206" s="249" t="s">
        <v>355</v>
      </c>
      <c r="D206" s="249" t="s">
        <v>301</v>
      </c>
      <c r="E206" s="250" t="s">
        <v>2240</v>
      </c>
      <c r="F206" s="251" t="s">
        <v>2241</v>
      </c>
      <c r="G206" s="252" t="s">
        <v>2216</v>
      </c>
      <c r="H206" s="253">
        <v>3</v>
      </c>
      <c r="I206" s="254"/>
      <c r="J206" s="255">
        <f>ROUND(I206*H206,2)</f>
        <v>0</v>
      </c>
      <c r="K206" s="251" t="s">
        <v>30</v>
      </c>
      <c r="L206" s="256"/>
      <c r="M206" s="257" t="s">
        <v>30</v>
      </c>
      <c r="N206" s="258" t="s">
        <v>45</v>
      </c>
      <c r="O206" s="42"/>
      <c r="P206" s="210">
        <f>O206*H206</f>
        <v>0</v>
      </c>
      <c r="Q206" s="210">
        <v>0</v>
      </c>
      <c r="R206" s="210">
        <f>Q206*H206</f>
        <v>0</v>
      </c>
      <c r="S206" s="210">
        <v>0</v>
      </c>
      <c r="T206" s="211">
        <f>S206*H206</f>
        <v>0</v>
      </c>
      <c r="AR206" s="24" t="s">
        <v>236</v>
      </c>
      <c r="AT206" s="24" t="s">
        <v>301</v>
      </c>
      <c r="AU206" s="24" t="s">
        <v>84</v>
      </c>
      <c r="AY206" s="24" t="s">
        <v>186</v>
      </c>
      <c r="BE206" s="212">
        <f>IF(N206="základní",J206,0)</f>
        <v>0</v>
      </c>
      <c r="BF206" s="212">
        <f>IF(N206="snížená",J206,0)</f>
        <v>0</v>
      </c>
      <c r="BG206" s="212">
        <f>IF(N206="zákl. přenesená",J206,0)</f>
        <v>0</v>
      </c>
      <c r="BH206" s="212">
        <f>IF(N206="sníž. přenesená",J206,0)</f>
        <v>0</v>
      </c>
      <c r="BI206" s="212">
        <f>IF(N206="nulová",J206,0)</f>
        <v>0</v>
      </c>
      <c r="BJ206" s="24" t="s">
        <v>82</v>
      </c>
      <c r="BK206" s="212">
        <f>ROUND(I206*H206,2)</f>
        <v>0</v>
      </c>
      <c r="BL206" s="24" t="s">
        <v>193</v>
      </c>
      <c r="BM206" s="24" t="s">
        <v>348</v>
      </c>
    </row>
    <row r="207" spans="2:65" s="1" customFormat="1" ht="13.5">
      <c r="B207" s="41"/>
      <c r="C207" s="63"/>
      <c r="D207" s="213" t="s">
        <v>195</v>
      </c>
      <c r="E207" s="63"/>
      <c r="F207" s="214" t="s">
        <v>2241</v>
      </c>
      <c r="G207" s="63"/>
      <c r="H207" s="63"/>
      <c r="I207" s="172"/>
      <c r="J207" s="63"/>
      <c r="K207" s="63"/>
      <c r="L207" s="61"/>
      <c r="M207" s="215"/>
      <c r="N207" s="42"/>
      <c r="O207" s="42"/>
      <c r="P207" s="42"/>
      <c r="Q207" s="42"/>
      <c r="R207" s="42"/>
      <c r="S207" s="42"/>
      <c r="T207" s="78"/>
      <c r="AT207" s="24" t="s">
        <v>195</v>
      </c>
      <c r="AU207" s="24" t="s">
        <v>84</v>
      </c>
    </row>
    <row r="208" spans="2:65" s="1" customFormat="1" ht="16.5" customHeight="1">
      <c r="B208" s="41"/>
      <c r="C208" s="249" t="s">
        <v>361</v>
      </c>
      <c r="D208" s="249" t="s">
        <v>301</v>
      </c>
      <c r="E208" s="250" t="s">
        <v>2242</v>
      </c>
      <c r="F208" s="251" t="s">
        <v>2243</v>
      </c>
      <c r="G208" s="252" t="s">
        <v>2216</v>
      </c>
      <c r="H208" s="253">
        <v>6</v>
      </c>
      <c r="I208" s="254"/>
      <c r="J208" s="255">
        <f>ROUND(I208*H208,2)</f>
        <v>0</v>
      </c>
      <c r="K208" s="251" t="s">
        <v>30</v>
      </c>
      <c r="L208" s="256"/>
      <c r="M208" s="257" t="s">
        <v>30</v>
      </c>
      <c r="N208" s="258" t="s">
        <v>45</v>
      </c>
      <c r="O208" s="42"/>
      <c r="P208" s="210">
        <f>O208*H208</f>
        <v>0</v>
      </c>
      <c r="Q208" s="210">
        <v>0</v>
      </c>
      <c r="R208" s="210">
        <f>Q208*H208</f>
        <v>0</v>
      </c>
      <c r="S208" s="210">
        <v>0</v>
      </c>
      <c r="T208" s="211">
        <f>S208*H208</f>
        <v>0</v>
      </c>
      <c r="AR208" s="24" t="s">
        <v>236</v>
      </c>
      <c r="AT208" s="24" t="s">
        <v>301</v>
      </c>
      <c r="AU208" s="24" t="s">
        <v>84</v>
      </c>
      <c r="AY208" s="24" t="s">
        <v>186</v>
      </c>
      <c r="BE208" s="212">
        <f>IF(N208="základní",J208,0)</f>
        <v>0</v>
      </c>
      <c r="BF208" s="212">
        <f>IF(N208="snížená",J208,0)</f>
        <v>0</v>
      </c>
      <c r="BG208" s="212">
        <f>IF(N208="zákl. přenesená",J208,0)</f>
        <v>0</v>
      </c>
      <c r="BH208" s="212">
        <f>IF(N208="sníž. přenesená",J208,0)</f>
        <v>0</v>
      </c>
      <c r="BI208" s="212">
        <f>IF(N208="nulová",J208,0)</f>
        <v>0</v>
      </c>
      <c r="BJ208" s="24" t="s">
        <v>82</v>
      </c>
      <c r="BK208" s="212">
        <f>ROUND(I208*H208,2)</f>
        <v>0</v>
      </c>
      <c r="BL208" s="24" t="s">
        <v>193</v>
      </c>
      <c r="BM208" s="24" t="s">
        <v>361</v>
      </c>
    </row>
    <row r="209" spans="2:65" s="1" customFormat="1" ht="13.5">
      <c r="B209" s="41"/>
      <c r="C209" s="63"/>
      <c r="D209" s="213" t="s">
        <v>195</v>
      </c>
      <c r="E209" s="63"/>
      <c r="F209" s="214" t="s">
        <v>2243</v>
      </c>
      <c r="G209" s="63"/>
      <c r="H209" s="63"/>
      <c r="I209" s="172"/>
      <c r="J209" s="63"/>
      <c r="K209" s="63"/>
      <c r="L209" s="61"/>
      <c r="M209" s="215"/>
      <c r="N209" s="42"/>
      <c r="O209" s="42"/>
      <c r="P209" s="42"/>
      <c r="Q209" s="42"/>
      <c r="R209" s="42"/>
      <c r="S209" s="42"/>
      <c r="T209" s="78"/>
      <c r="AT209" s="24" t="s">
        <v>195</v>
      </c>
      <c r="AU209" s="24" t="s">
        <v>84</v>
      </c>
    </row>
    <row r="210" spans="2:65" s="1" customFormat="1" ht="16.5" customHeight="1">
      <c r="B210" s="41"/>
      <c r="C210" s="249" t="s">
        <v>366</v>
      </c>
      <c r="D210" s="249" t="s">
        <v>301</v>
      </c>
      <c r="E210" s="250" t="s">
        <v>2244</v>
      </c>
      <c r="F210" s="251" t="s">
        <v>2245</v>
      </c>
      <c r="G210" s="252" t="s">
        <v>2216</v>
      </c>
      <c r="H210" s="253">
        <v>18</v>
      </c>
      <c r="I210" s="254"/>
      <c r="J210" s="255">
        <f>ROUND(I210*H210,2)</f>
        <v>0</v>
      </c>
      <c r="K210" s="251" t="s">
        <v>30</v>
      </c>
      <c r="L210" s="256"/>
      <c r="M210" s="257" t="s">
        <v>30</v>
      </c>
      <c r="N210" s="258" t="s">
        <v>45</v>
      </c>
      <c r="O210" s="42"/>
      <c r="P210" s="210">
        <f>O210*H210</f>
        <v>0</v>
      </c>
      <c r="Q210" s="210">
        <v>0</v>
      </c>
      <c r="R210" s="210">
        <f>Q210*H210</f>
        <v>0</v>
      </c>
      <c r="S210" s="210">
        <v>0</v>
      </c>
      <c r="T210" s="211">
        <f>S210*H210</f>
        <v>0</v>
      </c>
      <c r="AR210" s="24" t="s">
        <v>236</v>
      </c>
      <c r="AT210" s="24" t="s">
        <v>301</v>
      </c>
      <c r="AU210" s="24" t="s">
        <v>84</v>
      </c>
      <c r="AY210" s="24" t="s">
        <v>186</v>
      </c>
      <c r="BE210" s="212">
        <f>IF(N210="základní",J210,0)</f>
        <v>0</v>
      </c>
      <c r="BF210" s="212">
        <f>IF(N210="snížená",J210,0)</f>
        <v>0</v>
      </c>
      <c r="BG210" s="212">
        <f>IF(N210="zákl. přenesená",J210,0)</f>
        <v>0</v>
      </c>
      <c r="BH210" s="212">
        <f>IF(N210="sníž. přenesená",J210,0)</f>
        <v>0</v>
      </c>
      <c r="BI210" s="212">
        <f>IF(N210="nulová",J210,0)</f>
        <v>0</v>
      </c>
      <c r="BJ210" s="24" t="s">
        <v>82</v>
      </c>
      <c r="BK210" s="212">
        <f>ROUND(I210*H210,2)</f>
        <v>0</v>
      </c>
      <c r="BL210" s="24" t="s">
        <v>193</v>
      </c>
      <c r="BM210" s="24" t="s">
        <v>410</v>
      </c>
    </row>
    <row r="211" spans="2:65" s="1" customFormat="1" ht="13.5">
      <c r="B211" s="41"/>
      <c r="C211" s="63"/>
      <c r="D211" s="213" t="s">
        <v>195</v>
      </c>
      <c r="E211" s="63"/>
      <c r="F211" s="214" t="s">
        <v>2245</v>
      </c>
      <c r="G211" s="63"/>
      <c r="H211" s="63"/>
      <c r="I211" s="172"/>
      <c r="J211" s="63"/>
      <c r="K211" s="63"/>
      <c r="L211" s="61"/>
      <c r="M211" s="215"/>
      <c r="N211" s="42"/>
      <c r="O211" s="42"/>
      <c r="P211" s="42"/>
      <c r="Q211" s="42"/>
      <c r="R211" s="42"/>
      <c r="S211" s="42"/>
      <c r="T211" s="78"/>
      <c r="AT211" s="24" t="s">
        <v>195</v>
      </c>
      <c r="AU211" s="24" t="s">
        <v>84</v>
      </c>
    </row>
    <row r="212" spans="2:65" s="1" customFormat="1" ht="16.5" customHeight="1">
      <c r="B212" s="41"/>
      <c r="C212" s="249" t="s">
        <v>372</v>
      </c>
      <c r="D212" s="249" t="s">
        <v>301</v>
      </c>
      <c r="E212" s="250" t="s">
        <v>2246</v>
      </c>
      <c r="F212" s="251" t="s">
        <v>2247</v>
      </c>
      <c r="G212" s="252" t="s">
        <v>2216</v>
      </c>
      <c r="H212" s="253">
        <v>3</v>
      </c>
      <c r="I212" s="254"/>
      <c r="J212" s="255">
        <f>ROUND(I212*H212,2)</f>
        <v>0</v>
      </c>
      <c r="K212" s="251" t="s">
        <v>30</v>
      </c>
      <c r="L212" s="256"/>
      <c r="M212" s="257" t="s">
        <v>30</v>
      </c>
      <c r="N212" s="258" t="s">
        <v>45</v>
      </c>
      <c r="O212" s="42"/>
      <c r="P212" s="210">
        <f>O212*H212</f>
        <v>0</v>
      </c>
      <c r="Q212" s="210">
        <v>0</v>
      </c>
      <c r="R212" s="210">
        <f>Q212*H212</f>
        <v>0</v>
      </c>
      <c r="S212" s="210">
        <v>0</v>
      </c>
      <c r="T212" s="211">
        <f>S212*H212</f>
        <v>0</v>
      </c>
      <c r="AR212" s="24" t="s">
        <v>236</v>
      </c>
      <c r="AT212" s="24" t="s">
        <v>301</v>
      </c>
      <c r="AU212" s="24" t="s">
        <v>84</v>
      </c>
      <c r="AY212" s="24" t="s">
        <v>186</v>
      </c>
      <c r="BE212" s="212">
        <f>IF(N212="základní",J212,0)</f>
        <v>0</v>
      </c>
      <c r="BF212" s="212">
        <f>IF(N212="snížená",J212,0)</f>
        <v>0</v>
      </c>
      <c r="BG212" s="212">
        <f>IF(N212="zákl. přenesená",J212,0)</f>
        <v>0</v>
      </c>
      <c r="BH212" s="212">
        <f>IF(N212="sníž. přenesená",J212,0)</f>
        <v>0</v>
      </c>
      <c r="BI212" s="212">
        <f>IF(N212="nulová",J212,0)</f>
        <v>0</v>
      </c>
      <c r="BJ212" s="24" t="s">
        <v>82</v>
      </c>
      <c r="BK212" s="212">
        <f>ROUND(I212*H212,2)</f>
        <v>0</v>
      </c>
      <c r="BL212" s="24" t="s">
        <v>193</v>
      </c>
      <c r="BM212" s="24" t="s">
        <v>446</v>
      </c>
    </row>
    <row r="213" spans="2:65" s="1" customFormat="1" ht="13.5">
      <c r="B213" s="41"/>
      <c r="C213" s="63"/>
      <c r="D213" s="213" t="s">
        <v>195</v>
      </c>
      <c r="E213" s="63"/>
      <c r="F213" s="214" t="s">
        <v>2247</v>
      </c>
      <c r="G213" s="63"/>
      <c r="H213" s="63"/>
      <c r="I213" s="172"/>
      <c r="J213" s="63"/>
      <c r="K213" s="63"/>
      <c r="L213" s="61"/>
      <c r="M213" s="215"/>
      <c r="N213" s="42"/>
      <c r="O213" s="42"/>
      <c r="P213" s="42"/>
      <c r="Q213" s="42"/>
      <c r="R213" s="42"/>
      <c r="S213" s="42"/>
      <c r="T213" s="78"/>
      <c r="AT213" s="24" t="s">
        <v>195</v>
      </c>
      <c r="AU213" s="24" t="s">
        <v>84</v>
      </c>
    </row>
    <row r="214" spans="2:65" s="1" customFormat="1" ht="16.5" customHeight="1">
      <c r="B214" s="41"/>
      <c r="C214" s="249" t="s">
        <v>379</v>
      </c>
      <c r="D214" s="249" t="s">
        <v>301</v>
      </c>
      <c r="E214" s="250" t="s">
        <v>2248</v>
      </c>
      <c r="F214" s="251" t="s">
        <v>2249</v>
      </c>
      <c r="G214" s="252" t="s">
        <v>2216</v>
      </c>
      <c r="H214" s="253">
        <v>1</v>
      </c>
      <c r="I214" s="254"/>
      <c r="J214" s="255">
        <f>ROUND(I214*H214,2)</f>
        <v>0</v>
      </c>
      <c r="K214" s="251" t="s">
        <v>30</v>
      </c>
      <c r="L214" s="256"/>
      <c r="M214" s="257" t="s">
        <v>30</v>
      </c>
      <c r="N214" s="258" t="s">
        <v>45</v>
      </c>
      <c r="O214" s="42"/>
      <c r="P214" s="210">
        <f>O214*H214</f>
        <v>0</v>
      </c>
      <c r="Q214" s="210">
        <v>0</v>
      </c>
      <c r="R214" s="210">
        <f>Q214*H214</f>
        <v>0</v>
      </c>
      <c r="S214" s="210">
        <v>0</v>
      </c>
      <c r="T214" s="211">
        <f>S214*H214</f>
        <v>0</v>
      </c>
      <c r="AR214" s="24" t="s">
        <v>236</v>
      </c>
      <c r="AT214" s="24" t="s">
        <v>301</v>
      </c>
      <c r="AU214" s="24" t="s">
        <v>84</v>
      </c>
      <c r="AY214" s="24" t="s">
        <v>186</v>
      </c>
      <c r="BE214" s="212">
        <f>IF(N214="základní",J214,0)</f>
        <v>0</v>
      </c>
      <c r="BF214" s="212">
        <f>IF(N214="snížená",J214,0)</f>
        <v>0</v>
      </c>
      <c r="BG214" s="212">
        <f>IF(N214="zákl. přenesená",J214,0)</f>
        <v>0</v>
      </c>
      <c r="BH214" s="212">
        <f>IF(N214="sníž. přenesená",J214,0)</f>
        <v>0</v>
      </c>
      <c r="BI214" s="212">
        <f>IF(N214="nulová",J214,0)</f>
        <v>0</v>
      </c>
      <c r="BJ214" s="24" t="s">
        <v>82</v>
      </c>
      <c r="BK214" s="212">
        <f>ROUND(I214*H214,2)</f>
        <v>0</v>
      </c>
      <c r="BL214" s="24" t="s">
        <v>193</v>
      </c>
      <c r="BM214" s="24" t="s">
        <v>458</v>
      </c>
    </row>
    <row r="215" spans="2:65" s="1" customFormat="1" ht="13.5">
      <c r="B215" s="41"/>
      <c r="C215" s="63"/>
      <c r="D215" s="213" t="s">
        <v>195</v>
      </c>
      <c r="E215" s="63"/>
      <c r="F215" s="214" t="s">
        <v>2249</v>
      </c>
      <c r="G215" s="63"/>
      <c r="H215" s="63"/>
      <c r="I215" s="172"/>
      <c r="J215" s="63"/>
      <c r="K215" s="63"/>
      <c r="L215" s="61"/>
      <c r="M215" s="215"/>
      <c r="N215" s="42"/>
      <c r="O215" s="42"/>
      <c r="P215" s="42"/>
      <c r="Q215" s="42"/>
      <c r="R215" s="42"/>
      <c r="S215" s="42"/>
      <c r="T215" s="78"/>
      <c r="AT215" s="24" t="s">
        <v>195</v>
      </c>
      <c r="AU215" s="24" t="s">
        <v>84</v>
      </c>
    </row>
    <row r="216" spans="2:65" s="1" customFormat="1" ht="16.5" customHeight="1">
      <c r="B216" s="41"/>
      <c r="C216" s="249" t="s">
        <v>384</v>
      </c>
      <c r="D216" s="249" t="s">
        <v>301</v>
      </c>
      <c r="E216" s="250" t="s">
        <v>2250</v>
      </c>
      <c r="F216" s="251" t="s">
        <v>2251</v>
      </c>
      <c r="G216" s="252" t="s">
        <v>2216</v>
      </c>
      <c r="H216" s="253">
        <v>1</v>
      </c>
      <c r="I216" s="254"/>
      <c r="J216" s="255">
        <f>ROUND(I216*H216,2)</f>
        <v>0</v>
      </c>
      <c r="K216" s="251" t="s">
        <v>30</v>
      </c>
      <c r="L216" s="256"/>
      <c r="M216" s="257" t="s">
        <v>30</v>
      </c>
      <c r="N216" s="258" t="s">
        <v>45</v>
      </c>
      <c r="O216" s="42"/>
      <c r="P216" s="210">
        <f>O216*H216</f>
        <v>0</v>
      </c>
      <c r="Q216" s="210">
        <v>0</v>
      </c>
      <c r="R216" s="210">
        <f>Q216*H216</f>
        <v>0</v>
      </c>
      <c r="S216" s="210">
        <v>0</v>
      </c>
      <c r="T216" s="211">
        <f>S216*H216</f>
        <v>0</v>
      </c>
      <c r="AR216" s="24" t="s">
        <v>236</v>
      </c>
      <c r="AT216" s="24" t="s">
        <v>301</v>
      </c>
      <c r="AU216" s="24" t="s">
        <v>84</v>
      </c>
      <c r="AY216" s="24" t="s">
        <v>186</v>
      </c>
      <c r="BE216" s="212">
        <f>IF(N216="základní",J216,0)</f>
        <v>0</v>
      </c>
      <c r="BF216" s="212">
        <f>IF(N216="snížená",J216,0)</f>
        <v>0</v>
      </c>
      <c r="BG216" s="212">
        <f>IF(N216="zákl. přenesená",J216,0)</f>
        <v>0</v>
      </c>
      <c r="BH216" s="212">
        <f>IF(N216="sníž. přenesená",J216,0)</f>
        <v>0</v>
      </c>
      <c r="BI216" s="212">
        <f>IF(N216="nulová",J216,0)</f>
        <v>0</v>
      </c>
      <c r="BJ216" s="24" t="s">
        <v>82</v>
      </c>
      <c r="BK216" s="212">
        <f>ROUND(I216*H216,2)</f>
        <v>0</v>
      </c>
      <c r="BL216" s="24" t="s">
        <v>193</v>
      </c>
      <c r="BM216" s="24" t="s">
        <v>470</v>
      </c>
    </row>
    <row r="217" spans="2:65" s="1" customFormat="1" ht="13.5">
      <c r="B217" s="41"/>
      <c r="C217" s="63"/>
      <c r="D217" s="213" t="s">
        <v>195</v>
      </c>
      <c r="E217" s="63"/>
      <c r="F217" s="214" t="s">
        <v>2251</v>
      </c>
      <c r="G217" s="63"/>
      <c r="H217" s="63"/>
      <c r="I217" s="172"/>
      <c r="J217" s="63"/>
      <c r="K217" s="63"/>
      <c r="L217" s="61"/>
      <c r="M217" s="215"/>
      <c r="N217" s="42"/>
      <c r="O217" s="42"/>
      <c r="P217" s="42"/>
      <c r="Q217" s="42"/>
      <c r="R217" s="42"/>
      <c r="S217" s="42"/>
      <c r="T217" s="78"/>
      <c r="AT217" s="24" t="s">
        <v>195</v>
      </c>
      <c r="AU217" s="24" t="s">
        <v>84</v>
      </c>
    </row>
    <row r="218" spans="2:65" s="1" customFormat="1" ht="16.5" customHeight="1">
      <c r="B218" s="41"/>
      <c r="C218" s="249" t="s">
        <v>391</v>
      </c>
      <c r="D218" s="249" t="s">
        <v>301</v>
      </c>
      <c r="E218" s="250" t="s">
        <v>2252</v>
      </c>
      <c r="F218" s="251" t="s">
        <v>2253</v>
      </c>
      <c r="G218" s="252" t="s">
        <v>2216</v>
      </c>
      <c r="H218" s="253">
        <v>1</v>
      </c>
      <c r="I218" s="254"/>
      <c r="J218" s="255">
        <f>ROUND(I218*H218,2)</f>
        <v>0</v>
      </c>
      <c r="K218" s="251" t="s">
        <v>30</v>
      </c>
      <c r="L218" s="256"/>
      <c r="M218" s="257" t="s">
        <v>30</v>
      </c>
      <c r="N218" s="258" t="s">
        <v>45</v>
      </c>
      <c r="O218" s="42"/>
      <c r="P218" s="210">
        <f>O218*H218</f>
        <v>0</v>
      </c>
      <c r="Q218" s="210">
        <v>0</v>
      </c>
      <c r="R218" s="210">
        <f>Q218*H218</f>
        <v>0</v>
      </c>
      <c r="S218" s="210">
        <v>0</v>
      </c>
      <c r="T218" s="211">
        <f>S218*H218</f>
        <v>0</v>
      </c>
      <c r="AR218" s="24" t="s">
        <v>236</v>
      </c>
      <c r="AT218" s="24" t="s">
        <v>301</v>
      </c>
      <c r="AU218" s="24" t="s">
        <v>84</v>
      </c>
      <c r="AY218" s="24" t="s">
        <v>186</v>
      </c>
      <c r="BE218" s="212">
        <f>IF(N218="základní",J218,0)</f>
        <v>0</v>
      </c>
      <c r="BF218" s="212">
        <f>IF(N218="snížená",J218,0)</f>
        <v>0</v>
      </c>
      <c r="BG218" s="212">
        <f>IF(N218="zákl. přenesená",J218,0)</f>
        <v>0</v>
      </c>
      <c r="BH218" s="212">
        <f>IF(N218="sníž. přenesená",J218,0)</f>
        <v>0</v>
      </c>
      <c r="BI218" s="212">
        <f>IF(N218="nulová",J218,0)</f>
        <v>0</v>
      </c>
      <c r="BJ218" s="24" t="s">
        <v>82</v>
      </c>
      <c r="BK218" s="212">
        <f>ROUND(I218*H218,2)</f>
        <v>0</v>
      </c>
      <c r="BL218" s="24" t="s">
        <v>193</v>
      </c>
      <c r="BM218" s="24" t="s">
        <v>479</v>
      </c>
    </row>
    <row r="219" spans="2:65" s="1" customFormat="1" ht="13.5">
      <c r="B219" s="41"/>
      <c r="C219" s="63"/>
      <c r="D219" s="213" t="s">
        <v>195</v>
      </c>
      <c r="E219" s="63"/>
      <c r="F219" s="214" t="s">
        <v>2253</v>
      </c>
      <c r="G219" s="63"/>
      <c r="H219" s="63"/>
      <c r="I219" s="172"/>
      <c r="J219" s="63"/>
      <c r="K219" s="63"/>
      <c r="L219" s="61"/>
      <c r="M219" s="215"/>
      <c r="N219" s="42"/>
      <c r="O219" s="42"/>
      <c r="P219" s="42"/>
      <c r="Q219" s="42"/>
      <c r="R219" s="42"/>
      <c r="S219" s="42"/>
      <c r="T219" s="78"/>
      <c r="AT219" s="24" t="s">
        <v>195</v>
      </c>
      <c r="AU219" s="24" t="s">
        <v>84</v>
      </c>
    </row>
    <row r="220" spans="2:65" s="1" customFormat="1" ht="16.5" customHeight="1">
      <c r="B220" s="41"/>
      <c r="C220" s="249" t="s">
        <v>398</v>
      </c>
      <c r="D220" s="249" t="s">
        <v>301</v>
      </c>
      <c r="E220" s="250" t="s">
        <v>2254</v>
      </c>
      <c r="F220" s="251" t="s">
        <v>2255</v>
      </c>
      <c r="G220" s="252" t="s">
        <v>2216</v>
      </c>
      <c r="H220" s="253">
        <v>1</v>
      </c>
      <c r="I220" s="254"/>
      <c r="J220" s="255">
        <f>ROUND(I220*H220,2)</f>
        <v>0</v>
      </c>
      <c r="K220" s="251" t="s">
        <v>30</v>
      </c>
      <c r="L220" s="256"/>
      <c r="M220" s="257" t="s">
        <v>30</v>
      </c>
      <c r="N220" s="258" t="s">
        <v>45</v>
      </c>
      <c r="O220" s="42"/>
      <c r="P220" s="210">
        <f>O220*H220</f>
        <v>0</v>
      </c>
      <c r="Q220" s="210">
        <v>0</v>
      </c>
      <c r="R220" s="210">
        <f>Q220*H220</f>
        <v>0</v>
      </c>
      <c r="S220" s="210">
        <v>0</v>
      </c>
      <c r="T220" s="211">
        <f>S220*H220</f>
        <v>0</v>
      </c>
      <c r="AR220" s="24" t="s">
        <v>236</v>
      </c>
      <c r="AT220" s="24" t="s">
        <v>301</v>
      </c>
      <c r="AU220" s="24" t="s">
        <v>84</v>
      </c>
      <c r="AY220" s="24" t="s">
        <v>186</v>
      </c>
      <c r="BE220" s="212">
        <f>IF(N220="základní",J220,0)</f>
        <v>0</v>
      </c>
      <c r="BF220" s="212">
        <f>IF(N220="snížená",J220,0)</f>
        <v>0</v>
      </c>
      <c r="BG220" s="212">
        <f>IF(N220="zákl. přenesená",J220,0)</f>
        <v>0</v>
      </c>
      <c r="BH220" s="212">
        <f>IF(N220="sníž. přenesená",J220,0)</f>
        <v>0</v>
      </c>
      <c r="BI220" s="212">
        <f>IF(N220="nulová",J220,0)</f>
        <v>0</v>
      </c>
      <c r="BJ220" s="24" t="s">
        <v>82</v>
      </c>
      <c r="BK220" s="212">
        <f>ROUND(I220*H220,2)</f>
        <v>0</v>
      </c>
      <c r="BL220" s="24" t="s">
        <v>193</v>
      </c>
      <c r="BM220" s="24" t="s">
        <v>491</v>
      </c>
    </row>
    <row r="221" spans="2:65" s="1" customFormat="1" ht="13.5">
      <c r="B221" s="41"/>
      <c r="C221" s="63"/>
      <c r="D221" s="213" t="s">
        <v>195</v>
      </c>
      <c r="E221" s="63"/>
      <c r="F221" s="214" t="s">
        <v>2255</v>
      </c>
      <c r="G221" s="63"/>
      <c r="H221" s="63"/>
      <c r="I221" s="172"/>
      <c r="J221" s="63"/>
      <c r="K221" s="63"/>
      <c r="L221" s="61"/>
      <c r="M221" s="215"/>
      <c r="N221" s="42"/>
      <c r="O221" s="42"/>
      <c r="P221" s="42"/>
      <c r="Q221" s="42"/>
      <c r="R221" s="42"/>
      <c r="S221" s="42"/>
      <c r="T221" s="78"/>
      <c r="AT221" s="24" t="s">
        <v>195</v>
      </c>
      <c r="AU221" s="24" t="s">
        <v>84</v>
      </c>
    </row>
    <row r="222" spans="2:65" s="1" customFormat="1" ht="16.5" customHeight="1">
      <c r="B222" s="41"/>
      <c r="C222" s="249" t="s">
        <v>404</v>
      </c>
      <c r="D222" s="249" t="s">
        <v>301</v>
      </c>
      <c r="E222" s="250" t="s">
        <v>2256</v>
      </c>
      <c r="F222" s="251" t="s">
        <v>2257</v>
      </c>
      <c r="G222" s="252" t="s">
        <v>2216</v>
      </c>
      <c r="H222" s="253">
        <v>1</v>
      </c>
      <c r="I222" s="254"/>
      <c r="J222" s="255">
        <f>ROUND(I222*H222,2)</f>
        <v>0</v>
      </c>
      <c r="K222" s="251" t="s">
        <v>30</v>
      </c>
      <c r="L222" s="256"/>
      <c r="M222" s="257" t="s">
        <v>30</v>
      </c>
      <c r="N222" s="258" t="s">
        <v>45</v>
      </c>
      <c r="O222" s="42"/>
      <c r="P222" s="210">
        <f>O222*H222</f>
        <v>0</v>
      </c>
      <c r="Q222" s="210">
        <v>0</v>
      </c>
      <c r="R222" s="210">
        <f>Q222*H222</f>
        <v>0</v>
      </c>
      <c r="S222" s="210">
        <v>0</v>
      </c>
      <c r="T222" s="211">
        <f>S222*H222</f>
        <v>0</v>
      </c>
      <c r="AR222" s="24" t="s">
        <v>236</v>
      </c>
      <c r="AT222" s="24" t="s">
        <v>301</v>
      </c>
      <c r="AU222" s="24" t="s">
        <v>84</v>
      </c>
      <c r="AY222" s="24" t="s">
        <v>186</v>
      </c>
      <c r="BE222" s="212">
        <f>IF(N222="základní",J222,0)</f>
        <v>0</v>
      </c>
      <c r="BF222" s="212">
        <f>IF(N222="snížená",J222,0)</f>
        <v>0</v>
      </c>
      <c r="BG222" s="212">
        <f>IF(N222="zákl. přenesená",J222,0)</f>
        <v>0</v>
      </c>
      <c r="BH222" s="212">
        <f>IF(N222="sníž. přenesená",J222,0)</f>
        <v>0</v>
      </c>
      <c r="BI222" s="212">
        <f>IF(N222="nulová",J222,0)</f>
        <v>0</v>
      </c>
      <c r="BJ222" s="24" t="s">
        <v>82</v>
      </c>
      <c r="BK222" s="212">
        <f>ROUND(I222*H222,2)</f>
        <v>0</v>
      </c>
      <c r="BL222" s="24" t="s">
        <v>193</v>
      </c>
      <c r="BM222" s="24" t="s">
        <v>501</v>
      </c>
    </row>
    <row r="223" spans="2:65" s="1" customFormat="1" ht="13.5">
      <c r="B223" s="41"/>
      <c r="C223" s="63"/>
      <c r="D223" s="213" t="s">
        <v>195</v>
      </c>
      <c r="E223" s="63"/>
      <c r="F223" s="214" t="s">
        <v>2257</v>
      </c>
      <c r="G223" s="63"/>
      <c r="H223" s="63"/>
      <c r="I223" s="172"/>
      <c r="J223" s="63"/>
      <c r="K223" s="63"/>
      <c r="L223" s="61"/>
      <c r="M223" s="215"/>
      <c r="N223" s="42"/>
      <c r="O223" s="42"/>
      <c r="P223" s="42"/>
      <c r="Q223" s="42"/>
      <c r="R223" s="42"/>
      <c r="S223" s="42"/>
      <c r="T223" s="78"/>
      <c r="AT223" s="24" t="s">
        <v>195</v>
      </c>
      <c r="AU223" s="24" t="s">
        <v>84</v>
      </c>
    </row>
    <row r="224" spans="2:65" s="1" customFormat="1" ht="16.5" customHeight="1">
      <c r="B224" s="41"/>
      <c r="C224" s="249" t="s">
        <v>410</v>
      </c>
      <c r="D224" s="249" t="s">
        <v>301</v>
      </c>
      <c r="E224" s="250" t="s">
        <v>2258</v>
      </c>
      <c r="F224" s="251" t="s">
        <v>2259</v>
      </c>
      <c r="G224" s="252" t="s">
        <v>2216</v>
      </c>
      <c r="H224" s="253">
        <v>2</v>
      </c>
      <c r="I224" s="254"/>
      <c r="J224" s="255">
        <f>ROUND(I224*H224,2)</f>
        <v>0</v>
      </c>
      <c r="K224" s="251" t="s">
        <v>30</v>
      </c>
      <c r="L224" s="256"/>
      <c r="M224" s="257" t="s">
        <v>30</v>
      </c>
      <c r="N224" s="258" t="s">
        <v>45</v>
      </c>
      <c r="O224" s="42"/>
      <c r="P224" s="210">
        <f>O224*H224</f>
        <v>0</v>
      </c>
      <c r="Q224" s="210">
        <v>0</v>
      </c>
      <c r="R224" s="210">
        <f>Q224*H224</f>
        <v>0</v>
      </c>
      <c r="S224" s="210">
        <v>0</v>
      </c>
      <c r="T224" s="211">
        <f>S224*H224</f>
        <v>0</v>
      </c>
      <c r="AR224" s="24" t="s">
        <v>236</v>
      </c>
      <c r="AT224" s="24" t="s">
        <v>301</v>
      </c>
      <c r="AU224" s="24" t="s">
        <v>84</v>
      </c>
      <c r="AY224" s="24" t="s">
        <v>186</v>
      </c>
      <c r="BE224" s="212">
        <f>IF(N224="základní",J224,0)</f>
        <v>0</v>
      </c>
      <c r="BF224" s="212">
        <f>IF(N224="snížená",J224,0)</f>
        <v>0</v>
      </c>
      <c r="BG224" s="212">
        <f>IF(N224="zákl. přenesená",J224,0)</f>
        <v>0</v>
      </c>
      <c r="BH224" s="212">
        <f>IF(N224="sníž. přenesená",J224,0)</f>
        <v>0</v>
      </c>
      <c r="BI224" s="212">
        <f>IF(N224="nulová",J224,0)</f>
        <v>0</v>
      </c>
      <c r="BJ224" s="24" t="s">
        <v>82</v>
      </c>
      <c r="BK224" s="212">
        <f>ROUND(I224*H224,2)</f>
        <v>0</v>
      </c>
      <c r="BL224" s="24" t="s">
        <v>193</v>
      </c>
      <c r="BM224" s="24" t="s">
        <v>533</v>
      </c>
    </row>
    <row r="225" spans="2:65" s="1" customFormat="1" ht="13.5">
      <c r="B225" s="41"/>
      <c r="C225" s="63"/>
      <c r="D225" s="213" t="s">
        <v>195</v>
      </c>
      <c r="E225" s="63"/>
      <c r="F225" s="214" t="s">
        <v>2259</v>
      </c>
      <c r="G225" s="63"/>
      <c r="H225" s="63"/>
      <c r="I225" s="172"/>
      <c r="J225" s="63"/>
      <c r="K225" s="63"/>
      <c r="L225" s="61"/>
      <c r="M225" s="215"/>
      <c r="N225" s="42"/>
      <c r="O225" s="42"/>
      <c r="P225" s="42"/>
      <c r="Q225" s="42"/>
      <c r="R225" s="42"/>
      <c r="S225" s="42"/>
      <c r="T225" s="78"/>
      <c r="AT225" s="24" t="s">
        <v>195</v>
      </c>
      <c r="AU225" s="24" t="s">
        <v>84</v>
      </c>
    </row>
    <row r="226" spans="2:65" s="1" customFormat="1" ht="16.5" customHeight="1">
      <c r="B226" s="41"/>
      <c r="C226" s="249" t="s">
        <v>418</v>
      </c>
      <c r="D226" s="249" t="s">
        <v>301</v>
      </c>
      <c r="E226" s="250" t="s">
        <v>2260</v>
      </c>
      <c r="F226" s="251" t="s">
        <v>2261</v>
      </c>
      <c r="G226" s="252" t="s">
        <v>2216</v>
      </c>
      <c r="H226" s="253">
        <v>1</v>
      </c>
      <c r="I226" s="254"/>
      <c r="J226" s="255">
        <f>ROUND(I226*H226,2)</f>
        <v>0</v>
      </c>
      <c r="K226" s="251" t="s">
        <v>30</v>
      </c>
      <c r="L226" s="256"/>
      <c r="M226" s="257" t="s">
        <v>30</v>
      </c>
      <c r="N226" s="258" t="s">
        <v>45</v>
      </c>
      <c r="O226" s="42"/>
      <c r="P226" s="210">
        <f>O226*H226</f>
        <v>0</v>
      </c>
      <c r="Q226" s="210">
        <v>0</v>
      </c>
      <c r="R226" s="210">
        <f>Q226*H226</f>
        <v>0</v>
      </c>
      <c r="S226" s="210">
        <v>0</v>
      </c>
      <c r="T226" s="211">
        <f>S226*H226</f>
        <v>0</v>
      </c>
      <c r="AR226" s="24" t="s">
        <v>236</v>
      </c>
      <c r="AT226" s="24" t="s">
        <v>301</v>
      </c>
      <c r="AU226" s="24" t="s">
        <v>84</v>
      </c>
      <c r="AY226" s="24" t="s">
        <v>186</v>
      </c>
      <c r="BE226" s="212">
        <f>IF(N226="základní",J226,0)</f>
        <v>0</v>
      </c>
      <c r="BF226" s="212">
        <f>IF(N226="snížená",J226,0)</f>
        <v>0</v>
      </c>
      <c r="BG226" s="212">
        <f>IF(N226="zákl. přenesená",J226,0)</f>
        <v>0</v>
      </c>
      <c r="BH226" s="212">
        <f>IF(N226="sníž. přenesená",J226,0)</f>
        <v>0</v>
      </c>
      <c r="BI226" s="212">
        <f>IF(N226="nulová",J226,0)</f>
        <v>0</v>
      </c>
      <c r="BJ226" s="24" t="s">
        <v>82</v>
      </c>
      <c r="BK226" s="212">
        <f>ROUND(I226*H226,2)</f>
        <v>0</v>
      </c>
      <c r="BL226" s="24" t="s">
        <v>193</v>
      </c>
      <c r="BM226" s="24" t="s">
        <v>544</v>
      </c>
    </row>
    <row r="227" spans="2:65" s="1" customFormat="1" ht="13.5">
      <c r="B227" s="41"/>
      <c r="C227" s="63"/>
      <c r="D227" s="213" t="s">
        <v>195</v>
      </c>
      <c r="E227" s="63"/>
      <c r="F227" s="214" t="s">
        <v>2261</v>
      </c>
      <c r="G227" s="63"/>
      <c r="H227" s="63"/>
      <c r="I227" s="172"/>
      <c r="J227" s="63"/>
      <c r="K227" s="63"/>
      <c r="L227" s="61"/>
      <c r="M227" s="215"/>
      <c r="N227" s="42"/>
      <c r="O227" s="42"/>
      <c r="P227" s="42"/>
      <c r="Q227" s="42"/>
      <c r="R227" s="42"/>
      <c r="S227" s="42"/>
      <c r="T227" s="78"/>
      <c r="AT227" s="24" t="s">
        <v>195</v>
      </c>
      <c r="AU227" s="24" t="s">
        <v>84</v>
      </c>
    </row>
    <row r="228" spans="2:65" s="1" customFormat="1" ht="25.5" customHeight="1">
      <c r="B228" s="41"/>
      <c r="C228" s="249" t="s">
        <v>422</v>
      </c>
      <c r="D228" s="249" t="s">
        <v>301</v>
      </c>
      <c r="E228" s="250" t="s">
        <v>2262</v>
      </c>
      <c r="F228" s="251" t="s">
        <v>2263</v>
      </c>
      <c r="G228" s="252" t="s">
        <v>2216</v>
      </c>
      <c r="H228" s="253">
        <v>3</v>
      </c>
      <c r="I228" s="254"/>
      <c r="J228" s="255">
        <f>ROUND(I228*H228,2)</f>
        <v>0</v>
      </c>
      <c r="K228" s="251" t="s">
        <v>30</v>
      </c>
      <c r="L228" s="256"/>
      <c r="M228" s="257" t="s">
        <v>30</v>
      </c>
      <c r="N228" s="258" t="s">
        <v>45</v>
      </c>
      <c r="O228" s="42"/>
      <c r="P228" s="210">
        <f>O228*H228</f>
        <v>0</v>
      </c>
      <c r="Q228" s="210">
        <v>0</v>
      </c>
      <c r="R228" s="210">
        <f>Q228*H228</f>
        <v>0</v>
      </c>
      <c r="S228" s="210">
        <v>0</v>
      </c>
      <c r="T228" s="211">
        <f>S228*H228</f>
        <v>0</v>
      </c>
      <c r="AR228" s="24" t="s">
        <v>236</v>
      </c>
      <c r="AT228" s="24" t="s">
        <v>301</v>
      </c>
      <c r="AU228" s="24" t="s">
        <v>84</v>
      </c>
      <c r="AY228" s="24" t="s">
        <v>186</v>
      </c>
      <c r="BE228" s="212">
        <f>IF(N228="základní",J228,0)</f>
        <v>0</v>
      </c>
      <c r="BF228" s="212">
        <f>IF(N228="snížená",J228,0)</f>
        <v>0</v>
      </c>
      <c r="BG228" s="212">
        <f>IF(N228="zákl. přenesená",J228,0)</f>
        <v>0</v>
      </c>
      <c r="BH228" s="212">
        <f>IF(N228="sníž. přenesená",J228,0)</f>
        <v>0</v>
      </c>
      <c r="BI228" s="212">
        <f>IF(N228="nulová",J228,0)</f>
        <v>0</v>
      </c>
      <c r="BJ228" s="24" t="s">
        <v>82</v>
      </c>
      <c r="BK228" s="212">
        <f>ROUND(I228*H228,2)</f>
        <v>0</v>
      </c>
      <c r="BL228" s="24" t="s">
        <v>193</v>
      </c>
      <c r="BM228" s="24" t="s">
        <v>556</v>
      </c>
    </row>
    <row r="229" spans="2:65" s="1" customFormat="1" ht="13.5">
      <c r="B229" s="41"/>
      <c r="C229" s="63"/>
      <c r="D229" s="213" t="s">
        <v>195</v>
      </c>
      <c r="E229" s="63"/>
      <c r="F229" s="214" t="s">
        <v>2263</v>
      </c>
      <c r="G229" s="63"/>
      <c r="H229" s="63"/>
      <c r="I229" s="172"/>
      <c r="J229" s="63"/>
      <c r="K229" s="63"/>
      <c r="L229" s="61"/>
      <c r="M229" s="215"/>
      <c r="N229" s="42"/>
      <c r="O229" s="42"/>
      <c r="P229" s="42"/>
      <c r="Q229" s="42"/>
      <c r="R229" s="42"/>
      <c r="S229" s="42"/>
      <c r="T229" s="78"/>
      <c r="AT229" s="24" t="s">
        <v>195</v>
      </c>
      <c r="AU229" s="24" t="s">
        <v>84</v>
      </c>
    </row>
    <row r="230" spans="2:65" s="1" customFormat="1" ht="16.5" customHeight="1">
      <c r="B230" s="41"/>
      <c r="C230" s="249" t="s">
        <v>427</v>
      </c>
      <c r="D230" s="249" t="s">
        <v>301</v>
      </c>
      <c r="E230" s="250" t="s">
        <v>2264</v>
      </c>
      <c r="F230" s="251" t="s">
        <v>2265</v>
      </c>
      <c r="G230" s="252" t="s">
        <v>2216</v>
      </c>
      <c r="H230" s="253">
        <v>2</v>
      </c>
      <c r="I230" s="254"/>
      <c r="J230" s="255">
        <f>ROUND(I230*H230,2)</f>
        <v>0</v>
      </c>
      <c r="K230" s="251" t="s">
        <v>30</v>
      </c>
      <c r="L230" s="256"/>
      <c r="M230" s="257" t="s">
        <v>30</v>
      </c>
      <c r="N230" s="258" t="s">
        <v>45</v>
      </c>
      <c r="O230" s="42"/>
      <c r="P230" s="210">
        <f>O230*H230</f>
        <v>0</v>
      </c>
      <c r="Q230" s="210">
        <v>0</v>
      </c>
      <c r="R230" s="210">
        <f>Q230*H230</f>
        <v>0</v>
      </c>
      <c r="S230" s="210">
        <v>0</v>
      </c>
      <c r="T230" s="211">
        <f>S230*H230</f>
        <v>0</v>
      </c>
      <c r="AR230" s="24" t="s">
        <v>236</v>
      </c>
      <c r="AT230" s="24" t="s">
        <v>301</v>
      </c>
      <c r="AU230" s="24" t="s">
        <v>84</v>
      </c>
      <c r="AY230" s="24" t="s">
        <v>186</v>
      </c>
      <c r="BE230" s="212">
        <f>IF(N230="základní",J230,0)</f>
        <v>0</v>
      </c>
      <c r="BF230" s="212">
        <f>IF(N230="snížená",J230,0)</f>
        <v>0</v>
      </c>
      <c r="BG230" s="212">
        <f>IF(N230="zákl. přenesená",J230,0)</f>
        <v>0</v>
      </c>
      <c r="BH230" s="212">
        <f>IF(N230="sníž. přenesená",J230,0)</f>
        <v>0</v>
      </c>
      <c r="BI230" s="212">
        <f>IF(N230="nulová",J230,0)</f>
        <v>0</v>
      </c>
      <c r="BJ230" s="24" t="s">
        <v>82</v>
      </c>
      <c r="BK230" s="212">
        <f>ROUND(I230*H230,2)</f>
        <v>0</v>
      </c>
      <c r="BL230" s="24" t="s">
        <v>193</v>
      </c>
      <c r="BM230" s="24" t="s">
        <v>570</v>
      </c>
    </row>
    <row r="231" spans="2:65" s="1" customFormat="1" ht="13.5">
      <c r="B231" s="41"/>
      <c r="C231" s="63"/>
      <c r="D231" s="213" t="s">
        <v>195</v>
      </c>
      <c r="E231" s="63"/>
      <c r="F231" s="214" t="s">
        <v>2265</v>
      </c>
      <c r="G231" s="63"/>
      <c r="H231" s="63"/>
      <c r="I231" s="172"/>
      <c r="J231" s="63"/>
      <c r="K231" s="63"/>
      <c r="L231" s="61"/>
      <c r="M231" s="215"/>
      <c r="N231" s="42"/>
      <c r="O231" s="42"/>
      <c r="P231" s="42"/>
      <c r="Q231" s="42"/>
      <c r="R231" s="42"/>
      <c r="S231" s="42"/>
      <c r="T231" s="78"/>
      <c r="AT231" s="24" t="s">
        <v>195</v>
      </c>
      <c r="AU231" s="24" t="s">
        <v>84</v>
      </c>
    </row>
    <row r="232" spans="2:65" s="1" customFormat="1" ht="16.5" customHeight="1">
      <c r="B232" s="41"/>
      <c r="C232" s="249" t="s">
        <v>432</v>
      </c>
      <c r="D232" s="249" t="s">
        <v>301</v>
      </c>
      <c r="E232" s="250" t="s">
        <v>2266</v>
      </c>
      <c r="F232" s="251" t="s">
        <v>2267</v>
      </c>
      <c r="G232" s="252" t="s">
        <v>2216</v>
      </c>
      <c r="H232" s="253">
        <v>10</v>
      </c>
      <c r="I232" s="254"/>
      <c r="J232" s="255">
        <f>ROUND(I232*H232,2)</f>
        <v>0</v>
      </c>
      <c r="K232" s="251" t="s">
        <v>30</v>
      </c>
      <c r="L232" s="256"/>
      <c r="M232" s="257" t="s">
        <v>30</v>
      </c>
      <c r="N232" s="258" t="s">
        <v>45</v>
      </c>
      <c r="O232" s="42"/>
      <c r="P232" s="210">
        <f>O232*H232</f>
        <v>0</v>
      </c>
      <c r="Q232" s="210">
        <v>0</v>
      </c>
      <c r="R232" s="210">
        <f>Q232*H232</f>
        <v>0</v>
      </c>
      <c r="S232" s="210">
        <v>0</v>
      </c>
      <c r="T232" s="211">
        <f>S232*H232</f>
        <v>0</v>
      </c>
      <c r="AR232" s="24" t="s">
        <v>236</v>
      </c>
      <c r="AT232" s="24" t="s">
        <v>301</v>
      </c>
      <c r="AU232" s="24" t="s">
        <v>84</v>
      </c>
      <c r="AY232" s="24" t="s">
        <v>186</v>
      </c>
      <c r="BE232" s="212">
        <f>IF(N232="základní",J232,0)</f>
        <v>0</v>
      </c>
      <c r="BF232" s="212">
        <f>IF(N232="snížená",J232,0)</f>
        <v>0</v>
      </c>
      <c r="BG232" s="212">
        <f>IF(N232="zákl. přenesená",J232,0)</f>
        <v>0</v>
      </c>
      <c r="BH232" s="212">
        <f>IF(N232="sníž. přenesená",J232,0)</f>
        <v>0</v>
      </c>
      <c r="BI232" s="212">
        <f>IF(N232="nulová",J232,0)</f>
        <v>0</v>
      </c>
      <c r="BJ232" s="24" t="s">
        <v>82</v>
      </c>
      <c r="BK232" s="212">
        <f>ROUND(I232*H232,2)</f>
        <v>0</v>
      </c>
      <c r="BL232" s="24" t="s">
        <v>193</v>
      </c>
      <c r="BM232" s="24" t="s">
        <v>604</v>
      </c>
    </row>
    <row r="233" spans="2:65" s="1" customFormat="1" ht="13.5">
      <c r="B233" s="41"/>
      <c r="C233" s="63"/>
      <c r="D233" s="213" t="s">
        <v>195</v>
      </c>
      <c r="E233" s="63"/>
      <c r="F233" s="214" t="s">
        <v>2267</v>
      </c>
      <c r="G233" s="63"/>
      <c r="H233" s="63"/>
      <c r="I233" s="172"/>
      <c r="J233" s="63"/>
      <c r="K233" s="63"/>
      <c r="L233" s="61"/>
      <c r="M233" s="215"/>
      <c r="N233" s="42"/>
      <c r="O233" s="42"/>
      <c r="P233" s="42"/>
      <c r="Q233" s="42"/>
      <c r="R233" s="42"/>
      <c r="S233" s="42"/>
      <c r="T233" s="78"/>
      <c r="AT233" s="24" t="s">
        <v>195</v>
      </c>
      <c r="AU233" s="24" t="s">
        <v>84</v>
      </c>
    </row>
    <row r="234" spans="2:65" s="1" customFormat="1" ht="16.5" customHeight="1">
      <c r="B234" s="41"/>
      <c r="C234" s="249" t="s">
        <v>439</v>
      </c>
      <c r="D234" s="249" t="s">
        <v>301</v>
      </c>
      <c r="E234" s="250" t="s">
        <v>2268</v>
      </c>
      <c r="F234" s="251" t="s">
        <v>2269</v>
      </c>
      <c r="G234" s="252" t="s">
        <v>2216</v>
      </c>
      <c r="H234" s="253">
        <v>1</v>
      </c>
      <c r="I234" s="254"/>
      <c r="J234" s="255">
        <f>ROUND(I234*H234,2)</f>
        <v>0</v>
      </c>
      <c r="K234" s="251" t="s">
        <v>30</v>
      </c>
      <c r="L234" s="256"/>
      <c r="M234" s="257" t="s">
        <v>30</v>
      </c>
      <c r="N234" s="258" t="s">
        <v>45</v>
      </c>
      <c r="O234" s="42"/>
      <c r="P234" s="210">
        <f>O234*H234</f>
        <v>0</v>
      </c>
      <c r="Q234" s="210">
        <v>0</v>
      </c>
      <c r="R234" s="210">
        <f>Q234*H234</f>
        <v>0</v>
      </c>
      <c r="S234" s="210">
        <v>0</v>
      </c>
      <c r="T234" s="211">
        <f>S234*H234</f>
        <v>0</v>
      </c>
      <c r="AR234" s="24" t="s">
        <v>236</v>
      </c>
      <c r="AT234" s="24" t="s">
        <v>301</v>
      </c>
      <c r="AU234" s="24" t="s">
        <v>84</v>
      </c>
      <c r="AY234" s="24" t="s">
        <v>186</v>
      </c>
      <c r="BE234" s="212">
        <f>IF(N234="základní",J234,0)</f>
        <v>0</v>
      </c>
      <c r="BF234" s="212">
        <f>IF(N234="snížená",J234,0)</f>
        <v>0</v>
      </c>
      <c r="BG234" s="212">
        <f>IF(N234="zákl. přenesená",J234,0)</f>
        <v>0</v>
      </c>
      <c r="BH234" s="212">
        <f>IF(N234="sníž. přenesená",J234,0)</f>
        <v>0</v>
      </c>
      <c r="BI234" s="212">
        <f>IF(N234="nulová",J234,0)</f>
        <v>0</v>
      </c>
      <c r="BJ234" s="24" t="s">
        <v>82</v>
      </c>
      <c r="BK234" s="212">
        <f>ROUND(I234*H234,2)</f>
        <v>0</v>
      </c>
      <c r="BL234" s="24" t="s">
        <v>193</v>
      </c>
      <c r="BM234" s="24" t="s">
        <v>1192</v>
      </c>
    </row>
    <row r="235" spans="2:65" s="1" customFormat="1" ht="13.5">
      <c r="B235" s="41"/>
      <c r="C235" s="63"/>
      <c r="D235" s="213" t="s">
        <v>195</v>
      </c>
      <c r="E235" s="63"/>
      <c r="F235" s="214" t="s">
        <v>2269</v>
      </c>
      <c r="G235" s="63"/>
      <c r="H235" s="63"/>
      <c r="I235" s="172"/>
      <c r="J235" s="63"/>
      <c r="K235" s="63"/>
      <c r="L235" s="61"/>
      <c r="M235" s="215"/>
      <c r="N235" s="42"/>
      <c r="O235" s="42"/>
      <c r="P235" s="42"/>
      <c r="Q235" s="42"/>
      <c r="R235" s="42"/>
      <c r="S235" s="42"/>
      <c r="T235" s="78"/>
      <c r="AT235" s="24" t="s">
        <v>195</v>
      </c>
      <c r="AU235" s="24" t="s">
        <v>84</v>
      </c>
    </row>
    <row r="236" spans="2:65" s="1" customFormat="1" ht="16.5" customHeight="1">
      <c r="B236" s="41"/>
      <c r="C236" s="249" t="s">
        <v>446</v>
      </c>
      <c r="D236" s="249" t="s">
        <v>301</v>
      </c>
      <c r="E236" s="250" t="s">
        <v>2270</v>
      </c>
      <c r="F236" s="251" t="s">
        <v>2271</v>
      </c>
      <c r="G236" s="252" t="s">
        <v>2216</v>
      </c>
      <c r="H236" s="253">
        <v>1</v>
      </c>
      <c r="I236" s="254"/>
      <c r="J236" s="255">
        <f>ROUND(I236*H236,2)</f>
        <v>0</v>
      </c>
      <c r="K236" s="251" t="s">
        <v>30</v>
      </c>
      <c r="L236" s="256"/>
      <c r="M236" s="257" t="s">
        <v>30</v>
      </c>
      <c r="N236" s="258" t="s">
        <v>45</v>
      </c>
      <c r="O236" s="42"/>
      <c r="P236" s="210">
        <f>O236*H236</f>
        <v>0</v>
      </c>
      <c r="Q236" s="210">
        <v>0</v>
      </c>
      <c r="R236" s="210">
        <f>Q236*H236</f>
        <v>0</v>
      </c>
      <c r="S236" s="210">
        <v>0</v>
      </c>
      <c r="T236" s="211">
        <f>S236*H236</f>
        <v>0</v>
      </c>
      <c r="AR236" s="24" t="s">
        <v>236</v>
      </c>
      <c r="AT236" s="24" t="s">
        <v>301</v>
      </c>
      <c r="AU236" s="24" t="s">
        <v>84</v>
      </c>
      <c r="AY236" s="24" t="s">
        <v>186</v>
      </c>
      <c r="BE236" s="212">
        <f>IF(N236="základní",J236,0)</f>
        <v>0</v>
      </c>
      <c r="BF236" s="212">
        <f>IF(N236="snížená",J236,0)</f>
        <v>0</v>
      </c>
      <c r="BG236" s="212">
        <f>IF(N236="zákl. přenesená",J236,0)</f>
        <v>0</v>
      </c>
      <c r="BH236" s="212">
        <f>IF(N236="sníž. přenesená",J236,0)</f>
        <v>0</v>
      </c>
      <c r="BI236" s="212">
        <f>IF(N236="nulová",J236,0)</f>
        <v>0</v>
      </c>
      <c r="BJ236" s="24" t="s">
        <v>82</v>
      </c>
      <c r="BK236" s="212">
        <f>ROUND(I236*H236,2)</f>
        <v>0</v>
      </c>
      <c r="BL236" s="24" t="s">
        <v>193</v>
      </c>
      <c r="BM236" s="24" t="s">
        <v>1199</v>
      </c>
    </row>
    <row r="237" spans="2:65" s="1" customFormat="1" ht="13.5">
      <c r="B237" s="41"/>
      <c r="C237" s="63"/>
      <c r="D237" s="213" t="s">
        <v>195</v>
      </c>
      <c r="E237" s="63"/>
      <c r="F237" s="214" t="s">
        <v>2271</v>
      </c>
      <c r="G237" s="63"/>
      <c r="H237" s="63"/>
      <c r="I237" s="172"/>
      <c r="J237" s="63"/>
      <c r="K237" s="63"/>
      <c r="L237" s="61"/>
      <c r="M237" s="215"/>
      <c r="N237" s="42"/>
      <c r="O237" s="42"/>
      <c r="P237" s="42"/>
      <c r="Q237" s="42"/>
      <c r="R237" s="42"/>
      <c r="S237" s="42"/>
      <c r="T237" s="78"/>
      <c r="AT237" s="24" t="s">
        <v>195</v>
      </c>
      <c r="AU237" s="24" t="s">
        <v>84</v>
      </c>
    </row>
    <row r="238" spans="2:65" s="1" customFormat="1" ht="16.5" customHeight="1">
      <c r="B238" s="41"/>
      <c r="C238" s="249" t="s">
        <v>452</v>
      </c>
      <c r="D238" s="249" t="s">
        <v>301</v>
      </c>
      <c r="E238" s="250" t="s">
        <v>2272</v>
      </c>
      <c r="F238" s="251" t="s">
        <v>2273</v>
      </c>
      <c r="G238" s="252" t="s">
        <v>2216</v>
      </c>
      <c r="H238" s="253">
        <v>1</v>
      </c>
      <c r="I238" s="254"/>
      <c r="J238" s="255">
        <f>ROUND(I238*H238,2)</f>
        <v>0</v>
      </c>
      <c r="K238" s="251" t="s">
        <v>30</v>
      </c>
      <c r="L238" s="256"/>
      <c r="M238" s="257" t="s">
        <v>30</v>
      </c>
      <c r="N238" s="258" t="s">
        <v>45</v>
      </c>
      <c r="O238" s="42"/>
      <c r="P238" s="210">
        <f>O238*H238</f>
        <v>0</v>
      </c>
      <c r="Q238" s="210">
        <v>0</v>
      </c>
      <c r="R238" s="210">
        <f>Q238*H238</f>
        <v>0</v>
      </c>
      <c r="S238" s="210">
        <v>0</v>
      </c>
      <c r="T238" s="211">
        <f>S238*H238</f>
        <v>0</v>
      </c>
      <c r="AR238" s="24" t="s">
        <v>236</v>
      </c>
      <c r="AT238" s="24" t="s">
        <v>301</v>
      </c>
      <c r="AU238" s="24" t="s">
        <v>84</v>
      </c>
      <c r="AY238" s="24" t="s">
        <v>186</v>
      </c>
      <c r="BE238" s="212">
        <f>IF(N238="základní",J238,0)</f>
        <v>0</v>
      </c>
      <c r="BF238" s="212">
        <f>IF(N238="snížená",J238,0)</f>
        <v>0</v>
      </c>
      <c r="BG238" s="212">
        <f>IF(N238="zákl. přenesená",J238,0)</f>
        <v>0</v>
      </c>
      <c r="BH238" s="212">
        <f>IF(N238="sníž. přenesená",J238,0)</f>
        <v>0</v>
      </c>
      <c r="BI238" s="212">
        <f>IF(N238="nulová",J238,0)</f>
        <v>0</v>
      </c>
      <c r="BJ238" s="24" t="s">
        <v>82</v>
      </c>
      <c r="BK238" s="212">
        <f>ROUND(I238*H238,2)</f>
        <v>0</v>
      </c>
      <c r="BL238" s="24" t="s">
        <v>193</v>
      </c>
      <c r="BM238" s="24" t="s">
        <v>1208</v>
      </c>
    </row>
    <row r="239" spans="2:65" s="1" customFormat="1" ht="13.5">
      <c r="B239" s="41"/>
      <c r="C239" s="63"/>
      <c r="D239" s="213" t="s">
        <v>195</v>
      </c>
      <c r="E239" s="63"/>
      <c r="F239" s="214" t="s">
        <v>2273</v>
      </c>
      <c r="G239" s="63"/>
      <c r="H239" s="63"/>
      <c r="I239" s="172"/>
      <c r="J239" s="63"/>
      <c r="K239" s="63"/>
      <c r="L239" s="61"/>
      <c r="M239" s="215"/>
      <c r="N239" s="42"/>
      <c r="O239" s="42"/>
      <c r="P239" s="42"/>
      <c r="Q239" s="42"/>
      <c r="R239" s="42"/>
      <c r="S239" s="42"/>
      <c r="T239" s="78"/>
      <c r="AT239" s="24" t="s">
        <v>195</v>
      </c>
      <c r="AU239" s="24" t="s">
        <v>84</v>
      </c>
    </row>
    <row r="240" spans="2:65" s="1" customFormat="1" ht="16.5" customHeight="1">
      <c r="B240" s="41"/>
      <c r="C240" s="249" t="s">
        <v>458</v>
      </c>
      <c r="D240" s="249" t="s">
        <v>301</v>
      </c>
      <c r="E240" s="250" t="s">
        <v>2274</v>
      </c>
      <c r="F240" s="251" t="s">
        <v>2275</v>
      </c>
      <c r="G240" s="252" t="s">
        <v>2216</v>
      </c>
      <c r="H240" s="253">
        <v>13</v>
      </c>
      <c r="I240" s="254"/>
      <c r="J240" s="255">
        <f>ROUND(I240*H240,2)</f>
        <v>0</v>
      </c>
      <c r="K240" s="251" t="s">
        <v>30</v>
      </c>
      <c r="L240" s="256"/>
      <c r="M240" s="257" t="s">
        <v>30</v>
      </c>
      <c r="N240" s="258" t="s">
        <v>45</v>
      </c>
      <c r="O240" s="42"/>
      <c r="P240" s="210">
        <f>O240*H240</f>
        <v>0</v>
      </c>
      <c r="Q240" s="210">
        <v>0</v>
      </c>
      <c r="R240" s="210">
        <f>Q240*H240</f>
        <v>0</v>
      </c>
      <c r="S240" s="210">
        <v>0</v>
      </c>
      <c r="T240" s="211">
        <f>S240*H240</f>
        <v>0</v>
      </c>
      <c r="AR240" s="24" t="s">
        <v>236</v>
      </c>
      <c r="AT240" s="24" t="s">
        <v>301</v>
      </c>
      <c r="AU240" s="24" t="s">
        <v>84</v>
      </c>
      <c r="AY240" s="24" t="s">
        <v>186</v>
      </c>
      <c r="BE240" s="212">
        <f>IF(N240="základní",J240,0)</f>
        <v>0</v>
      </c>
      <c r="BF240" s="212">
        <f>IF(N240="snížená",J240,0)</f>
        <v>0</v>
      </c>
      <c r="BG240" s="212">
        <f>IF(N240="zákl. přenesená",J240,0)</f>
        <v>0</v>
      </c>
      <c r="BH240" s="212">
        <f>IF(N240="sníž. přenesená",J240,0)</f>
        <v>0</v>
      </c>
      <c r="BI240" s="212">
        <f>IF(N240="nulová",J240,0)</f>
        <v>0</v>
      </c>
      <c r="BJ240" s="24" t="s">
        <v>82</v>
      </c>
      <c r="BK240" s="212">
        <f>ROUND(I240*H240,2)</f>
        <v>0</v>
      </c>
      <c r="BL240" s="24" t="s">
        <v>193</v>
      </c>
      <c r="BM240" s="24" t="s">
        <v>1219</v>
      </c>
    </row>
    <row r="241" spans="2:65" s="1" customFormat="1" ht="13.5">
      <c r="B241" s="41"/>
      <c r="C241" s="63"/>
      <c r="D241" s="213" t="s">
        <v>195</v>
      </c>
      <c r="E241" s="63"/>
      <c r="F241" s="214" t="s">
        <v>2275</v>
      </c>
      <c r="G241" s="63"/>
      <c r="H241" s="63"/>
      <c r="I241" s="172"/>
      <c r="J241" s="63"/>
      <c r="K241" s="63"/>
      <c r="L241" s="61"/>
      <c r="M241" s="215"/>
      <c r="N241" s="42"/>
      <c r="O241" s="42"/>
      <c r="P241" s="42"/>
      <c r="Q241" s="42"/>
      <c r="R241" s="42"/>
      <c r="S241" s="42"/>
      <c r="T241" s="78"/>
      <c r="AT241" s="24" t="s">
        <v>195</v>
      </c>
      <c r="AU241" s="24" t="s">
        <v>84</v>
      </c>
    </row>
    <row r="242" spans="2:65" s="1" customFormat="1" ht="16.5" customHeight="1">
      <c r="B242" s="41"/>
      <c r="C242" s="249" t="s">
        <v>466</v>
      </c>
      <c r="D242" s="249" t="s">
        <v>301</v>
      </c>
      <c r="E242" s="250" t="s">
        <v>2276</v>
      </c>
      <c r="F242" s="251" t="s">
        <v>2277</v>
      </c>
      <c r="G242" s="252" t="s">
        <v>2216</v>
      </c>
      <c r="H242" s="253">
        <v>14</v>
      </c>
      <c r="I242" s="254"/>
      <c r="J242" s="255">
        <f>ROUND(I242*H242,2)</f>
        <v>0</v>
      </c>
      <c r="K242" s="251" t="s">
        <v>30</v>
      </c>
      <c r="L242" s="256"/>
      <c r="M242" s="257" t="s">
        <v>30</v>
      </c>
      <c r="N242" s="258" t="s">
        <v>45</v>
      </c>
      <c r="O242" s="42"/>
      <c r="P242" s="210">
        <f>O242*H242</f>
        <v>0</v>
      </c>
      <c r="Q242" s="210">
        <v>0</v>
      </c>
      <c r="R242" s="210">
        <f>Q242*H242</f>
        <v>0</v>
      </c>
      <c r="S242" s="210">
        <v>0</v>
      </c>
      <c r="T242" s="211">
        <f>S242*H242</f>
        <v>0</v>
      </c>
      <c r="AR242" s="24" t="s">
        <v>236</v>
      </c>
      <c r="AT242" s="24" t="s">
        <v>301</v>
      </c>
      <c r="AU242" s="24" t="s">
        <v>84</v>
      </c>
      <c r="AY242" s="24" t="s">
        <v>186</v>
      </c>
      <c r="BE242" s="212">
        <f>IF(N242="základní",J242,0)</f>
        <v>0</v>
      </c>
      <c r="BF242" s="212">
        <f>IF(N242="snížená",J242,0)</f>
        <v>0</v>
      </c>
      <c r="BG242" s="212">
        <f>IF(N242="zákl. přenesená",J242,0)</f>
        <v>0</v>
      </c>
      <c r="BH242" s="212">
        <f>IF(N242="sníž. přenesená",J242,0)</f>
        <v>0</v>
      </c>
      <c r="BI242" s="212">
        <f>IF(N242="nulová",J242,0)</f>
        <v>0</v>
      </c>
      <c r="BJ242" s="24" t="s">
        <v>82</v>
      </c>
      <c r="BK242" s="212">
        <f>ROUND(I242*H242,2)</f>
        <v>0</v>
      </c>
      <c r="BL242" s="24" t="s">
        <v>193</v>
      </c>
      <c r="BM242" s="24" t="s">
        <v>1225</v>
      </c>
    </row>
    <row r="243" spans="2:65" s="1" customFormat="1" ht="13.5">
      <c r="B243" s="41"/>
      <c r="C243" s="63"/>
      <c r="D243" s="213" t="s">
        <v>195</v>
      </c>
      <c r="E243" s="63"/>
      <c r="F243" s="214" t="s">
        <v>2277</v>
      </c>
      <c r="G243" s="63"/>
      <c r="H243" s="63"/>
      <c r="I243" s="172"/>
      <c r="J243" s="63"/>
      <c r="K243" s="63"/>
      <c r="L243" s="61"/>
      <c r="M243" s="215"/>
      <c r="N243" s="42"/>
      <c r="O243" s="42"/>
      <c r="P243" s="42"/>
      <c r="Q243" s="42"/>
      <c r="R243" s="42"/>
      <c r="S243" s="42"/>
      <c r="T243" s="78"/>
      <c r="AT243" s="24" t="s">
        <v>195</v>
      </c>
      <c r="AU243" s="24" t="s">
        <v>84</v>
      </c>
    </row>
    <row r="244" spans="2:65" s="1" customFormat="1" ht="16.5" customHeight="1">
      <c r="B244" s="41"/>
      <c r="C244" s="249" t="s">
        <v>470</v>
      </c>
      <c r="D244" s="249" t="s">
        <v>301</v>
      </c>
      <c r="E244" s="250" t="s">
        <v>2278</v>
      </c>
      <c r="F244" s="251" t="s">
        <v>2279</v>
      </c>
      <c r="G244" s="252" t="s">
        <v>2216</v>
      </c>
      <c r="H244" s="253">
        <v>3</v>
      </c>
      <c r="I244" s="254"/>
      <c r="J244" s="255">
        <f>ROUND(I244*H244,2)</f>
        <v>0</v>
      </c>
      <c r="K244" s="251" t="s">
        <v>30</v>
      </c>
      <c r="L244" s="256"/>
      <c r="M244" s="257" t="s">
        <v>30</v>
      </c>
      <c r="N244" s="258" t="s">
        <v>45</v>
      </c>
      <c r="O244" s="42"/>
      <c r="P244" s="210">
        <f>O244*H244</f>
        <v>0</v>
      </c>
      <c r="Q244" s="210">
        <v>0</v>
      </c>
      <c r="R244" s="210">
        <f>Q244*H244</f>
        <v>0</v>
      </c>
      <c r="S244" s="210">
        <v>0</v>
      </c>
      <c r="T244" s="211">
        <f>S244*H244</f>
        <v>0</v>
      </c>
      <c r="AR244" s="24" t="s">
        <v>236</v>
      </c>
      <c r="AT244" s="24" t="s">
        <v>301</v>
      </c>
      <c r="AU244" s="24" t="s">
        <v>84</v>
      </c>
      <c r="AY244" s="24" t="s">
        <v>186</v>
      </c>
      <c r="BE244" s="212">
        <f>IF(N244="základní",J244,0)</f>
        <v>0</v>
      </c>
      <c r="BF244" s="212">
        <f>IF(N244="snížená",J244,0)</f>
        <v>0</v>
      </c>
      <c r="BG244" s="212">
        <f>IF(N244="zákl. přenesená",J244,0)</f>
        <v>0</v>
      </c>
      <c r="BH244" s="212">
        <f>IF(N244="sníž. přenesená",J244,0)</f>
        <v>0</v>
      </c>
      <c r="BI244" s="212">
        <f>IF(N244="nulová",J244,0)</f>
        <v>0</v>
      </c>
      <c r="BJ244" s="24" t="s">
        <v>82</v>
      </c>
      <c r="BK244" s="212">
        <f>ROUND(I244*H244,2)</f>
        <v>0</v>
      </c>
      <c r="BL244" s="24" t="s">
        <v>193</v>
      </c>
      <c r="BM244" s="24" t="s">
        <v>1233</v>
      </c>
    </row>
    <row r="245" spans="2:65" s="1" customFormat="1" ht="13.5">
      <c r="B245" s="41"/>
      <c r="C245" s="63"/>
      <c r="D245" s="213" t="s">
        <v>195</v>
      </c>
      <c r="E245" s="63"/>
      <c r="F245" s="214" t="s">
        <v>2279</v>
      </c>
      <c r="G245" s="63"/>
      <c r="H245" s="63"/>
      <c r="I245" s="172"/>
      <c r="J245" s="63"/>
      <c r="K245" s="63"/>
      <c r="L245" s="61"/>
      <c r="M245" s="215"/>
      <c r="N245" s="42"/>
      <c r="O245" s="42"/>
      <c r="P245" s="42"/>
      <c r="Q245" s="42"/>
      <c r="R245" s="42"/>
      <c r="S245" s="42"/>
      <c r="T245" s="78"/>
      <c r="AT245" s="24" t="s">
        <v>195</v>
      </c>
      <c r="AU245" s="24" t="s">
        <v>84</v>
      </c>
    </row>
    <row r="246" spans="2:65" s="1" customFormat="1" ht="16.5" customHeight="1">
      <c r="B246" s="41"/>
      <c r="C246" s="249" t="s">
        <v>474</v>
      </c>
      <c r="D246" s="249" t="s">
        <v>301</v>
      </c>
      <c r="E246" s="250" t="s">
        <v>2280</v>
      </c>
      <c r="F246" s="251" t="s">
        <v>2281</v>
      </c>
      <c r="G246" s="252" t="s">
        <v>2216</v>
      </c>
      <c r="H246" s="253">
        <v>2</v>
      </c>
      <c r="I246" s="254"/>
      <c r="J246" s="255">
        <f>ROUND(I246*H246,2)</f>
        <v>0</v>
      </c>
      <c r="K246" s="251" t="s">
        <v>30</v>
      </c>
      <c r="L246" s="256"/>
      <c r="M246" s="257" t="s">
        <v>30</v>
      </c>
      <c r="N246" s="258" t="s">
        <v>45</v>
      </c>
      <c r="O246" s="42"/>
      <c r="P246" s="210">
        <f>O246*H246</f>
        <v>0</v>
      </c>
      <c r="Q246" s="210">
        <v>0</v>
      </c>
      <c r="R246" s="210">
        <f>Q246*H246</f>
        <v>0</v>
      </c>
      <c r="S246" s="210">
        <v>0</v>
      </c>
      <c r="T246" s="211">
        <f>S246*H246</f>
        <v>0</v>
      </c>
      <c r="AR246" s="24" t="s">
        <v>236</v>
      </c>
      <c r="AT246" s="24" t="s">
        <v>301</v>
      </c>
      <c r="AU246" s="24" t="s">
        <v>84</v>
      </c>
      <c r="AY246" s="24" t="s">
        <v>186</v>
      </c>
      <c r="BE246" s="212">
        <f>IF(N246="základní",J246,0)</f>
        <v>0</v>
      </c>
      <c r="BF246" s="212">
        <f>IF(N246="snížená",J246,0)</f>
        <v>0</v>
      </c>
      <c r="BG246" s="212">
        <f>IF(N246="zákl. přenesená",J246,0)</f>
        <v>0</v>
      </c>
      <c r="BH246" s="212">
        <f>IF(N246="sníž. přenesená",J246,0)</f>
        <v>0</v>
      </c>
      <c r="BI246" s="212">
        <f>IF(N246="nulová",J246,0)</f>
        <v>0</v>
      </c>
      <c r="BJ246" s="24" t="s">
        <v>82</v>
      </c>
      <c r="BK246" s="212">
        <f>ROUND(I246*H246,2)</f>
        <v>0</v>
      </c>
      <c r="BL246" s="24" t="s">
        <v>193</v>
      </c>
      <c r="BM246" s="24" t="s">
        <v>1241</v>
      </c>
    </row>
    <row r="247" spans="2:65" s="1" customFormat="1" ht="13.5">
      <c r="B247" s="41"/>
      <c r="C247" s="63"/>
      <c r="D247" s="213" t="s">
        <v>195</v>
      </c>
      <c r="E247" s="63"/>
      <c r="F247" s="214" t="s">
        <v>2281</v>
      </c>
      <c r="G247" s="63"/>
      <c r="H247" s="63"/>
      <c r="I247" s="172"/>
      <c r="J247" s="63"/>
      <c r="K247" s="63"/>
      <c r="L247" s="61"/>
      <c r="M247" s="215"/>
      <c r="N247" s="42"/>
      <c r="O247" s="42"/>
      <c r="P247" s="42"/>
      <c r="Q247" s="42"/>
      <c r="R247" s="42"/>
      <c r="S247" s="42"/>
      <c r="T247" s="78"/>
      <c r="AT247" s="24" t="s">
        <v>195</v>
      </c>
      <c r="AU247" s="24" t="s">
        <v>84</v>
      </c>
    </row>
    <row r="248" spans="2:65" s="1" customFormat="1" ht="16.5" customHeight="1">
      <c r="B248" s="41"/>
      <c r="C248" s="249" t="s">
        <v>479</v>
      </c>
      <c r="D248" s="249" t="s">
        <v>301</v>
      </c>
      <c r="E248" s="250" t="s">
        <v>2282</v>
      </c>
      <c r="F248" s="251" t="s">
        <v>2283</v>
      </c>
      <c r="G248" s="252" t="s">
        <v>2216</v>
      </c>
      <c r="H248" s="253">
        <v>68</v>
      </c>
      <c r="I248" s="254"/>
      <c r="J248" s="255">
        <f>ROUND(I248*H248,2)</f>
        <v>0</v>
      </c>
      <c r="K248" s="251" t="s">
        <v>30</v>
      </c>
      <c r="L248" s="256"/>
      <c r="M248" s="257" t="s">
        <v>30</v>
      </c>
      <c r="N248" s="258" t="s">
        <v>45</v>
      </c>
      <c r="O248" s="42"/>
      <c r="P248" s="210">
        <f>O248*H248</f>
        <v>0</v>
      </c>
      <c r="Q248" s="210">
        <v>0</v>
      </c>
      <c r="R248" s="210">
        <f>Q248*H248</f>
        <v>0</v>
      </c>
      <c r="S248" s="210">
        <v>0</v>
      </c>
      <c r="T248" s="211">
        <f>S248*H248</f>
        <v>0</v>
      </c>
      <c r="AR248" s="24" t="s">
        <v>236</v>
      </c>
      <c r="AT248" s="24" t="s">
        <v>301</v>
      </c>
      <c r="AU248" s="24" t="s">
        <v>84</v>
      </c>
      <c r="AY248" s="24" t="s">
        <v>186</v>
      </c>
      <c r="BE248" s="212">
        <f>IF(N248="základní",J248,0)</f>
        <v>0</v>
      </c>
      <c r="BF248" s="212">
        <f>IF(N248="snížená",J248,0)</f>
        <v>0</v>
      </c>
      <c r="BG248" s="212">
        <f>IF(N248="zákl. přenesená",J248,0)</f>
        <v>0</v>
      </c>
      <c r="BH248" s="212">
        <f>IF(N248="sníž. přenesená",J248,0)</f>
        <v>0</v>
      </c>
      <c r="BI248" s="212">
        <f>IF(N248="nulová",J248,0)</f>
        <v>0</v>
      </c>
      <c r="BJ248" s="24" t="s">
        <v>82</v>
      </c>
      <c r="BK248" s="212">
        <f>ROUND(I248*H248,2)</f>
        <v>0</v>
      </c>
      <c r="BL248" s="24" t="s">
        <v>193</v>
      </c>
      <c r="BM248" s="24" t="s">
        <v>1249</v>
      </c>
    </row>
    <row r="249" spans="2:65" s="1" customFormat="1" ht="13.5">
      <c r="B249" s="41"/>
      <c r="C249" s="63"/>
      <c r="D249" s="213" t="s">
        <v>195</v>
      </c>
      <c r="E249" s="63"/>
      <c r="F249" s="214" t="s">
        <v>2283</v>
      </c>
      <c r="G249" s="63"/>
      <c r="H249" s="63"/>
      <c r="I249" s="172"/>
      <c r="J249" s="63"/>
      <c r="K249" s="63"/>
      <c r="L249" s="61"/>
      <c r="M249" s="215"/>
      <c r="N249" s="42"/>
      <c r="O249" s="42"/>
      <c r="P249" s="42"/>
      <c r="Q249" s="42"/>
      <c r="R249" s="42"/>
      <c r="S249" s="42"/>
      <c r="T249" s="78"/>
      <c r="AT249" s="24" t="s">
        <v>195</v>
      </c>
      <c r="AU249" s="24" t="s">
        <v>84</v>
      </c>
    </row>
    <row r="250" spans="2:65" s="1" customFormat="1" ht="16.5" customHeight="1">
      <c r="B250" s="41"/>
      <c r="C250" s="249" t="s">
        <v>485</v>
      </c>
      <c r="D250" s="249" t="s">
        <v>301</v>
      </c>
      <c r="E250" s="250" t="s">
        <v>2284</v>
      </c>
      <c r="F250" s="251" t="s">
        <v>2285</v>
      </c>
      <c r="G250" s="252" t="s">
        <v>2216</v>
      </c>
      <c r="H250" s="253">
        <v>46</v>
      </c>
      <c r="I250" s="254"/>
      <c r="J250" s="255">
        <f>ROUND(I250*H250,2)</f>
        <v>0</v>
      </c>
      <c r="K250" s="251" t="s">
        <v>30</v>
      </c>
      <c r="L250" s="256"/>
      <c r="M250" s="257" t="s">
        <v>30</v>
      </c>
      <c r="N250" s="258" t="s">
        <v>45</v>
      </c>
      <c r="O250" s="42"/>
      <c r="P250" s="210">
        <f>O250*H250</f>
        <v>0</v>
      </c>
      <c r="Q250" s="210">
        <v>0</v>
      </c>
      <c r="R250" s="210">
        <f>Q250*H250</f>
        <v>0</v>
      </c>
      <c r="S250" s="210">
        <v>0</v>
      </c>
      <c r="T250" s="211">
        <f>S250*H250</f>
        <v>0</v>
      </c>
      <c r="AR250" s="24" t="s">
        <v>236</v>
      </c>
      <c r="AT250" s="24" t="s">
        <v>301</v>
      </c>
      <c r="AU250" s="24" t="s">
        <v>84</v>
      </c>
      <c r="AY250" s="24" t="s">
        <v>186</v>
      </c>
      <c r="BE250" s="212">
        <f>IF(N250="základní",J250,0)</f>
        <v>0</v>
      </c>
      <c r="BF250" s="212">
        <f>IF(N250="snížená",J250,0)</f>
        <v>0</v>
      </c>
      <c r="BG250" s="212">
        <f>IF(N250="zákl. přenesená",J250,0)</f>
        <v>0</v>
      </c>
      <c r="BH250" s="212">
        <f>IF(N250="sníž. přenesená",J250,0)</f>
        <v>0</v>
      </c>
      <c r="BI250" s="212">
        <f>IF(N250="nulová",J250,0)</f>
        <v>0</v>
      </c>
      <c r="BJ250" s="24" t="s">
        <v>82</v>
      </c>
      <c r="BK250" s="212">
        <f>ROUND(I250*H250,2)</f>
        <v>0</v>
      </c>
      <c r="BL250" s="24" t="s">
        <v>193</v>
      </c>
      <c r="BM250" s="24" t="s">
        <v>1255</v>
      </c>
    </row>
    <row r="251" spans="2:65" s="1" customFormat="1" ht="13.5">
      <c r="B251" s="41"/>
      <c r="C251" s="63"/>
      <c r="D251" s="213" t="s">
        <v>195</v>
      </c>
      <c r="E251" s="63"/>
      <c r="F251" s="214" t="s">
        <v>2285</v>
      </c>
      <c r="G251" s="63"/>
      <c r="H251" s="63"/>
      <c r="I251" s="172"/>
      <c r="J251" s="63"/>
      <c r="K251" s="63"/>
      <c r="L251" s="61"/>
      <c r="M251" s="215"/>
      <c r="N251" s="42"/>
      <c r="O251" s="42"/>
      <c r="P251" s="42"/>
      <c r="Q251" s="42"/>
      <c r="R251" s="42"/>
      <c r="S251" s="42"/>
      <c r="T251" s="78"/>
      <c r="AT251" s="24" t="s">
        <v>195</v>
      </c>
      <c r="AU251" s="24" t="s">
        <v>84</v>
      </c>
    </row>
    <row r="252" spans="2:65" s="1" customFormat="1" ht="16.5" customHeight="1">
      <c r="B252" s="41"/>
      <c r="C252" s="249" t="s">
        <v>491</v>
      </c>
      <c r="D252" s="249" t="s">
        <v>301</v>
      </c>
      <c r="E252" s="250" t="s">
        <v>2286</v>
      </c>
      <c r="F252" s="251" t="s">
        <v>2287</v>
      </c>
      <c r="G252" s="252" t="s">
        <v>2216</v>
      </c>
      <c r="H252" s="253">
        <v>8</v>
      </c>
      <c r="I252" s="254"/>
      <c r="J252" s="255">
        <f>ROUND(I252*H252,2)</f>
        <v>0</v>
      </c>
      <c r="K252" s="251" t="s">
        <v>30</v>
      </c>
      <c r="L252" s="256"/>
      <c r="M252" s="257" t="s">
        <v>30</v>
      </c>
      <c r="N252" s="258" t="s">
        <v>45</v>
      </c>
      <c r="O252" s="42"/>
      <c r="P252" s="210">
        <f>O252*H252</f>
        <v>0</v>
      </c>
      <c r="Q252" s="210">
        <v>0</v>
      </c>
      <c r="R252" s="210">
        <f>Q252*H252</f>
        <v>0</v>
      </c>
      <c r="S252" s="210">
        <v>0</v>
      </c>
      <c r="T252" s="211">
        <f>S252*H252</f>
        <v>0</v>
      </c>
      <c r="AR252" s="24" t="s">
        <v>236</v>
      </c>
      <c r="AT252" s="24" t="s">
        <v>301</v>
      </c>
      <c r="AU252" s="24" t="s">
        <v>84</v>
      </c>
      <c r="AY252" s="24" t="s">
        <v>186</v>
      </c>
      <c r="BE252" s="212">
        <f>IF(N252="základní",J252,0)</f>
        <v>0</v>
      </c>
      <c r="BF252" s="212">
        <f>IF(N252="snížená",J252,0)</f>
        <v>0</v>
      </c>
      <c r="BG252" s="212">
        <f>IF(N252="zákl. přenesená",J252,0)</f>
        <v>0</v>
      </c>
      <c r="BH252" s="212">
        <f>IF(N252="sníž. přenesená",J252,0)</f>
        <v>0</v>
      </c>
      <c r="BI252" s="212">
        <f>IF(N252="nulová",J252,0)</f>
        <v>0</v>
      </c>
      <c r="BJ252" s="24" t="s">
        <v>82</v>
      </c>
      <c r="BK252" s="212">
        <f>ROUND(I252*H252,2)</f>
        <v>0</v>
      </c>
      <c r="BL252" s="24" t="s">
        <v>193</v>
      </c>
      <c r="BM252" s="24" t="s">
        <v>1263</v>
      </c>
    </row>
    <row r="253" spans="2:65" s="1" customFormat="1" ht="13.5">
      <c r="B253" s="41"/>
      <c r="C253" s="63"/>
      <c r="D253" s="213" t="s">
        <v>195</v>
      </c>
      <c r="E253" s="63"/>
      <c r="F253" s="214" t="s">
        <v>2287</v>
      </c>
      <c r="G253" s="63"/>
      <c r="H253" s="63"/>
      <c r="I253" s="172"/>
      <c r="J253" s="63"/>
      <c r="K253" s="63"/>
      <c r="L253" s="61"/>
      <c r="M253" s="215"/>
      <c r="N253" s="42"/>
      <c r="O253" s="42"/>
      <c r="P253" s="42"/>
      <c r="Q253" s="42"/>
      <c r="R253" s="42"/>
      <c r="S253" s="42"/>
      <c r="T253" s="78"/>
      <c r="AT253" s="24" t="s">
        <v>195</v>
      </c>
      <c r="AU253" s="24" t="s">
        <v>84</v>
      </c>
    </row>
    <row r="254" spans="2:65" s="1" customFormat="1" ht="16.5" customHeight="1">
      <c r="B254" s="41"/>
      <c r="C254" s="249" t="s">
        <v>495</v>
      </c>
      <c r="D254" s="249" t="s">
        <v>301</v>
      </c>
      <c r="E254" s="250" t="s">
        <v>2288</v>
      </c>
      <c r="F254" s="251" t="s">
        <v>2289</v>
      </c>
      <c r="G254" s="252" t="s">
        <v>2216</v>
      </c>
      <c r="H254" s="253">
        <v>150</v>
      </c>
      <c r="I254" s="254"/>
      <c r="J254" s="255">
        <f>ROUND(I254*H254,2)</f>
        <v>0</v>
      </c>
      <c r="K254" s="251" t="s">
        <v>30</v>
      </c>
      <c r="L254" s="256"/>
      <c r="M254" s="257" t="s">
        <v>30</v>
      </c>
      <c r="N254" s="258" t="s">
        <v>45</v>
      </c>
      <c r="O254" s="42"/>
      <c r="P254" s="210">
        <f>O254*H254</f>
        <v>0</v>
      </c>
      <c r="Q254" s="210">
        <v>0</v>
      </c>
      <c r="R254" s="210">
        <f>Q254*H254</f>
        <v>0</v>
      </c>
      <c r="S254" s="210">
        <v>0</v>
      </c>
      <c r="T254" s="211">
        <f>S254*H254</f>
        <v>0</v>
      </c>
      <c r="AR254" s="24" t="s">
        <v>236</v>
      </c>
      <c r="AT254" s="24" t="s">
        <v>301</v>
      </c>
      <c r="AU254" s="24" t="s">
        <v>84</v>
      </c>
      <c r="AY254" s="24" t="s">
        <v>186</v>
      </c>
      <c r="BE254" s="212">
        <f>IF(N254="základní",J254,0)</f>
        <v>0</v>
      </c>
      <c r="BF254" s="212">
        <f>IF(N254="snížená",J254,0)</f>
        <v>0</v>
      </c>
      <c r="BG254" s="212">
        <f>IF(N254="zákl. přenesená",J254,0)</f>
        <v>0</v>
      </c>
      <c r="BH254" s="212">
        <f>IF(N254="sníž. přenesená",J254,0)</f>
        <v>0</v>
      </c>
      <c r="BI254" s="212">
        <f>IF(N254="nulová",J254,0)</f>
        <v>0</v>
      </c>
      <c r="BJ254" s="24" t="s">
        <v>82</v>
      </c>
      <c r="BK254" s="212">
        <f>ROUND(I254*H254,2)</f>
        <v>0</v>
      </c>
      <c r="BL254" s="24" t="s">
        <v>193</v>
      </c>
      <c r="BM254" s="24" t="s">
        <v>1271</v>
      </c>
    </row>
    <row r="255" spans="2:65" s="1" customFormat="1" ht="13.5">
      <c r="B255" s="41"/>
      <c r="C255" s="63"/>
      <c r="D255" s="213" t="s">
        <v>195</v>
      </c>
      <c r="E255" s="63"/>
      <c r="F255" s="214" t="s">
        <v>2289</v>
      </c>
      <c r="G255" s="63"/>
      <c r="H255" s="63"/>
      <c r="I255" s="172"/>
      <c r="J255" s="63"/>
      <c r="K255" s="63"/>
      <c r="L255" s="61"/>
      <c r="M255" s="215"/>
      <c r="N255" s="42"/>
      <c r="O255" s="42"/>
      <c r="P255" s="42"/>
      <c r="Q255" s="42"/>
      <c r="R255" s="42"/>
      <c r="S255" s="42"/>
      <c r="T255" s="78"/>
      <c r="AT255" s="24" t="s">
        <v>195</v>
      </c>
      <c r="AU255" s="24" t="s">
        <v>84</v>
      </c>
    </row>
    <row r="256" spans="2:65" s="1" customFormat="1" ht="16.5" customHeight="1">
      <c r="B256" s="41"/>
      <c r="C256" s="249" t="s">
        <v>501</v>
      </c>
      <c r="D256" s="249" t="s">
        <v>301</v>
      </c>
      <c r="E256" s="250" t="s">
        <v>2290</v>
      </c>
      <c r="F256" s="251" t="s">
        <v>2291</v>
      </c>
      <c r="G256" s="252" t="s">
        <v>2216</v>
      </c>
      <c r="H256" s="253">
        <v>97</v>
      </c>
      <c r="I256" s="254"/>
      <c r="J256" s="255">
        <f>ROUND(I256*H256,2)</f>
        <v>0</v>
      </c>
      <c r="K256" s="251" t="s">
        <v>30</v>
      </c>
      <c r="L256" s="256"/>
      <c r="M256" s="257" t="s">
        <v>30</v>
      </c>
      <c r="N256" s="258" t="s">
        <v>45</v>
      </c>
      <c r="O256" s="42"/>
      <c r="P256" s="210">
        <f>O256*H256</f>
        <v>0</v>
      </c>
      <c r="Q256" s="210">
        <v>0</v>
      </c>
      <c r="R256" s="210">
        <f>Q256*H256</f>
        <v>0</v>
      </c>
      <c r="S256" s="210">
        <v>0</v>
      </c>
      <c r="T256" s="211">
        <f>S256*H256</f>
        <v>0</v>
      </c>
      <c r="AR256" s="24" t="s">
        <v>236</v>
      </c>
      <c r="AT256" s="24" t="s">
        <v>301</v>
      </c>
      <c r="AU256" s="24" t="s">
        <v>84</v>
      </c>
      <c r="AY256" s="24" t="s">
        <v>186</v>
      </c>
      <c r="BE256" s="212">
        <f>IF(N256="základní",J256,0)</f>
        <v>0</v>
      </c>
      <c r="BF256" s="212">
        <f>IF(N256="snížená",J256,0)</f>
        <v>0</v>
      </c>
      <c r="BG256" s="212">
        <f>IF(N256="zákl. přenesená",J256,0)</f>
        <v>0</v>
      </c>
      <c r="BH256" s="212">
        <f>IF(N256="sníž. přenesená",J256,0)</f>
        <v>0</v>
      </c>
      <c r="BI256" s="212">
        <f>IF(N256="nulová",J256,0)</f>
        <v>0</v>
      </c>
      <c r="BJ256" s="24" t="s">
        <v>82</v>
      </c>
      <c r="BK256" s="212">
        <f>ROUND(I256*H256,2)</f>
        <v>0</v>
      </c>
      <c r="BL256" s="24" t="s">
        <v>193</v>
      </c>
      <c r="BM256" s="24" t="s">
        <v>1297</v>
      </c>
    </row>
    <row r="257" spans="2:65" s="1" customFormat="1" ht="13.5">
      <c r="B257" s="41"/>
      <c r="C257" s="63"/>
      <c r="D257" s="213" t="s">
        <v>195</v>
      </c>
      <c r="E257" s="63"/>
      <c r="F257" s="214" t="s">
        <v>2291</v>
      </c>
      <c r="G257" s="63"/>
      <c r="H257" s="63"/>
      <c r="I257" s="172"/>
      <c r="J257" s="63"/>
      <c r="K257" s="63"/>
      <c r="L257" s="61"/>
      <c r="M257" s="215"/>
      <c r="N257" s="42"/>
      <c r="O257" s="42"/>
      <c r="P257" s="42"/>
      <c r="Q257" s="42"/>
      <c r="R257" s="42"/>
      <c r="S257" s="42"/>
      <c r="T257" s="78"/>
      <c r="AT257" s="24" t="s">
        <v>195</v>
      </c>
      <c r="AU257" s="24" t="s">
        <v>84</v>
      </c>
    </row>
    <row r="258" spans="2:65" s="1" customFormat="1" ht="16.5" customHeight="1">
      <c r="B258" s="41"/>
      <c r="C258" s="249" t="s">
        <v>505</v>
      </c>
      <c r="D258" s="249" t="s">
        <v>301</v>
      </c>
      <c r="E258" s="250" t="s">
        <v>2292</v>
      </c>
      <c r="F258" s="251" t="s">
        <v>2293</v>
      </c>
      <c r="G258" s="252" t="s">
        <v>2216</v>
      </c>
      <c r="H258" s="253">
        <v>84</v>
      </c>
      <c r="I258" s="254"/>
      <c r="J258" s="255">
        <f>ROUND(I258*H258,2)</f>
        <v>0</v>
      </c>
      <c r="K258" s="251" t="s">
        <v>30</v>
      </c>
      <c r="L258" s="256"/>
      <c r="M258" s="257" t="s">
        <v>30</v>
      </c>
      <c r="N258" s="258" t="s">
        <v>45</v>
      </c>
      <c r="O258" s="42"/>
      <c r="P258" s="210">
        <f>O258*H258</f>
        <v>0</v>
      </c>
      <c r="Q258" s="210">
        <v>0</v>
      </c>
      <c r="R258" s="210">
        <f>Q258*H258</f>
        <v>0</v>
      </c>
      <c r="S258" s="210">
        <v>0</v>
      </c>
      <c r="T258" s="211">
        <f>S258*H258</f>
        <v>0</v>
      </c>
      <c r="AR258" s="24" t="s">
        <v>236</v>
      </c>
      <c r="AT258" s="24" t="s">
        <v>301</v>
      </c>
      <c r="AU258" s="24" t="s">
        <v>84</v>
      </c>
      <c r="AY258" s="24" t="s">
        <v>186</v>
      </c>
      <c r="BE258" s="212">
        <f>IF(N258="základní",J258,0)</f>
        <v>0</v>
      </c>
      <c r="BF258" s="212">
        <f>IF(N258="snížená",J258,0)</f>
        <v>0</v>
      </c>
      <c r="BG258" s="212">
        <f>IF(N258="zákl. přenesená",J258,0)</f>
        <v>0</v>
      </c>
      <c r="BH258" s="212">
        <f>IF(N258="sníž. přenesená",J258,0)</f>
        <v>0</v>
      </c>
      <c r="BI258" s="212">
        <f>IF(N258="nulová",J258,0)</f>
        <v>0</v>
      </c>
      <c r="BJ258" s="24" t="s">
        <v>82</v>
      </c>
      <c r="BK258" s="212">
        <f>ROUND(I258*H258,2)</f>
        <v>0</v>
      </c>
      <c r="BL258" s="24" t="s">
        <v>193</v>
      </c>
      <c r="BM258" s="24" t="s">
        <v>1307</v>
      </c>
    </row>
    <row r="259" spans="2:65" s="1" customFormat="1" ht="13.5">
      <c r="B259" s="41"/>
      <c r="C259" s="63"/>
      <c r="D259" s="213" t="s">
        <v>195</v>
      </c>
      <c r="E259" s="63"/>
      <c r="F259" s="214" t="s">
        <v>2293</v>
      </c>
      <c r="G259" s="63"/>
      <c r="H259" s="63"/>
      <c r="I259" s="172"/>
      <c r="J259" s="63"/>
      <c r="K259" s="63"/>
      <c r="L259" s="61"/>
      <c r="M259" s="215"/>
      <c r="N259" s="42"/>
      <c r="O259" s="42"/>
      <c r="P259" s="42"/>
      <c r="Q259" s="42"/>
      <c r="R259" s="42"/>
      <c r="S259" s="42"/>
      <c r="T259" s="78"/>
      <c r="AT259" s="24" t="s">
        <v>195</v>
      </c>
      <c r="AU259" s="24" t="s">
        <v>84</v>
      </c>
    </row>
    <row r="260" spans="2:65" s="1" customFormat="1" ht="16.5" customHeight="1">
      <c r="B260" s="41"/>
      <c r="C260" s="249" t="s">
        <v>510</v>
      </c>
      <c r="D260" s="249" t="s">
        <v>301</v>
      </c>
      <c r="E260" s="250" t="s">
        <v>2294</v>
      </c>
      <c r="F260" s="251" t="s">
        <v>2295</v>
      </c>
      <c r="G260" s="252" t="s">
        <v>2216</v>
      </c>
      <c r="H260" s="253">
        <v>56</v>
      </c>
      <c r="I260" s="254"/>
      <c r="J260" s="255">
        <f>ROUND(I260*H260,2)</f>
        <v>0</v>
      </c>
      <c r="K260" s="251" t="s">
        <v>30</v>
      </c>
      <c r="L260" s="256"/>
      <c r="M260" s="257" t="s">
        <v>30</v>
      </c>
      <c r="N260" s="258" t="s">
        <v>45</v>
      </c>
      <c r="O260" s="42"/>
      <c r="P260" s="210">
        <f>O260*H260</f>
        <v>0</v>
      </c>
      <c r="Q260" s="210">
        <v>0</v>
      </c>
      <c r="R260" s="210">
        <f>Q260*H260</f>
        <v>0</v>
      </c>
      <c r="S260" s="210">
        <v>0</v>
      </c>
      <c r="T260" s="211">
        <f>S260*H260</f>
        <v>0</v>
      </c>
      <c r="AR260" s="24" t="s">
        <v>236</v>
      </c>
      <c r="AT260" s="24" t="s">
        <v>301</v>
      </c>
      <c r="AU260" s="24" t="s">
        <v>84</v>
      </c>
      <c r="AY260" s="24" t="s">
        <v>186</v>
      </c>
      <c r="BE260" s="212">
        <f>IF(N260="základní",J260,0)</f>
        <v>0</v>
      </c>
      <c r="BF260" s="212">
        <f>IF(N260="snížená",J260,0)</f>
        <v>0</v>
      </c>
      <c r="BG260" s="212">
        <f>IF(N260="zákl. přenesená",J260,0)</f>
        <v>0</v>
      </c>
      <c r="BH260" s="212">
        <f>IF(N260="sníž. přenesená",J260,0)</f>
        <v>0</v>
      </c>
      <c r="BI260" s="212">
        <f>IF(N260="nulová",J260,0)</f>
        <v>0</v>
      </c>
      <c r="BJ260" s="24" t="s">
        <v>82</v>
      </c>
      <c r="BK260" s="212">
        <f>ROUND(I260*H260,2)</f>
        <v>0</v>
      </c>
      <c r="BL260" s="24" t="s">
        <v>193</v>
      </c>
      <c r="BM260" s="24" t="s">
        <v>1315</v>
      </c>
    </row>
    <row r="261" spans="2:65" s="1" customFormat="1" ht="13.5">
      <c r="B261" s="41"/>
      <c r="C261" s="63"/>
      <c r="D261" s="213" t="s">
        <v>195</v>
      </c>
      <c r="E261" s="63"/>
      <c r="F261" s="214" t="s">
        <v>2295</v>
      </c>
      <c r="G261" s="63"/>
      <c r="H261" s="63"/>
      <c r="I261" s="172"/>
      <c r="J261" s="63"/>
      <c r="K261" s="63"/>
      <c r="L261" s="61"/>
      <c r="M261" s="215"/>
      <c r="N261" s="42"/>
      <c r="O261" s="42"/>
      <c r="P261" s="42"/>
      <c r="Q261" s="42"/>
      <c r="R261" s="42"/>
      <c r="S261" s="42"/>
      <c r="T261" s="78"/>
      <c r="AT261" s="24" t="s">
        <v>195</v>
      </c>
      <c r="AU261" s="24" t="s">
        <v>84</v>
      </c>
    </row>
    <row r="262" spans="2:65" s="1" customFormat="1" ht="16.5" customHeight="1">
      <c r="B262" s="41"/>
      <c r="C262" s="249" t="s">
        <v>514</v>
      </c>
      <c r="D262" s="249" t="s">
        <v>301</v>
      </c>
      <c r="E262" s="250" t="s">
        <v>2296</v>
      </c>
      <c r="F262" s="251" t="s">
        <v>2297</v>
      </c>
      <c r="G262" s="252" t="s">
        <v>2216</v>
      </c>
      <c r="H262" s="253">
        <v>50</v>
      </c>
      <c r="I262" s="254"/>
      <c r="J262" s="255">
        <f>ROUND(I262*H262,2)</f>
        <v>0</v>
      </c>
      <c r="K262" s="251" t="s">
        <v>30</v>
      </c>
      <c r="L262" s="256"/>
      <c r="M262" s="257" t="s">
        <v>30</v>
      </c>
      <c r="N262" s="258" t="s">
        <v>45</v>
      </c>
      <c r="O262" s="42"/>
      <c r="P262" s="210">
        <f>O262*H262</f>
        <v>0</v>
      </c>
      <c r="Q262" s="210">
        <v>0</v>
      </c>
      <c r="R262" s="210">
        <f>Q262*H262</f>
        <v>0</v>
      </c>
      <c r="S262" s="210">
        <v>0</v>
      </c>
      <c r="T262" s="211">
        <f>S262*H262</f>
        <v>0</v>
      </c>
      <c r="AR262" s="24" t="s">
        <v>236</v>
      </c>
      <c r="AT262" s="24" t="s">
        <v>301</v>
      </c>
      <c r="AU262" s="24" t="s">
        <v>84</v>
      </c>
      <c r="AY262" s="24" t="s">
        <v>186</v>
      </c>
      <c r="BE262" s="212">
        <f>IF(N262="základní",J262,0)</f>
        <v>0</v>
      </c>
      <c r="BF262" s="212">
        <f>IF(N262="snížená",J262,0)</f>
        <v>0</v>
      </c>
      <c r="BG262" s="212">
        <f>IF(N262="zákl. přenesená",J262,0)</f>
        <v>0</v>
      </c>
      <c r="BH262" s="212">
        <f>IF(N262="sníž. přenesená",J262,0)</f>
        <v>0</v>
      </c>
      <c r="BI262" s="212">
        <f>IF(N262="nulová",J262,0)</f>
        <v>0</v>
      </c>
      <c r="BJ262" s="24" t="s">
        <v>82</v>
      </c>
      <c r="BK262" s="212">
        <f>ROUND(I262*H262,2)</f>
        <v>0</v>
      </c>
      <c r="BL262" s="24" t="s">
        <v>193</v>
      </c>
      <c r="BM262" s="24" t="s">
        <v>1325</v>
      </c>
    </row>
    <row r="263" spans="2:65" s="1" customFormat="1" ht="13.5">
      <c r="B263" s="41"/>
      <c r="C263" s="63"/>
      <c r="D263" s="213" t="s">
        <v>195</v>
      </c>
      <c r="E263" s="63"/>
      <c r="F263" s="214" t="s">
        <v>2297</v>
      </c>
      <c r="G263" s="63"/>
      <c r="H263" s="63"/>
      <c r="I263" s="172"/>
      <c r="J263" s="63"/>
      <c r="K263" s="63"/>
      <c r="L263" s="61"/>
      <c r="M263" s="215"/>
      <c r="N263" s="42"/>
      <c r="O263" s="42"/>
      <c r="P263" s="42"/>
      <c r="Q263" s="42"/>
      <c r="R263" s="42"/>
      <c r="S263" s="42"/>
      <c r="T263" s="78"/>
      <c r="AT263" s="24" t="s">
        <v>195</v>
      </c>
      <c r="AU263" s="24" t="s">
        <v>84</v>
      </c>
    </row>
    <row r="264" spans="2:65" s="1" customFormat="1" ht="25.5" customHeight="1">
      <c r="B264" s="41"/>
      <c r="C264" s="249" t="s">
        <v>522</v>
      </c>
      <c r="D264" s="249" t="s">
        <v>301</v>
      </c>
      <c r="E264" s="250" t="s">
        <v>2298</v>
      </c>
      <c r="F264" s="251" t="s">
        <v>2299</v>
      </c>
      <c r="G264" s="252" t="s">
        <v>2216</v>
      </c>
      <c r="H264" s="253">
        <v>54</v>
      </c>
      <c r="I264" s="254"/>
      <c r="J264" s="255">
        <f>ROUND(I264*H264,2)</f>
        <v>0</v>
      </c>
      <c r="K264" s="251" t="s">
        <v>30</v>
      </c>
      <c r="L264" s="256"/>
      <c r="M264" s="257" t="s">
        <v>30</v>
      </c>
      <c r="N264" s="258" t="s">
        <v>45</v>
      </c>
      <c r="O264" s="42"/>
      <c r="P264" s="210">
        <f>O264*H264</f>
        <v>0</v>
      </c>
      <c r="Q264" s="210">
        <v>0</v>
      </c>
      <c r="R264" s="210">
        <f>Q264*H264</f>
        <v>0</v>
      </c>
      <c r="S264" s="210">
        <v>0</v>
      </c>
      <c r="T264" s="211">
        <f>S264*H264</f>
        <v>0</v>
      </c>
      <c r="AR264" s="24" t="s">
        <v>236</v>
      </c>
      <c r="AT264" s="24" t="s">
        <v>301</v>
      </c>
      <c r="AU264" s="24" t="s">
        <v>84</v>
      </c>
      <c r="AY264" s="24" t="s">
        <v>186</v>
      </c>
      <c r="BE264" s="212">
        <f>IF(N264="základní",J264,0)</f>
        <v>0</v>
      </c>
      <c r="BF264" s="212">
        <f>IF(N264="snížená",J264,0)</f>
        <v>0</v>
      </c>
      <c r="BG264" s="212">
        <f>IF(N264="zákl. přenesená",J264,0)</f>
        <v>0</v>
      </c>
      <c r="BH264" s="212">
        <f>IF(N264="sníž. přenesená",J264,0)</f>
        <v>0</v>
      </c>
      <c r="BI264" s="212">
        <f>IF(N264="nulová",J264,0)</f>
        <v>0</v>
      </c>
      <c r="BJ264" s="24" t="s">
        <v>82</v>
      </c>
      <c r="BK264" s="212">
        <f>ROUND(I264*H264,2)</f>
        <v>0</v>
      </c>
      <c r="BL264" s="24" t="s">
        <v>193</v>
      </c>
      <c r="BM264" s="24" t="s">
        <v>1333</v>
      </c>
    </row>
    <row r="265" spans="2:65" s="1" customFormat="1" ht="13.5">
      <c r="B265" s="41"/>
      <c r="C265" s="63"/>
      <c r="D265" s="213" t="s">
        <v>195</v>
      </c>
      <c r="E265" s="63"/>
      <c r="F265" s="214" t="s">
        <v>2299</v>
      </c>
      <c r="G265" s="63"/>
      <c r="H265" s="63"/>
      <c r="I265" s="172"/>
      <c r="J265" s="63"/>
      <c r="K265" s="63"/>
      <c r="L265" s="61"/>
      <c r="M265" s="215"/>
      <c r="N265" s="42"/>
      <c r="O265" s="42"/>
      <c r="P265" s="42"/>
      <c r="Q265" s="42"/>
      <c r="R265" s="42"/>
      <c r="S265" s="42"/>
      <c r="T265" s="78"/>
      <c r="AT265" s="24" t="s">
        <v>195</v>
      </c>
      <c r="AU265" s="24" t="s">
        <v>84</v>
      </c>
    </row>
    <row r="266" spans="2:65" s="1" customFormat="1" ht="25.5" customHeight="1">
      <c r="B266" s="41"/>
      <c r="C266" s="249" t="s">
        <v>528</v>
      </c>
      <c r="D266" s="249" t="s">
        <v>301</v>
      </c>
      <c r="E266" s="250" t="s">
        <v>2300</v>
      </c>
      <c r="F266" s="251" t="s">
        <v>2301</v>
      </c>
      <c r="G266" s="252" t="s">
        <v>2216</v>
      </c>
      <c r="H266" s="253">
        <v>191</v>
      </c>
      <c r="I266" s="254"/>
      <c r="J266" s="255">
        <f>ROUND(I266*H266,2)</f>
        <v>0</v>
      </c>
      <c r="K266" s="251" t="s">
        <v>30</v>
      </c>
      <c r="L266" s="256"/>
      <c r="M266" s="257" t="s">
        <v>30</v>
      </c>
      <c r="N266" s="258" t="s">
        <v>45</v>
      </c>
      <c r="O266" s="42"/>
      <c r="P266" s="210">
        <f>O266*H266</f>
        <v>0</v>
      </c>
      <c r="Q266" s="210">
        <v>0</v>
      </c>
      <c r="R266" s="210">
        <f>Q266*H266</f>
        <v>0</v>
      </c>
      <c r="S266" s="210">
        <v>0</v>
      </c>
      <c r="T266" s="211">
        <f>S266*H266</f>
        <v>0</v>
      </c>
      <c r="AR266" s="24" t="s">
        <v>236</v>
      </c>
      <c r="AT266" s="24" t="s">
        <v>301</v>
      </c>
      <c r="AU266" s="24" t="s">
        <v>84</v>
      </c>
      <c r="AY266" s="24" t="s">
        <v>186</v>
      </c>
      <c r="BE266" s="212">
        <f>IF(N266="základní",J266,0)</f>
        <v>0</v>
      </c>
      <c r="BF266" s="212">
        <f>IF(N266="snížená",J266,0)</f>
        <v>0</v>
      </c>
      <c r="BG266" s="212">
        <f>IF(N266="zákl. přenesená",J266,0)</f>
        <v>0</v>
      </c>
      <c r="BH266" s="212">
        <f>IF(N266="sníž. přenesená",J266,0)</f>
        <v>0</v>
      </c>
      <c r="BI266" s="212">
        <f>IF(N266="nulová",J266,0)</f>
        <v>0</v>
      </c>
      <c r="BJ266" s="24" t="s">
        <v>82</v>
      </c>
      <c r="BK266" s="212">
        <f>ROUND(I266*H266,2)</f>
        <v>0</v>
      </c>
      <c r="BL266" s="24" t="s">
        <v>193</v>
      </c>
      <c r="BM266" s="24" t="s">
        <v>1342</v>
      </c>
    </row>
    <row r="267" spans="2:65" s="1" customFormat="1" ht="13.5">
      <c r="B267" s="41"/>
      <c r="C267" s="63"/>
      <c r="D267" s="213" t="s">
        <v>195</v>
      </c>
      <c r="E267" s="63"/>
      <c r="F267" s="214" t="s">
        <v>2301</v>
      </c>
      <c r="G267" s="63"/>
      <c r="H267" s="63"/>
      <c r="I267" s="172"/>
      <c r="J267" s="63"/>
      <c r="K267" s="63"/>
      <c r="L267" s="61"/>
      <c r="M267" s="215"/>
      <c r="N267" s="42"/>
      <c r="O267" s="42"/>
      <c r="P267" s="42"/>
      <c r="Q267" s="42"/>
      <c r="R267" s="42"/>
      <c r="S267" s="42"/>
      <c r="T267" s="78"/>
      <c r="AT267" s="24" t="s">
        <v>195</v>
      </c>
      <c r="AU267" s="24" t="s">
        <v>84</v>
      </c>
    </row>
    <row r="268" spans="2:65" s="1" customFormat="1" ht="16.5" customHeight="1">
      <c r="B268" s="41"/>
      <c r="C268" s="249" t="s">
        <v>533</v>
      </c>
      <c r="D268" s="249" t="s">
        <v>301</v>
      </c>
      <c r="E268" s="250" t="s">
        <v>2302</v>
      </c>
      <c r="F268" s="251" t="s">
        <v>2303</v>
      </c>
      <c r="G268" s="252" t="s">
        <v>2216</v>
      </c>
      <c r="H268" s="253">
        <v>228</v>
      </c>
      <c r="I268" s="254"/>
      <c r="J268" s="255">
        <f>ROUND(I268*H268,2)</f>
        <v>0</v>
      </c>
      <c r="K268" s="251" t="s">
        <v>30</v>
      </c>
      <c r="L268" s="256"/>
      <c r="M268" s="257" t="s">
        <v>30</v>
      </c>
      <c r="N268" s="258" t="s">
        <v>45</v>
      </c>
      <c r="O268" s="42"/>
      <c r="P268" s="210">
        <f>O268*H268</f>
        <v>0</v>
      </c>
      <c r="Q268" s="210">
        <v>0</v>
      </c>
      <c r="R268" s="210">
        <f>Q268*H268</f>
        <v>0</v>
      </c>
      <c r="S268" s="210">
        <v>0</v>
      </c>
      <c r="T268" s="211">
        <f>S268*H268</f>
        <v>0</v>
      </c>
      <c r="AR268" s="24" t="s">
        <v>236</v>
      </c>
      <c r="AT268" s="24" t="s">
        <v>301</v>
      </c>
      <c r="AU268" s="24" t="s">
        <v>84</v>
      </c>
      <c r="AY268" s="24" t="s">
        <v>186</v>
      </c>
      <c r="BE268" s="212">
        <f>IF(N268="základní",J268,0)</f>
        <v>0</v>
      </c>
      <c r="BF268" s="212">
        <f>IF(N268="snížená",J268,0)</f>
        <v>0</v>
      </c>
      <c r="BG268" s="212">
        <f>IF(N268="zákl. přenesená",J268,0)</f>
        <v>0</v>
      </c>
      <c r="BH268" s="212">
        <f>IF(N268="sníž. přenesená",J268,0)</f>
        <v>0</v>
      </c>
      <c r="BI268" s="212">
        <f>IF(N268="nulová",J268,0)</f>
        <v>0</v>
      </c>
      <c r="BJ268" s="24" t="s">
        <v>82</v>
      </c>
      <c r="BK268" s="212">
        <f>ROUND(I268*H268,2)</f>
        <v>0</v>
      </c>
      <c r="BL268" s="24" t="s">
        <v>193</v>
      </c>
      <c r="BM268" s="24" t="s">
        <v>1350</v>
      </c>
    </row>
    <row r="269" spans="2:65" s="1" customFormat="1" ht="13.5">
      <c r="B269" s="41"/>
      <c r="C269" s="63"/>
      <c r="D269" s="213" t="s">
        <v>195</v>
      </c>
      <c r="E269" s="63"/>
      <c r="F269" s="214" t="s">
        <v>2303</v>
      </c>
      <c r="G269" s="63"/>
      <c r="H269" s="63"/>
      <c r="I269" s="172"/>
      <c r="J269" s="63"/>
      <c r="K269" s="63"/>
      <c r="L269" s="61"/>
      <c r="M269" s="215"/>
      <c r="N269" s="42"/>
      <c r="O269" s="42"/>
      <c r="P269" s="42"/>
      <c r="Q269" s="42"/>
      <c r="R269" s="42"/>
      <c r="S269" s="42"/>
      <c r="T269" s="78"/>
      <c r="AT269" s="24" t="s">
        <v>195</v>
      </c>
      <c r="AU269" s="24" t="s">
        <v>84</v>
      </c>
    </row>
    <row r="270" spans="2:65" s="1" customFormat="1" ht="16.5" customHeight="1">
      <c r="B270" s="41"/>
      <c r="C270" s="249" t="s">
        <v>540</v>
      </c>
      <c r="D270" s="249" t="s">
        <v>301</v>
      </c>
      <c r="E270" s="250" t="s">
        <v>2304</v>
      </c>
      <c r="F270" s="251" t="s">
        <v>2305</v>
      </c>
      <c r="G270" s="252" t="s">
        <v>2216</v>
      </c>
      <c r="H270" s="253">
        <v>139</v>
      </c>
      <c r="I270" s="254"/>
      <c r="J270" s="255">
        <f>ROUND(I270*H270,2)</f>
        <v>0</v>
      </c>
      <c r="K270" s="251" t="s">
        <v>30</v>
      </c>
      <c r="L270" s="256"/>
      <c r="M270" s="257" t="s">
        <v>30</v>
      </c>
      <c r="N270" s="258" t="s">
        <v>45</v>
      </c>
      <c r="O270" s="42"/>
      <c r="P270" s="210">
        <f>O270*H270</f>
        <v>0</v>
      </c>
      <c r="Q270" s="210">
        <v>0</v>
      </c>
      <c r="R270" s="210">
        <f>Q270*H270</f>
        <v>0</v>
      </c>
      <c r="S270" s="210">
        <v>0</v>
      </c>
      <c r="T270" s="211">
        <f>S270*H270</f>
        <v>0</v>
      </c>
      <c r="AR270" s="24" t="s">
        <v>236</v>
      </c>
      <c r="AT270" s="24" t="s">
        <v>301</v>
      </c>
      <c r="AU270" s="24" t="s">
        <v>84</v>
      </c>
      <c r="AY270" s="24" t="s">
        <v>186</v>
      </c>
      <c r="BE270" s="212">
        <f>IF(N270="základní",J270,0)</f>
        <v>0</v>
      </c>
      <c r="BF270" s="212">
        <f>IF(N270="snížená",J270,0)</f>
        <v>0</v>
      </c>
      <c r="BG270" s="212">
        <f>IF(N270="zákl. přenesená",J270,0)</f>
        <v>0</v>
      </c>
      <c r="BH270" s="212">
        <f>IF(N270="sníž. přenesená",J270,0)</f>
        <v>0</v>
      </c>
      <c r="BI270" s="212">
        <f>IF(N270="nulová",J270,0)</f>
        <v>0</v>
      </c>
      <c r="BJ270" s="24" t="s">
        <v>82</v>
      </c>
      <c r="BK270" s="212">
        <f>ROUND(I270*H270,2)</f>
        <v>0</v>
      </c>
      <c r="BL270" s="24" t="s">
        <v>193</v>
      </c>
      <c r="BM270" s="24" t="s">
        <v>1358</v>
      </c>
    </row>
    <row r="271" spans="2:65" s="1" customFormat="1" ht="13.5">
      <c r="B271" s="41"/>
      <c r="C271" s="63"/>
      <c r="D271" s="213" t="s">
        <v>195</v>
      </c>
      <c r="E271" s="63"/>
      <c r="F271" s="214" t="s">
        <v>2305</v>
      </c>
      <c r="G271" s="63"/>
      <c r="H271" s="63"/>
      <c r="I271" s="172"/>
      <c r="J271" s="63"/>
      <c r="K271" s="63"/>
      <c r="L271" s="61"/>
      <c r="M271" s="215"/>
      <c r="N271" s="42"/>
      <c r="O271" s="42"/>
      <c r="P271" s="42"/>
      <c r="Q271" s="42"/>
      <c r="R271" s="42"/>
      <c r="S271" s="42"/>
      <c r="T271" s="78"/>
      <c r="AT271" s="24" t="s">
        <v>195</v>
      </c>
      <c r="AU271" s="24" t="s">
        <v>84</v>
      </c>
    </row>
    <row r="272" spans="2:65" s="1" customFormat="1" ht="25.5" customHeight="1">
      <c r="B272" s="41"/>
      <c r="C272" s="249" t="s">
        <v>544</v>
      </c>
      <c r="D272" s="249" t="s">
        <v>301</v>
      </c>
      <c r="E272" s="250" t="s">
        <v>2306</v>
      </c>
      <c r="F272" s="251" t="s">
        <v>2307</v>
      </c>
      <c r="G272" s="252" t="s">
        <v>2216</v>
      </c>
      <c r="H272" s="253">
        <v>22</v>
      </c>
      <c r="I272" s="254"/>
      <c r="J272" s="255">
        <f>ROUND(I272*H272,2)</f>
        <v>0</v>
      </c>
      <c r="K272" s="251" t="s">
        <v>30</v>
      </c>
      <c r="L272" s="256"/>
      <c r="M272" s="257" t="s">
        <v>30</v>
      </c>
      <c r="N272" s="258" t="s">
        <v>45</v>
      </c>
      <c r="O272" s="42"/>
      <c r="P272" s="210">
        <f>O272*H272</f>
        <v>0</v>
      </c>
      <c r="Q272" s="210">
        <v>0</v>
      </c>
      <c r="R272" s="210">
        <f>Q272*H272</f>
        <v>0</v>
      </c>
      <c r="S272" s="210">
        <v>0</v>
      </c>
      <c r="T272" s="211">
        <f>S272*H272</f>
        <v>0</v>
      </c>
      <c r="AR272" s="24" t="s">
        <v>236</v>
      </c>
      <c r="AT272" s="24" t="s">
        <v>301</v>
      </c>
      <c r="AU272" s="24" t="s">
        <v>84</v>
      </c>
      <c r="AY272" s="24" t="s">
        <v>186</v>
      </c>
      <c r="BE272" s="212">
        <f>IF(N272="základní",J272,0)</f>
        <v>0</v>
      </c>
      <c r="BF272" s="212">
        <f>IF(N272="snížená",J272,0)</f>
        <v>0</v>
      </c>
      <c r="BG272" s="212">
        <f>IF(N272="zákl. přenesená",J272,0)</f>
        <v>0</v>
      </c>
      <c r="BH272" s="212">
        <f>IF(N272="sníž. přenesená",J272,0)</f>
        <v>0</v>
      </c>
      <c r="BI272" s="212">
        <f>IF(N272="nulová",J272,0)</f>
        <v>0</v>
      </c>
      <c r="BJ272" s="24" t="s">
        <v>82</v>
      </c>
      <c r="BK272" s="212">
        <f>ROUND(I272*H272,2)</f>
        <v>0</v>
      </c>
      <c r="BL272" s="24" t="s">
        <v>193</v>
      </c>
      <c r="BM272" s="24" t="s">
        <v>1374</v>
      </c>
    </row>
    <row r="273" spans="2:65" s="1" customFormat="1" ht="13.5">
      <c r="B273" s="41"/>
      <c r="C273" s="63"/>
      <c r="D273" s="213" t="s">
        <v>195</v>
      </c>
      <c r="E273" s="63"/>
      <c r="F273" s="214" t="s">
        <v>2307</v>
      </c>
      <c r="G273" s="63"/>
      <c r="H273" s="63"/>
      <c r="I273" s="172"/>
      <c r="J273" s="63"/>
      <c r="K273" s="63"/>
      <c r="L273" s="61"/>
      <c r="M273" s="215"/>
      <c r="N273" s="42"/>
      <c r="O273" s="42"/>
      <c r="P273" s="42"/>
      <c r="Q273" s="42"/>
      <c r="R273" s="42"/>
      <c r="S273" s="42"/>
      <c r="T273" s="78"/>
      <c r="AT273" s="24" t="s">
        <v>195</v>
      </c>
      <c r="AU273" s="24" t="s">
        <v>84</v>
      </c>
    </row>
    <row r="274" spans="2:65" s="1" customFormat="1" ht="16.5" customHeight="1">
      <c r="B274" s="41"/>
      <c r="C274" s="249" t="s">
        <v>551</v>
      </c>
      <c r="D274" s="249" t="s">
        <v>301</v>
      </c>
      <c r="E274" s="250" t="s">
        <v>2308</v>
      </c>
      <c r="F274" s="251" t="s">
        <v>2309</v>
      </c>
      <c r="G274" s="252" t="s">
        <v>2216</v>
      </c>
      <c r="H274" s="253">
        <v>163</v>
      </c>
      <c r="I274" s="254"/>
      <c r="J274" s="255">
        <f>ROUND(I274*H274,2)</f>
        <v>0</v>
      </c>
      <c r="K274" s="251" t="s">
        <v>30</v>
      </c>
      <c r="L274" s="256"/>
      <c r="M274" s="257" t="s">
        <v>30</v>
      </c>
      <c r="N274" s="258" t="s">
        <v>45</v>
      </c>
      <c r="O274" s="42"/>
      <c r="P274" s="210">
        <f>O274*H274</f>
        <v>0</v>
      </c>
      <c r="Q274" s="210">
        <v>0</v>
      </c>
      <c r="R274" s="210">
        <f>Q274*H274</f>
        <v>0</v>
      </c>
      <c r="S274" s="210">
        <v>0</v>
      </c>
      <c r="T274" s="211">
        <f>S274*H274</f>
        <v>0</v>
      </c>
      <c r="AR274" s="24" t="s">
        <v>236</v>
      </c>
      <c r="AT274" s="24" t="s">
        <v>301</v>
      </c>
      <c r="AU274" s="24" t="s">
        <v>84</v>
      </c>
      <c r="AY274" s="24" t="s">
        <v>186</v>
      </c>
      <c r="BE274" s="212">
        <f>IF(N274="základní",J274,0)</f>
        <v>0</v>
      </c>
      <c r="BF274" s="212">
        <f>IF(N274="snížená",J274,0)</f>
        <v>0</v>
      </c>
      <c r="BG274" s="212">
        <f>IF(N274="zákl. přenesená",J274,0)</f>
        <v>0</v>
      </c>
      <c r="BH274" s="212">
        <f>IF(N274="sníž. přenesená",J274,0)</f>
        <v>0</v>
      </c>
      <c r="BI274" s="212">
        <f>IF(N274="nulová",J274,0)</f>
        <v>0</v>
      </c>
      <c r="BJ274" s="24" t="s">
        <v>82</v>
      </c>
      <c r="BK274" s="212">
        <f>ROUND(I274*H274,2)</f>
        <v>0</v>
      </c>
      <c r="BL274" s="24" t="s">
        <v>193</v>
      </c>
      <c r="BM274" s="24" t="s">
        <v>1382</v>
      </c>
    </row>
    <row r="275" spans="2:65" s="1" customFormat="1" ht="13.5">
      <c r="B275" s="41"/>
      <c r="C275" s="63"/>
      <c r="D275" s="213" t="s">
        <v>195</v>
      </c>
      <c r="E275" s="63"/>
      <c r="F275" s="214" t="s">
        <v>2309</v>
      </c>
      <c r="G275" s="63"/>
      <c r="H275" s="63"/>
      <c r="I275" s="172"/>
      <c r="J275" s="63"/>
      <c r="K275" s="63"/>
      <c r="L275" s="61"/>
      <c r="M275" s="215"/>
      <c r="N275" s="42"/>
      <c r="O275" s="42"/>
      <c r="P275" s="42"/>
      <c r="Q275" s="42"/>
      <c r="R275" s="42"/>
      <c r="S275" s="42"/>
      <c r="T275" s="78"/>
      <c r="AT275" s="24" t="s">
        <v>195</v>
      </c>
      <c r="AU275" s="24" t="s">
        <v>84</v>
      </c>
    </row>
    <row r="276" spans="2:65" s="1" customFormat="1" ht="16.5" customHeight="1">
      <c r="B276" s="41"/>
      <c r="C276" s="249" t="s">
        <v>556</v>
      </c>
      <c r="D276" s="249" t="s">
        <v>301</v>
      </c>
      <c r="E276" s="250" t="s">
        <v>2310</v>
      </c>
      <c r="F276" s="251" t="s">
        <v>2311</v>
      </c>
      <c r="G276" s="252" t="s">
        <v>2216</v>
      </c>
      <c r="H276" s="253">
        <v>148</v>
      </c>
      <c r="I276" s="254"/>
      <c r="J276" s="255">
        <f>ROUND(I276*H276,2)</f>
        <v>0</v>
      </c>
      <c r="K276" s="251" t="s">
        <v>30</v>
      </c>
      <c r="L276" s="256"/>
      <c r="M276" s="257" t="s">
        <v>30</v>
      </c>
      <c r="N276" s="258" t="s">
        <v>45</v>
      </c>
      <c r="O276" s="42"/>
      <c r="P276" s="210">
        <f>O276*H276</f>
        <v>0</v>
      </c>
      <c r="Q276" s="210">
        <v>0</v>
      </c>
      <c r="R276" s="210">
        <f>Q276*H276</f>
        <v>0</v>
      </c>
      <c r="S276" s="210">
        <v>0</v>
      </c>
      <c r="T276" s="211">
        <f>S276*H276</f>
        <v>0</v>
      </c>
      <c r="AR276" s="24" t="s">
        <v>236</v>
      </c>
      <c r="AT276" s="24" t="s">
        <v>301</v>
      </c>
      <c r="AU276" s="24" t="s">
        <v>84</v>
      </c>
      <c r="AY276" s="24" t="s">
        <v>186</v>
      </c>
      <c r="BE276" s="212">
        <f>IF(N276="základní",J276,0)</f>
        <v>0</v>
      </c>
      <c r="BF276" s="212">
        <f>IF(N276="snížená",J276,0)</f>
        <v>0</v>
      </c>
      <c r="BG276" s="212">
        <f>IF(N276="zákl. přenesená",J276,0)</f>
        <v>0</v>
      </c>
      <c r="BH276" s="212">
        <f>IF(N276="sníž. přenesená",J276,0)</f>
        <v>0</v>
      </c>
      <c r="BI276" s="212">
        <f>IF(N276="nulová",J276,0)</f>
        <v>0</v>
      </c>
      <c r="BJ276" s="24" t="s">
        <v>82</v>
      </c>
      <c r="BK276" s="212">
        <f>ROUND(I276*H276,2)</f>
        <v>0</v>
      </c>
      <c r="BL276" s="24" t="s">
        <v>193</v>
      </c>
      <c r="BM276" s="24" t="s">
        <v>1399</v>
      </c>
    </row>
    <row r="277" spans="2:65" s="1" customFormat="1" ht="13.5">
      <c r="B277" s="41"/>
      <c r="C277" s="63"/>
      <c r="D277" s="213" t="s">
        <v>195</v>
      </c>
      <c r="E277" s="63"/>
      <c r="F277" s="214" t="s">
        <v>2311</v>
      </c>
      <c r="G277" s="63"/>
      <c r="H277" s="63"/>
      <c r="I277" s="172"/>
      <c r="J277" s="63"/>
      <c r="K277" s="63"/>
      <c r="L277" s="61"/>
      <c r="M277" s="215"/>
      <c r="N277" s="42"/>
      <c r="O277" s="42"/>
      <c r="P277" s="42"/>
      <c r="Q277" s="42"/>
      <c r="R277" s="42"/>
      <c r="S277" s="42"/>
      <c r="T277" s="78"/>
      <c r="AT277" s="24" t="s">
        <v>195</v>
      </c>
      <c r="AU277" s="24" t="s">
        <v>84</v>
      </c>
    </row>
    <row r="278" spans="2:65" s="1" customFormat="1" ht="16.5" customHeight="1">
      <c r="B278" s="41"/>
      <c r="C278" s="249" t="s">
        <v>562</v>
      </c>
      <c r="D278" s="249" t="s">
        <v>301</v>
      </c>
      <c r="E278" s="250" t="s">
        <v>2312</v>
      </c>
      <c r="F278" s="251" t="s">
        <v>2313</v>
      </c>
      <c r="G278" s="252" t="s">
        <v>2216</v>
      </c>
      <c r="H278" s="253">
        <v>121</v>
      </c>
      <c r="I278" s="254"/>
      <c r="J278" s="255">
        <f>ROUND(I278*H278,2)</f>
        <v>0</v>
      </c>
      <c r="K278" s="251" t="s">
        <v>30</v>
      </c>
      <c r="L278" s="256"/>
      <c r="M278" s="257" t="s">
        <v>30</v>
      </c>
      <c r="N278" s="258" t="s">
        <v>45</v>
      </c>
      <c r="O278" s="42"/>
      <c r="P278" s="210">
        <f>O278*H278</f>
        <v>0</v>
      </c>
      <c r="Q278" s="210">
        <v>0</v>
      </c>
      <c r="R278" s="210">
        <f>Q278*H278</f>
        <v>0</v>
      </c>
      <c r="S278" s="210">
        <v>0</v>
      </c>
      <c r="T278" s="211">
        <f>S278*H278</f>
        <v>0</v>
      </c>
      <c r="AR278" s="24" t="s">
        <v>236</v>
      </c>
      <c r="AT278" s="24" t="s">
        <v>301</v>
      </c>
      <c r="AU278" s="24" t="s">
        <v>84</v>
      </c>
      <c r="AY278" s="24" t="s">
        <v>186</v>
      </c>
      <c r="BE278" s="212">
        <f>IF(N278="základní",J278,0)</f>
        <v>0</v>
      </c>
      <c r="BF278" s="212">
        <f>IF(N278="snížená",J278,0)</f>
        <v>0</v>
      </c>
      <c r="BG278" s="212">
        <f>IF(N278="zákl. přenesená",J278,0)</f>
        <v>0</v>
      </c>
      <c r="BH278" s="212">
        <f>IF(N278="sníž. přenesená",J278,0)</f>
        <v>0</v>
      </c>
      <c r="BI278" s="212">
        <f>IF(N278="nulová",J278,0)</f>
        <v>0</v>
      </c>
      <c r="BJ278" s="24" t="s">
        <v>82</v>
      </c>
      <c r="BK278" s="212">
        <f>ROUND(I278*H278,2)</f>
        <v>0</v>
      </c>
      <c r="BL278" s="24" t="s">
        <v>193</v>
      </c>
      <c r="BM278" s="24" t="s">
        <v>1403</v>
      </c>
    </row>
    <row r="279" spans="2:65" s="1" customFormat="1" ht="13.5">
      <c r="B279" s="41"/>
      <c r="C279" s="63"/>
      <c r="D279" s="213" t="s">
        <v>195</v>
      </c>
      <c r="E279" s="63"/>
      <c r="F279" s="214" t="s">
        <v>2313</v>
      </c>
      <c r="G279" s="63"/>
      <c r="H279" s="63"/>
      <c r="I279" s="172"/>
      <c r="J279" s="63"/>
      <c r="K279" s="63"/>
      <c r="L279" s="61"/>
      <c r="M279" s="215"/>
      <c r="N279" s="42"/>
      <c r="O279" s="42"/>
      <c r="P279" s="42"/>
      <c r="Q279" s="42"/>
      <c r="R279" s="42"/>
      <c r="S279" s="42"/>
      <c r="T279" s="78"/>
      <c r="AT279" s="24" t="s">
        <v>195</v>
      </c>
      <c r="AU279" s="24" t="s">
        <v>84</v>
      </c>
    </row>
    <row r="280" spans="2:65" s="1" customFormat="1" ht="16.5" customHeight="1">
      <c r="B280" s="41"/>
      <c r="C280" s="249" t="s">
        <v>570</v>
      </c>
      <c r="D280" s="249" t="s">
        <v>301</v>
      </c>
      <c r="E280" s="250" t="s">
        <v>2314</v>
      </c>
      <c r="F280" s="251" t="s">
        <v>2315</v>
      </c>
      <c r="G280" s="252" t="s">
        <v>2216</v>
      </c>
      <c r="H280" s="253">
        <v>351</v>
      </c>
      <c r="I280" s="254"/>
      <c r="J280" s="255">
        <f>ROUND(I280*H280,2)</f>
        <v>0</v>
      </c>
      <c r="K280" s="251" t="s">
        <v>30</v>
      </c>
      <c r="L280" s="256"/>
      <c r="M280" s="257" t="s">
        <v>30</v>
      </c>
      <c r="N280" s="258" t="s">
        <v>45</v>
      </c>
      <c r="O280" s="42"/>
      <c r="P280" s="210">
        <f>O280*H280</f>
        <v>0</v>
      </c>
      <c r="Q280" s="210">
        <v>0</v>
      </c>
      <c r="R280" s="210">
        <f>Q280*H280</f>
        <v>0</v>
      </c>
      <c r="S280" s="210">
        <v>0</v>
      </c>
      <c r="T280" s="211">
        <f>S280*H280</f>
        <v>0</v>
      </c>
      <c r="AR280" s="24" t="s">
        <v>236</v>
      </c>
      <c r="AT280" s="24" t="s">
        <v>301</v>
      </c>
      <c r="AU280" s="24" t="s">
        <v>84</v>
      </c>
      <c r="AY280" s="24" t="s">
        <v>186</v>
      </c>
      <c r="BE280" s="212">
        <f>IF(N280="základní",J280,0)</f>
        <v>0</v>
      </c>
      <c r="BF280" s="212">
        <f>IF(N280="snížená",J280,0)</f>
        <v>0</v>
      </c>
      <c r="BG280" s="212">
        <f>IF(N280="zákl. přenesená",J280,0)</f>
        <v>0</v>
      </c>
      <c r="BH280" s="212">
        <f>IF(N280="sníž. přenesená",J280,0)</f>
        <v>0</v>
      </c>
      <c r="BI280" s="212">
        <f>IF(N280="nulová",J280,0)</f>
        <v>0</v>
      </c>
      <c r="BJ280" s="24" t="s">
        <v>82</v>
      </c>
      <c r="BK280" s="212">
        <f>ROUND(I280*H280,2)</f>
        <v>0</v>
      </c>
      <c r="BL280" s="24" t="s">
        <v>193</v>
      </c>
      <c r="BM280" s="24" t="s">
        <v>1408</v>
      </c>
    </row>
    <row r="281" spans="2:65" s="1" customFormat="1" ht="13.5">
      <c r="B281" s="41"/>
      <c r="C281" s="63"/>
      <c r="D281" s="213" t="s">
        <v>195</v>
      </c>
      <c r="E281" s="63"/>
      <c r="F281" s="214" t="s">
        <v>2315</v>
      </c>
      <c r="G281" s="63"/>
      <c r="H281" s="63"/>
      <c r="I281" s="172"/>
      <c r="J281" s="63"/>
      <c r="K281" s="63"/>
      <c r="L281" s="61"/>
      <c r="M281" s="215"/>
      <c r="N281" s="42"/>
      <c r="O281" s="42"/>
      <c r="P281" s="42"/>
      <c r="Q281" s="42"/>
      <c r="R281" s="42"/>
      <c r="S281" s="42"/>
      <c r="T281" s="78"/>
      <c r="AT281" s="24" t="s">
        <v>195</v>
      </c>
      <c r="AU281" s="24" t="s">
        <v>84</v>
      </c>
    </row>
    <row r="282" spans="2:65" s="1" customFormat="1" ht="16.5" customHeight="1">
      <c r="B282" s="41"/>
      <c r="C282" s="249" t="s">
        <v>576</v>
      </c>
      <c r="D282" s="249" t="s">
        <v>301</v>
      </c>
      <c r="E282" s="250" t="s">
        <v>2316</v>
      </c>
      <c r="F282" s="251" t="s">
        <v>2317</v>
      </c>
      <c r="G282" s="252" t="s">
        <v>2216</v>
      </c>
      <c r="H282" s="253">
        <v>124</v>
      </c>
      <c r="I282" s="254"/>
      <c r="J282" s="255">
        <f>ROUND(I282*H282,2)</f>
        <v>0</v>
      </c>
      <c r="K282" s="251" t="s">
        <v>30</v>
      </c>
      <c r="L282" s="256"/>
      <c r="M282" s="257" t="s">
        <v>30</v>
      </c>
      <c r="N282" s="258" t="s">
        <v>45</v>
      </c>
      <c r="O282" s="42"/>
      <c r="P282" s="210">
        <f>O282*H282</f>
        <v>0</v>
      </c>
      <c r="Q282" s="210">
        <v>0</v>
      </c>
      <c r="R282" s="210">
        <f>Q282*H282</f>
        <v>0</v>
      </c>
      <c r="S282" s="210">
        <v>0</v>
      </c>
      <c r="T282" s="211">
        <f>S282*H282</f>
        <v>0</v>
      </c>
      <c r="AR282" s="24" t="s">
        <v>236</v>
      </c>
      <c r="AT282" s="24" t="s">
        <v>301</v>
      </c>
      <c r="AU282" s="24" t="s">
        <v>84</v>
      </c>
      <c r="AY282" s="24" t="s">
        <v>186</v>
      </c>
      <c r="BE282" s="212">
        <f>IF(N282="základní",J282,0)</f>
        <v>0</v>
      </c>
      <c r="BF282" s="212">
        <f>IF(N282="snížená",J282,0)</f>
        <v>0</v>
      </c>
      <c r="BG282" s="212">
        <f>IF(N282="zákl. přenesená",J282,0)</f>
        <v>0</v>
      </c>
      <c r="BH282" s="212">
        <f>IF(N282="sníž. přenesená",J282,0)</f>
        <v>0</v>
      </c>
      <c r="BI282" s="212">
        <f>IF(N282="nulová",J282,0)</f>
        <v>0</v>
      </c>
      <c r="BJ282" s="24" t="s">
        <v>82</v>
      </c>
      <c r="BK282" s="212">
        <f>ROUND(I282*H282,2)</f>
        <v>0</v>
      </c>
      <c r="BL282" s="24" t="s">
        <v>193</v>
      </c>
      <c r="BM282" s="24" t="s">
        <v>1412</v>
      </c>
    </row>
    <row r="283" spans="2:65" s="1" customFormat="1" ht="13.5">
      <c r="B283" s="41"/>
      <c r="C283" s="63"/>
      <c r="D283" s="213" t="s">
        <v>195</v>
      </c>
      <c r="E283" s="63"/>
      <c r="F283" s="214" t="s">
        <v>2317</v>
      </c>
      <c r="G283" s="63"/>
      <c r="H283" s="63"/>
      <c r="I283" s="172"/>
      <c r="J283" s="63"/>
      <c r="K283" s="63"/>
      <c r="L283" s="61"/>
      <c r="M283" s="215"/>
      <c r="N283" s="42"/>
      <c r="O283" s="42"/>
      <c r="P283" s="42"/>
      <c r="Q283" s="42"/>
      <c r="R283" s="42"/>
      <c r="S283" s="42"/>
      <c r="T283" s="78"/>
      <c r="AT283" s="24" t="s">
        <v>195</v>
      </c>
      <c r="AU283" s="24" t="s">
        <v>84</v>
      </c>
    </row>
    <row r="284" spans="2:65" s="1" customFormat="1" ht="25.5" customHeight="1">
      <c r="B284" s="41"/>
      <c r="C284" s="249" t="s">
        <v>582</v>
      </c>
      <c r="D284" s="249" t="s">
        <v>301</v>
      </c>
      <c r="E284" s="250" t="s">
        <v>2318</v>
      </c>
      <c r="F284" s="251" t="s">
        <v>2319</v>
      </c>
      <c r="G284" s="252" t="s">
        <v>2216</v>
      </c>
      <c r="H284" s="253">
        <v>344</v>
      </c>
      <c r="I284" s="254"/>
      <c r="J284" s="255">
        <f>ROUND(I284*H284,2)</f>
        <v>0</v>
      </c>
      <c r="K284" s="251" t="s">
        <v>30</v>
      </c>
      <c r="L284" s="256"/>
      <c r="M284" s="257" t="s">
        <v>30</v>
      </c>
      <c r="N284" s="258" t="s">
        <v>45</v>
      </c>
      <c r="O284" s="42"/>
      <c r="P284" s="210">
        <f>O284*H284</f>
        <v>0</v>
      </c>
      <c r="Q284" s="210">
        <v>0</v>
      </c>
      <c r="R284" s="210">
        <f>Q284*H284</f>
        <v>0</v>
      </c>
      <c r="S284" s="210">
        <v>0</v>
      </c>
      <c r="T284" s="211">
        <f>S284*H284</f>
        <v>0</v>
      </c>
      <c r="AR284" s="24" t="s">
        <v>236</v>
      </c>
      <c r="AT284" s="24" t="s">
        <v>301</v>
      </c>
      <c r="AU284" s="24" t="s">
        <v>84</v>
      </c>
      <c r="AY284" s="24" t="s">
        <v>186</v>
      </c>
      <c r="BE284" s="212">
        <f>IF(N284="základní",J284,0)</f>
        <v>0</v>
      </c>
      <c r="BF284" s="212">
        <f>IF(N284="snížená",J284,0)</f>
        <v>0</v>
      </c>
      <c r="BG284" s="212">
        <f>IF(N284="zákl. přenesená",J284,0)</f>
        <v>0</v>
      </c>
      <c r="BH284" s="212">
        <f>IF(N284="sníž. přenesená",J284,0)</f>
        <v>0</v>
      </c>
      <c r="BI284" s="212">
        <f>IF(N284="nulová",J284,0)</f>
        <v>0</v>
      </c>
      <c r="BJ284" s="24" t="s">
        <v>82</v>
      </c>
      <c r="BK284" s="212">
        <f>ROUND(I284*H284,2)</f>
        <v>0</v>
      </c>
      <c r="BL284" s="24" t="s">
        <v>193</v>
      </c>
      <c r="BM284" s="24" t="s">
        <v>1191</v>
      </c>
    </row>
    <row r="285" spans="2:65" s="1" customFormat="1" ht="13.5">
      <c r="B285" s="41"/>
      <c r="C285" s="63"/>
      <c r="D285" s="213" t="s">
        <v>195</v>
      </c>
      <c r="E285" s="63"/>
      <c r="F285" s="214" t="s">
        <v>2319</v>
      </c>
      <c r="G285" s="63"/>
      <c r="H285" s="63"/>
      <c r="I285" s="172"/>
      <c r="J285" s="63"/>
      <c r="K285" s="63"/>
      <c r="L285" s="61"/>
      <c r="M285" s="215"/>
      <c r="N285" s="42"/>
      <c r="O285" s="42"/>
      <c r="P285" s="42"/>
      <c r="Q285" s="42"/>
      <c r="R285" s="42"/>
      <c r="S285" s="42"/>
      <c r="T285" s="78"/>
      <c r="AT285" s="24" t="s">
        <v>195</v>
      </c>
      <c r="AU285" s="24" t="s">
        <v>84</v>
      </c>
    </row>
    <row r="286" spans="2:65" s="1" customFormat="1" ht="25.5" customHeight="1">
      <c r="B286" s="41"/>
      <c r="C286" s="249" t="s">
        <v>587</v>
      </c>
      <c r="D286" s="249" t="s">
        <v>301</v>
      </c>
      <c r="E286" s="250" t="s">
        <v>2320</v>
      </c>
      <c r="F286" s="251" t="s">
        <v>2321</v>
      </c>
      <c r="G286" s="252" t="s">
        <v>2216</v>
      </c>
      <c r="H286" s="253">
        <v>180</v>
      </c>
      <c r="I286" s="254"/>
      <c r="J286" s="255">
        <f>ROUND(I286*H286,2)</f>
        <v>0</v>
      </c>
      <c r="K286" s="251" t="s">
        <v>30</v>
      </c>
      <c r="L286" s="256"/>
      <c r="M286" s="257" t="s">
        <v>30</v>
      </c>
      <c r="N286" s="258" t="s">
        <v>45</v>
      </c>
      <c r="O286" s="42"/>
      <c r="P286" s="210">
        <f>O286*H286</f>
        <v>0</v>
      </c>
      <c r="Q286" s="210">
        <v>0</v>
      </c>
      <c r="R286" s="210">
        <f>Q286*H286</f>
        <v>0</v>
      </c>
      <c r="S286" s="210">
        <v>0</v>
      </c>
      <c r="T286" s="211">
        <f>S286*H286</f>
        <v>0</v>
      </c>
      <c r="AR286" s="24" t="s">
        <v>236</v>
      </c>
      <c r="AT286" s="24" t="s">
        <v>301</v>
      </c>
      <c r="AU286" s="24" t="s">
        <v>84</v>
      </c>
      <c r="AY286" s="24" t="s">
        <v>186</v>
      </c>
      <c r="BE286" s="212">
        <f>IF(N286="základní",J286,0)</f>
        <v>0</v>
      </c>
      <c r="BF286" s="212">
        <f>IF(N286="snížená",J286,0)</f>
        <v>0</v>
      </c>
      <c r="BG286" s="212">
        <f>IF(N286="zákl. přenesená",J286,0)</f>
        <v>0</v>
      </c>
      <c r="BH286" s="212">
        <f>IF(N286="sníž. přenesená",J286,0)</f>
        <v>0</v>
      </c>
      <c r="BI286" s="212">
        <f>IF(N286="nulová",J286,0)</f>
        <v>0</v>
      </c>
      <c r="BJ286" s="24" t="s">
        <v>82</v>
      </c>
      <c r="BK286" s="212">
        <f>ROUND(I286*H286,2)</f>
        <v>0</v>
      </c>
      <c r="BL286" s="24" t="s">
        <v>193</v>
      </c>
      <c r="BM286" s="24" t="s">
        <v>1426</v>
      </c>
    </row>
    <row r="287" spans="2:65" s="1" customFormat="1" ht="13.5">
      <c r="B287" s="41"/>
      <c r="C287" s="63"/>
      <c r="D287" s="213" t="s">
        <v>195</v>
      </c>
      <c r="E287" s="63"/>
      <c r="F287" s="214" t="s">
        <v>2321</v>
      </c>
      <c r="G287" s="63"/>
      <c r="H287" s="63"/>
      <c r="I287" s="172"/>
      <c r="J287" s="63"/>
      <c r="K287" s="63"/>
      <c r="L287" s="61"/>
      <c r="M287" s="215"/>
      <c r="N287" s="42"/>
      <c r="O287" s="42"/>
      <c r="P287" s="42"/>
      <c r="Q287" s="42"/>
      <c r="R287" s="42"/>
      <c r="S287" s="42"/>
      <c r="T287" s="78"/>
      <c r="AT287" s="24" t="s">
        <v>195</v>
      </c>
      <c r="AU287" s="24" t="s">
        <v>84</v>
      </c>
    </row>
    <row r="288" spans="2:65" s="1" customFormat="1" ht="16.5" customHeight="1">
      <c r="B288" s="41"/>
      <c r="C288" s="249" t="s">
        <v>592</v>
      </c>
      <c r="D288" s="249" t="s">
        <v>301</v>
      </c>
      <c r="E288" s="250" t="s">
        <v>2322</v>
      </c>
      <c r="F288" s="251" t="s">
        <v>2323</v>
      </c>
      <c r="G288" s="252" t="s">
        <v>2216</v>
      </c>
      <c r="H288" s="253">
        <v>180</v>
      </c>
      <c r="I288" s="254"/>
      <c r="J288" s="255">
        <f>ROUND(I288*H288,2)</f>
        <v>0</v>
      </c>
      <c r="K288" s="251" t="s">
        <v>30</v>
      </c>
      <c r="L288" s="256"/>
      <c r="M288" s="257" t="s">
        <v>30</v>
      </c>
      <c r="N288" s="258" t="s">
        <v>45</v>
      </c>
      <c r="O288" s="42"/>
      <c r="P288" s="210">
        <f>O288*H288</f>
        <v>0</v>
      </c>
      <c r="Q288" s="210">
        <v>0</v>
      </c>
      <c r="R288" s="210">
        <f>Q288*H288</f>
        <v>0</v>
      </c>
      <c r="S288" s="210">
        <v>0</v>
      </c>
      <c r="T288" s="211">
        <f>S288*H288</f>
        <v>0</v>
      </c>
      <c r="AR288" s="24" t="s">
        <v>236</v>
      </c>
      <c r="AT288" s="24" t="s">
        <v>301</v>
      </c>
      <c r="AU288" s="24" t="s">
        <v>84</v>
      </c>
      <c r="AY288" s="24" t="s">
        <v>186</v>
      </c>
      <c r="BE288" s="212">
        <f>IF(N288="základní",J288,0)</f>
        <v>0</v>
      </c>
      <c r="BF288" s="212">
        <f>IF(N288="snížená",J288,0)</f>
        <v>0</v>
      </c>
      <c r="BG288" s="212">
        <f>IF(N288="zákl. přenesená",J288,0)</f>
        <v>0</v>
      </c>
      <c r="BH288" s="212">
        <f>IF(N288="sníž. přenesená",J288,0)</f>
        <v>0</v>
      </c>
      <c r="BI288" s="212">
        <f>IF(N288="nulová",J288,0)</f>
        <v>0</v>
      </c>
      <c r="BJ288" s="24" t="s">
        <v>82</v>
      </c>
      <c r="BK288" s="212">
        <f>ROUND(I288*H288,2)</f>
        <v>0</v>
      </c>
      <c r="BL288" s="24" t="s">
        <v>193</v>
      </c>
      <c r="BM288" s="24" t="s">
        <v>1432</v>
      </c>
    </row>
    <row r="289" spans="2:65" s="1" customFormat="1" ht="13.5">
      <c r="B289" s="41"/>
      <c r="C289" s="63"/>
      <c r="D289" s="213" t="s">
        <v>195</v>
      </c>
      <c r="E289" s="63"/>
      <c r="F289" s="214" t="s">
        <v>2323</v>
      </c>
      <c r="G289" s="63"/>
      <c r="H289" s="63"/>
      <c r="I289" s="172"/>
      <c r="J289" s="63"/>
      <c r="K289" s="63"/>
      <c r="L289" s="61"/>
      <c r="M289" s="215"/>
      <c r="N289" s="42"/>
      <c r="O289" s="42"/>
      <c r="P289" s="42"/>
      <c r="Q289" s="42"/>
      <c r="R289" s="42"/>
      <c r="S289" s="42"/>
      <c r="T289" s="78"/>
      <c r="AT289" s="24" t="s">
        <v>195</v>
      </c>
      <c r="AU289" s="24" t="s">
        <v>84</v>
      </c>
    </row>
    <row r="290" spans="2:65" s="1" customFormat="1" ht="16.5" customHeight="1">
      <c r="B290" s="41"/>
      <c r="C290" s="249" t="s">
        <v>598</v>
      </c>
      <c r="D290" s="249" t="s">
        <v>301</v>
      </c>
      <c r="E290" s="250" t="s">
        <v>2324</v>
      </c>
      <c r="F290" s="251" t="s">
        <v>2325</v>
      </c>
      <c r="G290" s="252" t="s">
        <v>2216</v>
      </c>
      <c r="H290" s="253">
        <v>110</v>
      </c>
      <c r="I290" s="254"/>
      <c r="J290" s="255">
        <f>ROUND(I290*H290,2)</f>
        <v>0</v>
      </c>
      <c r="K290" s="251" t="s">
        <v>30</v>
      </c>
      <c r="L290" s="256"/>
      <c r="M290" s="257" t="s">
        <v>30</v>
      </c>
      <c r="N290" s="258" t="s">
        <v>45</v>
      </c>
      <c r="O290" s="42"/>
      <c r="P290" s="210">
        <f>O290*H290</f>
        <v>0</v>
      </c>
      <c r="Q290" s="210">
        <v>0</v>
      </c>
      <c r="R290" s="210">
        <f>Q290*H290</f>
        <v>0</v>
      </c>
      <c r="S290" s="210">
        <v>0</v>
      </c>
      <c r="T290" s="211">
        <f>S290*H290</f>
        <v>0</v>
      </c>
      <c r="AR290" s="24" t="s">
        <v>236</v>
      </c>
      <c r="AT290" s="24" t="s">
        <v>301</v>
      </c>
      <c r="AU290" s="24" t="s">
        <v>84</v>
      </c>
      <c r="AY290" s="24" t="s">
        <v>186</v>
      </c>
      <c r="BE290" s="212">
        <f>IF(N290="základní",J290,0)</f>
        <v>0</v>
      </c>
      <c r="BF290" s="212">
        <f>IF(N290="snížená",J290,0)</f>
        <v>0</v>
      </c>
      <c r="BG290" s="212">
        <f>IF(N290="zákl. přenesená",J290,0)</f>
        <v>0</v>
      </c>
      <c r="BH290" s="212">
        <f>IF(N290="sníž. přenesená",J290,0)</f>
        <v>0</v>
      </c>
      <c r="BI290" s="212">
        <f>IF(N290="nulová",J290,0)</f>
        <v>0</v>
      </c>
      <c r="BJ290" s="24" t="s">
        <v>82</v>
      </c>
      <c r="BK290" s="212">
        <f>ROUND(I290*H290,2)</f>
        <v>0</v>
      </c>
      <c r="BL290" s="24" t="s">
        <v>193</v>
      </c>
      <c r="BM290" s="24" t="s">
        <v>1438</v>
      </c>
    </row>
    <row r="291" spans="2:65" s="1" customFormat="1" ht="13.5">
      <c r="B291" s="41"/>
      <c r="C291" s="63"/>
      <c r="D291" s="213" t="s">
        <v>195</v>
      </c>
      <c r="E291" s="63"/>
      <c r="F291" s="214" t="s">
        <v>2325</v>
      </c>
      <c r="G291" s="63"/>
      <c r="H291" s="63"/>
      <c r="I291" s="172"/>
      <c r="J291" s="63"/>
      <c r="K291" s="63"/>
      <c r="L291" s="61"/>
      <c r="M291" s="215"/>
      <c r="N291" s="42"/>
      <c r="O291" s="42"/>
      <c r="P291" s="42"/>
      <c r="Q291" s="42"/>
      <c r="R291" s="42"/>
      <c r="S291" s="42"/>
      <c r="T291" s="78"/>
      <c r="AT291" s="24" t="s">
        <v>195</v>
      </c>
      <c r="AU291" s="24" t="s">
        <v>84</v>
      </c>
    </row>
    <row r="292" spans="2:65" s="1" customFormat="1" ht="16.5" customHeight="1">
      <c r="B292" s="41"/>
      <c r="C292" s="249" t="s">
        <v>604</v>
      </c>
      <c r="D292" s="249" t="s">
        <v>301</v>
      </c>
      <c r="E292" s="250" t="s">
        <v>2326</v>
      </c>
      <c r="F292" s="251" t="s">
        <v>2327</v>
      </c>
      <c r="G292" s="252" t="s">
        <v>2216</v>
      </c>
      <c r="H292" s="253">
        <v>15</v>
      </c>
      <c r="I292" s="254"/>
      <c r="J292" s="255">
        <f>ROUND(I292*H292,2)</f>
        <v>0</v>
      </c>
      <c r="K292" s="251" t="s">
        <v>30</v>
      </c>
      <c r="L292" s="256"/>
      <c r="M292" s="257" t="s">
        <v>30</v>
      </c>
      <c r="N292" s="258" t="s">
        <v>45</v>
      </c>
      <c r="O292" s="42"/>
      <c r="P292" s="210">
        <f>O292*H292</f>
        <v>0</v>
      </c>
      <c r="Q292" s="210">
        <v>0</v>
      </c>
      <c r="R292" s="210">
        <f>Q292*H292</f>
        <v>0</v>
      </c>
      <c r="S292" s="210">
        <v>0</v>
      </c>
      <c r="T292" s="211">
        <f>S292*H292</f>
        <v>0</v>
      </c>
      <c r="AR292" s="24" t="s">
        <v>236</v>
      </c>
      <c r="AT292" s="24" t="s">
        <v>301</v>
      </c>
      <c r="AU292" s="24" t="s">
        <v>84</v>
      </c>
      <c r="AY292" s="24" t="s">
        <v>186</v>
      </c>
      <c r="BE292" s="212">
        <f>IF(N292="základní",J292,0)</f>
        <v>0</v>
      </c>
      <c r="BF292" s="212">
        <f>IF(N292="snížená",J292,0)</f>
        <v>0</v>
      </c>
      <c r="BG292" s="212">
        <f>IF(N292="zákl. přenesená",J292,0)</f>
        <v>0</v>
      </c>
      <c r="BH292" s="212">
        <f>IF(N292="sníž. přenesená",J292,0)</f>
        <v>0</v>
      </c>
      <c r="BI292" s="212">
        <f>IF(N292="nulová",J292,0)</f>
        <v>0</v>
      </c>
      <c r="BJ292" s="24" t="s">
        <v>82</v>
      </c>
      <c r="BK292" s="212">
        <f>ROUND(I292*H292,2)</f>
        <v>0</v>
      </c>
      <c r="BL292" s="24" t="s">
        <v>193</v>
      </c>
      <c r="BM292" s="24" t="s">
        <v>1445</v>
      </c>
    </row>
    <row r="293" spans="2:65" s="1" customFormat="1" ht="13.5">
      <c r="B293" s="41"/>
      <c r="C293" s="63"/>
      <c r="D293" s="213" t="s">
        <v>195</v>
      </c>
      <c r="E293" s="63"/>
      <c r="F293" s="214" t="s">
        <v>2327</v>
      </c>
      <c r="G293" s="63"/>
      <c r="H293" s="63"/>
      <c r="I293" s="172"/>
      <c r="J293" s="63"/>
      <c r="K293" s="63"/>
      <c r="L293" s="61"/>
      <c r="M293" s="215"/>
      <c r="N293" s="42"/>
      <c r="O293" s="42"/>
      <c r="P293" s="42"/>
      <c r="Q293" s="42"/>
      <c r="R293" s="42"/>
      <c r="S293" s="42"/>
      <c r="T293" s="78"/>
      <c r="AT293" s="24" t="s">
        <v>195</v>
      </c>
      <c r="AU293" s="24" t="s">
        <v>84</v>
      </c>
    </row>
    <row r="294" spans="2:65" s="1" customFormat="1" ht="16.5" customHeight="1">
      <c r="B294" s="41"/>
      <c r="C294" s="249" t="s">
        <v>611</v>
      </c>
      <c r="D294" s="249" t="s">
        <v>301</v>
      </c>
      <c r="E294" s="250" t="s">
        <v>2328</v>
      </c>
      <c r="F294" s="251" t="s">
        <v>2329</v>
      </c>
      <c r="G294" s="252" t="s">
        <v>2216</v>
      </c>
      <c r="H294" s="253">
        <v>105</v>
      </c>
      <c r="I294" s="254"/>
      <c r="J294" s="255">
        <f>ROUND(I294*H294,2)</f>
        <v>0</v>
      </c>
      <c r="K294" s="251" t="s">
        <v>30</v>
      </c>
      <c r="L294" s="256"/>
      <c r="M294" s="257" t="s">
        <v>30</v>
      </c>
      <c r="N294" s="258" t="s">
        <v>45</v>
      </c>
      <c r="O294" s="42"/>
      <c r="P294" s="210">
        <f>O294*H294</f>
        <v>0</v>
      </c>
      <c r="Q294" s="210">
        <v>0</v>
      </c>
      <c r="R294" s="210">
        <f>Q294*H294</f>
        <v>0</v>
      </c>
      <c r="S294" s="210">
        <v>0</v>
      </c>
      <c r="T294" s="211">
        <f>S294*H294</f>
        <v>0</v>
      </c>
      <c r="AR294" s="24" t="s">
        <v>236</v>
      </c>
      <c r="AT294" s="24" t="s">
        <v>301</v>
      </c>
      <c r="AU294" s="24" t="s">
        <v>84</v>
      </c>
      <c r="AY294" s="24" t="s">
        <v>186</v>
      </c>
      <c r="BE294" s="212">
        <f>IF(N294="základní",J294,0)</f>
        <v>0</v>
      </c>
      <c r="BF294" s="212">
        <f>IF(N294="snížená",J294,0)</f>
        <v>0</v>
      </c>
      <c r="BG294" s="212">
        <f>IF(N294="zákl. přenesená",J294,0)</f>
        <v>0</v>
      </c>
      <c r="BH294" s="212">
        <f>IF(N294="sníž. přenesená",J294,0)</f>
        <v>0</v>
      </c>
      <c r="BI294" s="212">
        <f>IF(N294="nulová",J294,0)</f>
        <v>0</v>
      </c>
      <c r="BJ294" s="24" t="s">
        <v>82</v>
      </c>
      <c r="BK294" s="212">
        <f>ROUND(I294*H294,2)</f>
        <v>0</v>
      </c>
      <c r="BL294" s="24" t="s">
        <v>193</v>
      </c>
      <c r="BM294" s="24" t="s">
        <v>1461</v>
      </c>
    </row>
    <row r="295" spans="2:65" s="1" customFormat="1" ht="13.5">
      <c r="B295" s="41"/>
      <c r="C295" s="63"/>
      <c r="D295" s="213" t="s">
        <v>195</v>
      </c>
      <c r="E295" s="63"/>
      <c r="F295" s="214" t="s">
        <v>2329</v>
      </c>
      <c r="G295" s="63"/>
      <c r="H295" s="63"/>
      <c r="I295" s="172"/>
      <c r="J295" s="63"/>
      <c r="K295" s="63"/>
      <c r="L295" s="61"/>
      <c r="M295" s="215"/>
      <c r="N295" s="42"/>
      <c r="O295" s="42"/>
      <c r="P295" s="42"/>
      <c r="Q295" s="42"/>
      <c r="R295" s="42"/>
      <c r="S295" s="42"/>
      <c r="T295" s="78"/>
      <c r="AT295" s="24" t="s">
        <v>195</v>
      </c>
      <c r="AU295" s="24" t="s">
        <v>84</v>
      </c>
    </row>
    <row r="296" spans="2:65" s="1" customFormat="1" ht="16.5" customHeight="1">
      <c r="B296" s="41"/>
      <c r="C296" s="249" t="s">
        <v>1184</v>
      </c>
      <c r="D296" s="249" t="s">
        <v>301</v>
      </c>
      <c r="E296" s="250" t="s">
        <v>2330</v>
      </c>
      <c r="F296" s="251" t="s">
        <v>2331</v>
      </c>
      <c r="G296" s="252" t="s">
        <v>2216</v>
      </c>
      <c r="H296" s="253">
        <v>1</v>
      </c>
      <c r="I296" s="254"/>
      <c r="J296" s="255">
        <f>ROUND(I296*H296,2)</f>
        <v>0</v>
      </c>
      <c r="K296" s="251" t="s">
        <v>30</v>
      </c>
      <c r="L296" s="256"/>
      <c r="M296" s="257" t="s">
        <v>30</v>
      </c>
      <c r="N296" s="258" t="s">
        <v>45</v>
      </c>
      <c r="O296" s="42"/>
      <c r="P296" s="210">
        <f>O296*H296</f>
        <v>0</v>
      </c>
      <c r="Q296" s="210">
        <v>0</v>
      </c>
      <c r="R296" s="210">
        <f>Q296*H296</f>
        <v>0</v>
      </c>
      <c r="S296" s="210">
        <v>0</v>
      </c>
      <c r="T296" s="211">
        <f>S296*H296</f>
        <v>0</v>
      </c>
      <c r="AR296" s="24" t="s">
        <v>236</v>
      </c>
      <c r="AT296" s="24" t="s">
        <v>301</v>
      </c>
      <c r="AU296" s="24" t="s">
        <v>84</v>
      </c>
      <c r="AY296" s="24" t="s">
        <v>186</v>
      </c>
      <c r="BE296" s="212">
        <f>IF(N296="základní",J296,0)</f>
        <v>0</v>
      </c>
      <c r="BF296" s="212">
        <f>IF(N296="snížená",J296,0)</f>
        <v>0</v>
      </c>
      <c r="BG296" s="212">
        <f>IF(N296="zákl. přenesená",J296,0)</f>
        <v>0</v>
      </c>
      <c r="BH296" s="212">
        <f>IF(N296="sníž. přenesená",J296,0)</f>
        <v>0</v>
      </c>
      <c r="BI296" s="212">
        <f>IF(N296="nulová",J296,0)</f>
        <v>0</v>
      </c>
      <c r="BJ296" s="24" t="s">
        <v>82</v>
      </c>
      <c r="BK296" s="212">
        <f>ROUND(I296*H296,2)</f>
        <v>0</v>
      </c>
      <c r="BL296" s="24" t="s">
        <v>193</v>
      </c>
      <c r="BM296" s="24" t="s">
        <v>1484</v>
      </c>
    </row>
    <row r="297" spans="2:65" s="1" customFormat="1" ht="13.5">
      <c r="B297" s="41"/>
      <c r="C297" s="63"/>
      <c r="D297" s="213" t="s">
        <v>195</v>
      </c>
      <c r="E297" s="63"/>
      <c r="F297" s="214" t="s">
        <v>2331</v>
      </c>
      <c r="G297" s="63"/>
      <c r="H297" s="63"/>
      <c r="I297" s="172"/>
      <c r="J297" s="63"/>
      <c r="K297" s="63"/>
      <c r="L297" s="61"/>
      <c r="M297" s="215"/>
      <c r="N297" s="42"/>
      <c r="O297" s="42"/>
      <c r="P297" s="42"/>
      <c r="Q297" s="42"/>
      <c r="R297" s="42"/>
      <c r="S297" s="42"/>
      <c r="T297" s="78"/>
      <c r="AT297" s="24" t="s">
        <v>195</v>
      </c>
      <c r="AU297" s="24" t="s">
        <v>84</v>
      </c>
    </row>
    <row r="298" spans="2:65" s="1" customFormat="1" ht="16.5" customHeight="1">
      <c r="B298" s="41"/>
      <c r="C298" s="201" t="s">
        <v>1187</v>
      </c>
      <c r="D298" s="201" t="s">
        <v>188</v>
      </c>
      <c r="E298" s="202" t="s">
        <v>1996</v>
      </c>
      <c r="F298" s="203" t="s">
        <v>1997</v>
      </c>
      <c r="G298" s="204" t="s">
        <v>212</v>
      </c>
      <c r="H298" s="205">
        <v>305.2</v>
      </c>
      <c r="I298" s="206"/>
      <c r="J298" s="207">
        <f>ROUND(I298*H298,2)</f>
        <v>0</v>
      </c>
      <c r="K298" s="203" t="s">
        <v>192</v>
      </c>
      <c r="L298" s="61"/>
      <c r="M298" s="208" t="s">
        <v>30</v>
      </c>
      <c r="N298" s="209" t="s">
        <v>45</v>
      </c>
      <c r="O298" s="42"/>
      <c r="P298" s="210">
        <f>O298*H298</f>
        <v>0</v>
      </c>
      <c r="Q298" s="210">
        <v>0</v>
      </c>
      <c r="R298" s="210">
        <f>Q298*H298</f>
        <v>0</v>
      </c>
      <c r="S298" s="210">
        <v>0</v>
      </c>
      <c r="T298" s="211">
        <f>S298*H298</f>
        <v>0</v>
      </c>
      <c r="AR298" s="24" t="s">
        <v>193</v>
      </c>
      <c r="AT298" s="24" t="s">
        <v>188</v>
      </c>
      <c r="AU298" s="24" t="s">
        <v>84</v>
      </c>
      <c r="AY298" s="24" t="s">
        <v>186</v>
      </c>
      <c r="BE298" s="212">
        <f>IF(N298="základní",J298,0)</f>
        <v>0</v>
      </c>
      <c r="BF298" s="212">
        <f>IF(N298="snížená",J298,0)</f>
        <v>0</v>
      </c>
      <c r="BG298" s="212">
        <f>IF(N298="zákl. přenesená",J298,0)</f>
        <v>0</v>
      </c>
      <c r="BH298" s="212">
        <f>IF(N298="sníž. přenesená",J298,0)</f>
        <v>0</v>
      </c>
      <c r="BI298" s="212">
        <f>IF(N298="nulová",J298,0)</f>
        <v>0</v>
      </c>
      <c r="BJ298" s="24" t="s">
        <v>82</v>
      </c>
      <c r="BK298" s="212">
        <f>ROUND(I298*H298,2)</f>
        <v>0</v>
      </c>
      <c r="BL298" s="24" t="s">
        <v>193</v>
      </c>
      <c r="BM298" s="24" t="s">
        <v>2332</v>
      </c>
    </row>
    <row r="299" spans="2:65" s="1" customFormat="1" ht="13.5">
      <c r="B299" s="41"/>
      <c r="C299" s="63"/>
      <c r="D299" s="213" t="s">
        <v>195</v>
      </c>
      <c r="E299" s="63"/>
      <c r="F299" s="214" t="s">
        <v>1999</v>
      </c>
      <c r="G299" s="63"/>
      <c r="H299" s="63"/>
      <c r="I299" s="172"/>
      <c r="J299" s="63"/>
      <c r="K299" s="63"/>
      <c r="L299" s="61"/>
      <c r="M299" s="215"/>
      <c r="N299" s="42"/>
      <c r="O299" s="42"/>
      <c r="P299" s="42"/>
      <c r="Q299" s="42"/>
      <c r="R299" s="42"/>
      <c r="S299" s="42"/>
      <c r="T299" s="78"/>
      <c r="AT299" s="24" t="s">
        <v>195</v>
      </c>
      <c r="AU299" s="24" t="s">
        <v>84</v>
      </c>
    </row>
    <row r="300" spans="2:65" s="12" customFormat="1" ht="13.5">
      <c r="B300" s="216"/>
      <c r="C300" s="217"/>
      <c r="D300" s="213" t="s">
        <v>197</v>
      </c>
      <c r="E300" s="218" t="s">
        <v>30</v>
      </c>
      <c r="F300" s="219" t="s">
        <v>2333</v>
      </c>
      <c r="G300" s="217"/>
      <c r="H300" s="220">
        <v>305.2</v>
      </c>
      <c r="I300" s="221"/>
      <c r="J300" s="217"/>
      <c r="K300" s="217"/>
      <c r="L300" s="222"/>
      <c r="M300" s="223"/>
      <c r="N300" s="224"/>
      <c r="O300" s="224"/>
      <c r="P300" s="224"/>
      <c r="Q300" s="224"/>
      <c r="R300" s="224"/>
      <c r="S300" s="224"/>
      <c r="T300" s="225"/>
      <c r="AT300" s="226" t="s">
        <v>197</v>
      </c>
      <c r="AU300" s="226" t="s">
        <v>84</v>
      </c>
      <c r="AV300" s="12" t="s">
        <v>84</v>
      </c>
      <c r="AW300" s="12" t="s">
        <v>37</v>
      </c>
      <c r="AX300" s="12" t="s">
        <v>74</v>
      </c>
      <c r="AY300" s="226" t="s">
        <v>186</v>
      </c>
    </row>
    <row r="301" spans="2:65" s="1" customFormat="1" ht="16.5" customHeight="1">
      <c r="B301" s="41"/>
      <c r="C301" s="201" t="s">
        <v>1192</v>
      </c>
      <c r="D301" s="201" t="s">
        <v>188</v>
      </c>
      <c r="E301" s="202" t="s">
        <v>2334</v>
      </c>
      <c r="F301" s="203" t="s">
        <v>2335</v>
      </c>
      <c r="G301" s="204" t="s">
        <v>2216</v>
      </c>
      <c r="H301" s="205">
        <v>27</v>
      </c>
      <c r="I301" s="206"/>
      <c r="J301" s="207">
        <f>ROUND(I301*H301,2)</f>
        <v>0</v>
      </c>
      <c r="K301" s="203" t="s">
        <v>30</v>
      </c>
      <c r="L301" s="61"/>
      <c r="M301" s="208" t="s">
        <v>30</v>
      </c>
      <c r="N301" s="209" t="s">
        <v>45</v>
      </c>
      <c r="O301" s="42"/>
      <c r="P301" s="210">
        <f>O301*H301</f>
        <v>0</v>
      </c>
      <c r="Q301" s="210">
        <v>0</v>
      </c>
      <c r="R301" s="210">
        <f>Q301*H301</f>
        <v>0</v>
      </c>
      <c r="S301" s="210">
        <v>0</v>
      </c>
      <c r="T301" s="211">
        <f>S301*H301</f>
        <v>0</v>
      </c>
      <c r="AR301" s="24" t="s">
        <v>193</v>
      </c>
      <c r="AT301" s="24" t="s">
        <v>188</v>
      </c>
      <c r="AU301" s="24" t="s">
        <v>84</v>
      </c>
      <c r="AY301" s="24" t="s">
        <v>186</v>
      </c>
      <c r="BE301" s="212">
        <f>IF(N301="základní",J301,0)</f>
        <v>0</v>
      </c>
      <c r="BF301" s="212">
        <f>IF(N301="snížená",J301,0)</f>
        <v>0</v>
      </c>
      <c r="BG301" s="212">
        <f>IF(N301="zákl. přenesená",J301,0)</f>
        <v>0</v>
      </c>
      <c r="BH301" s="212">
        <f>IF(N301="sníž. přenesená",J301,0)</f>
        <v>0</v>
      </c>
      <c r="BI301" s="212">
        <f>IF(N301="nulová",J301,0)</f>
        <v>0</v>
      </c>
      <c r="BJ301" s="24" t="s">
        <v>82</v>
      </c>
      <c r="BK301" s="212">
        <f>ROUND(I301*H301,2)</f>
        <v>0</v>
      </c>
      <c r="BL301" s="24" t="s">
        <v>193</v>
      </c>
      <c r="BM301" s="24" t="s">
        <v>1490</v>
      </c>
    </row>
    <row r="302" spans="2:65" s="1" customFormat="1" ht="13.5">
      <c r="B302" s="41"/>
      <c r="C302" s="63"/>
      <c r="D302" s="213" t="s">
        <v>195</v>
      </c>
      <c r="E302" s="63"/>
      <c r="F302" s="214" t="s">
        <v>2335</v>
      </c>
      <c r="G302" s="63"/>
      <c r="H302" s="63"/>
      <c r="I302" s="172"/>
      <c r="J302" s="63"/>
      <c r="K302" s="63"/>
      <c r="L302" s="61"/>
      <c r="M302" s="215"/>
      <c r="N302" s="42"/>
      <c r="O302" s="42"/>
      <c r="P302" s="42"/>
      <c r="Q302" s="42"/>
      <c r="R302" s="42"/>
      <c r="S302" s="42"/>
      <c r="T302" s="78"/>
      <c r="AT302" s="24" t="s">
        <v>195</v>
      </c>
      <c r="AU302" s="24" t="s">
        <v>84</v>
      </c>
    </row>
    <row r="303" spans="2:65" s="1" customFormat="1" ht="16.5" customHeight="1">
      <c r="B303" s="41"/>
      <c r="C303" s="201" t="s">
        <v>1196</v>
      </c>
      <c r="D303" s="201" t="s">
        <v>188</v>
      </c>
      <c r="E303" s="202" t="s">
        <v>2336</v>
      </c>
      <c r="F303" s="203" t="s">
        <v>2337</v>
      </c>
      <c r="G303" s="204" t="s">
        <v>191</v>
      </c>
      <c r="H303" s="205">
        <v>1419</v>
      </c>
      <c r="I303" s="206"/>
      <c r="J303" s="207">
        <f>ROUND(I303*H303,2)</f>
        <v>0</v>
      </c>
      <c r="K303" s="203" t="s">
        <v>30</v>
      </c>
      <c r="L303" s="61"/>
      <c r="M303" s="208" t="s">
        <v>30</v>
      </c>
      <c r="N303" s="209" t="s">
        <v>45</v>
      </c>
      <c r="O303" s="42"/>
      <c r="P303" s="210">
        <f>O303*H303</f>
        <v>0</v>
      </c>
      <c r="Q303" s="210">
        <v>0</v>
      </c>
      <c r="R303" s="210">
        <f>Q303*H303</f>
        <v>0</v>
      </c>
      <c r="S303" s="210">
        <v>0</v>
      </c>
      <c r="T303" s="211">
        <f>S303*H303</f>
        <v>0</v>
      </c>
      <c r="AR303" s="24" t="s">
        <v>193</v>
      </c>
      <c r="AT303" s="24" t="s">
        <v>188</v>
      </c>
      <c r="AU303" s="24" t="s">
        <v>84</v>
      </c>
      <c r="AY303" s="24" t="s">
        <v>186</v>
      </c>
      <c r="BE303" s="212">
        <f>IF(N303="základní",J303,0)</f>
        <v>0</v>
      </c>
      <c r="BF303" s="212">
        <f>IF(N303="snížená",J303,0)</f>
        <v>0</v>
      </c>
      <c r="BG303" s="212">
        <f>IF(N303="zákl. přenesená",J303,0)</f>
        <v>0</v>
      </c>
      <c r="BH303" s="212">
        <f>IF(N303="sníž. přenesená",J303,0)</f>
        <v>0</v>
      </c>
      <c r="BI303" s="212">
        <f>IF(N303="nulová",J303,0)</f>
        <v>0</v>
      </c>
      <c r="BJ303" s="24" t="s">
        <v>82</v>
      </c>
      <c r="BK303" s="212">
        <f>ROUND(I303*H303,2)</f>
        <v>0</v>
      </c>
      <c r="BL303" s="24" t="s">
        <v>193</v>
      </c>
      <c r="BM303" s="24" t="s">
        <v>2338</v>
      </c>
    </row>
    <row r="304" spans="2:65" s="1" customFormat="1" ht="13.5">
      <c r="B304" s="41"/>
      <c r="C304" s="63"/>
      <c r="D304" s="213" t="s">
        <v>195</v>
      </c>
      <c r="E304" s="63"/>
      <c r="F304" s="214" t="s">
        <v>2337</v>
      </c>
      <c r="G304" s="63"/>
      <c r="H304" s="63"/>
      <c r="I304" s="172"/>
      <c r="J304" s="63"/>
      <c r="K304" s="63"/>
      <c r="L304" s="61"/>
      <c r="M304" s="215"/>
      <c r="N304" s="42"/>
      <c r="O304" s="42"/>
      <c r="P304" s="42"/>
      <c r="Q304" s="42"/>
      <c r="R304" s="42"/>
      <c r="S304" s="42"/>
      <c r="T304" s="78"/>
      <c r="AT304" s="24" t="s">
        <v>195</v>
      </c>
      <c r="AU304" s="24" t="s">
        <v>84</v>
      </c>
    </row>
    <row r="305" spans="2:65" s="1" customFormat="1" ht="27">
      <c r="B305" s="41"/>
      <c r="C305" s="63"/>
      <c r="D305" s="213" t="s">
        <v>241</v>
      </c>
      <c r="E305" s="63"/>
      <c r="F305" s="248" t="s">
        <v>2339</v>
      </c>
      <c r="G305" s="63"/>
      <c r="H305" s="63"/>
      <c r="I305" s="172"/>
      <c r="J305" s="63"/>
      <c r="K305" s="63"/>
      <c r="L305" s="61"/>
      <c r="M305" s="215"/>
      <c r="N305" s="42"/>
      <c r="O305" s="42"/>
      <c r="P305" s="42"/>
      <c r="Q305" s="42"/>
      <c r="R305" s="42"/>
      <c r="S305" s="42"/>
      <c r="T305" s="78"/>
      <c r="AT305" s="24" t="s">
        <v>241</v>
      </c>
      <c r="AU305" s="24" t="s">
        <v>84</v>
      </c>
    </row>
    <row r="306" spans="2:65" s="1" customFormat="1" ht="16.5" customHeight="1">
      <c r="B306" s="41"/>
      <c r="C306" s="201" t="s">
        <v>1199</v>
      </c>
      <c r="D306" s="201" t="s">
        <v>188</v>
      </c>
      <c r="E306" s="202" t="s">
        <v>2340</v>
      </c>
      <c r="F306" s="203" t="s">
        <v>2341</v>
      </c>
      <c r="G306" s="204" t="s">
        <v>2216</v>
      </c>
      <c r="H306" s="205">
        <v>27</v>
      </c>
      <c r="I306" s="206"/>
      <c r="J306" s="207">
        <f>ROUND(I306*H306,2)</f>
        <v>0</v>
      </c>
      <c r="K306" s="203" t="s">
        <v>30</v>
      </c>
      <c r="L306" s="61"/>
      <c r="M306" s="208" t="s">
        <v>30</v>
      </c>
      <c r="N306" s="209" t="s">
        <v>45</v>
      </c>
      <c r="O306" s="42"/>
      <c r="P306" s="210">
        <f>O306*H306</f>
        <v>0</v>
      </c>
      <c r="Q306" s="210">
        <v>0</v>
      </c>
      <c r="R306" s="210">
        <f>Q306*H306</f>
        <v>0</v>
      </c>
      <c r="S306" s="210">
        <v>0</v>
      </c>
      <c r="T306" s="211">
        <f>S306*H306</f>
        <v>0</v>
      </c>
      <c r="AR306" s="24" t="s">
        <v>193</v>
      </c>
      <c r="AT306" s="24" t="s">
        <v>188</v>
      </c>
      <c r="AU306" s="24" t="s">
        <v>84</v>
      </c>
      <c r="AY306" s="24" t="s">
        <v>186</v>
      </c>
      <c r="BE306" s="212">
        <f>IF(N306="základní",J306,0)</f>
        <v>0</v>
      </c>
      <c r="BF306" s="212">
        <f>IF(N306="snížená",J306,0)</f>
        <v>0</v>
      </c>
      <c r="BG306" s="212">
        <f>IF(N306="zákl. přenesená",J306,0)</f>
        <v>0</v>
      </c>
      <c r="BH306" s="212">
        <f>IF(N306="sníž. přenesená",J306,0)</f>
        <v>0</v>
      </c>
      <c r="BI306" s="212">
        <f>IF(N306="nulová",J306,0)</f>
        <v>0</v>
      </c>
      <c r="BJ306" s="24" t="s">
        <v>82</v>
      </c>
      <c r="BK306" s="212">
        <f>ROUND(I306*H306,2)</f>
        <v>0</v>
      </c>
      <c r="BL306" s="24" t="s">
        <v>193</v>
      </c>
      <c r="BM306" s="24" t="s">
        <v>2342</v>
      </c>
    </row>
    <row r="307" spans="2:65" s="1" customFormat="1" ht="13.5">
      <c r="B307" s="41"/>
      <c r="C307" s="63"/>
      <c r="D307" s="213" t="s">
        <v>195</v>
      </c>
      <c r="E307" s="63"/>
      <c r="F307" s="214" t="s">
        <v>2341</v>
      </c>
      <c r="G307" s="63"/>
      <c r="H307" s="63"/>
      <c r="I307" s="172"/>
      <c r="J307" s="63"/>
      <c r="K307" s="63"/>
      <c r="L307" s="61"/>
      <c r="M307" s="215"/>
      <c r="N307" s="42"/>
      <c r="O307" s="42"/>
      <c r="P307" s="42"/>
      <c r="Q307" s="42"/>
      <c r="R307" s="42"/>
      <c r="S307" s="42"/>
      <c r="T307" s="78"/>
      <c r="AT307" s="24" t="s">
        <v>195</v>
      </c>
      <c r="AU307" s="24" t="s">
        <v>84</v>
      </c>
    </row>
    <row r="308" spans="2:65" s="1" customFormat="1" ht="16.5" customHeight="1">
      <c r="B308" s="41"/>
      <c r="C308" s="201" t="s">
        <v>417</v>
      </c>
      <c r="D308" s="201" t="s">
        <v>188</v>
      </c>
      <c r="E308" s="202" t="s">
        <v>2343</v>
      </c>
      <c r="F308" s="203" t="s">
        <v>2344</v>
      </c>
      <c r="G308" s="204" t="s">
        <v>212</v>
      </c>
      <c r="H308" s="205">
        <v>596</v>
      </c>
      <c r="I308" s="206"/>
      <c r="J308" s="207">
        <f>ROUND(I308*H308,2)</f>
        <v>0</v>
      </c>
      <c r="K308" s="203" t="s">
        <v>30</v>
      </c>
      <c r="L308" s="61"/>
      <c r="M308" s="208" t="s">
        <v>30</v>
      </c>
      <c r="N308" s="209" t="s">
        <v>45</v>
      </c>
      <c r="O308" s="42"/>
      <c r="P308" s="210">
        <f>O308*H308</f>
        <v>0</v>
      </c>
      <c r="Q308" s="210">
        <v>0</v>
      </c>
      <c r="R308" s="210">
        <f>Q308*H308</f>
        <v>0</v>
      </c>
      <c r="S308" s="210">
        <v>0</v>
      </c>
      <c r="T308" s="211">
        <f>S308*H308</f>
        <v>0</v>
      </c>
      <c r="AR308" s="24" t="s">
        <v>193</v>
      </c>
      <c r="AT308" s="24" t="s">
        <v>188</v>
      </c>
      <c r="AU308" s="24" t="s">
        <v>84</v>
      </c>
      <c r="AY308" s="24" t="s">
        <v>186</v>
      </c>
      <c r="BE308" s="212">
        <f>IF(N308="základní",J308,0)</f>
        <v>0</v>
      </c>
      <c r="BF308" s="212">
        <f>IF(N308="snížená",J308,0)</f>
        <v>0</v>
      </c>
      <c r="BG308" s="212">
        <f>IF(N308="zákl. přenesená",J308,0)</f>
        <v>0</v>
      </c>
      <c r="BH308" s="212">
        <f>IF(N308="sníž. přenesená",J308,0)</f>
        <v>0</v>
      </c>
      <c r="BI308" s="212">
        <f>IF(N308="nulová",J308,0)</f>
        <v>0</v>
      </c>
      <c r="BJ308" s="24" t="s">
        <v>82</v>
      </c>
      <c r="BK308" s="212">
        <f>ROUND(I308*H308,2)</f>
        <v>0</v>
      </c>
      <c r="BL308" s="24" t="s">
        <v>193</v>
      </c>
      <c r="BM308" s="24" t="s">
        <v>2345</v>
      </c>
    </row>
    <row r="309" spans="2:65" s="1" customFormat="1" ht="13.5">
      <c r="B309" s="41"/>
      <c r="C309" s="63"/>
      <c r="D309" s="213" t="s">
        <v>195</v>
      </c>
      <c r="E309" s="63"/>
      <c r="F309" s="214" t="s">
        <v>2344</v>
      </c>
      <c r="G309" s="63"/>
      <c r="H309" s="63"/>
      <c r="I309" s="172"/>
      <c r="J309" s="63"/>
      <c r="K309" s="63"/>
      <c r="L309" s="61"/>
      <c r="M309" s="215"/>
      <c r="N309" s="42"/>
      <c r="O309" s="42"/>
      <c r="P309" s="42"/>
      <c r="Q309" s="42"/>
      <c r="R309" s="42"/>
      <c r="S309" s="42"/>
      <c r="T309" s="78"/>
      <c r="AT309" s="24" t="s">
        <v>195</v>
      </c>
      <c r="AU309" s="24" t="s">
        <v>84</v>
      </c>
    </row>
    <row r="310" spans="2:65" s="1" customFormat="1" ht="16.5" customHeight="1">
      <c r="B310" s="41"/>
      <c r="C310" s="201" t="s">
        <v>1208</v>
      </c>
      <c r="D310" s="201" t="s">
        <v>188</v>
      </c>
      <c r="E310" s="202" t="s">
        <v>2346</v>
      </c>
      <c r="F310" s="203" t="s">
        <v>2347</v>
      </c>
      <c r="G310" s="204" t="s">
        <v>2216</v>
      </c>
      <c r="H310" s="205">
        <v>117</v>
      </c>
      <c r="I310" s="206"/>
      <c r="J310" s="207">
        <f>ROUND(I310*H310,2)</f>
        <v>0</v>
      </c>
      <c r="K310" s="203" t="s">
        <v>30</v>
      </c>
      <c r="L310" s="61"/>
      <c r="M310" s="208" t="s">
        <v>30</v>
      </c>
      <c r="N310" s="209" t="s">
        <v>45</v>
      </c>
      <c r="O310" s="42"/>
      <c r="P310" s="210">
        <f>O310*H310</f>
        <v>0</v>
      </c>
      <c r="Q310" s="210">
        <v>0</v>
      </c>
      <c r="R310" s="210">
        <f>Q310*H310</f>
        <v>0</v>
      </c>
      <c r="S310" s="210">
        <v>0</v>
      </c>
      <c r="T310" s="211">
        <f>S310*H310</f>
        <v>0</v>
      </c>
      <c r="AR310" s="24" t="s">
        <v>193</v>
      </c>
      <c r="AT310" s="24" t="s">
        <v>188</v>
      </c>
      <c r="AU310" s="24" t="s">
        <v>84</v>
      </c>
      <c r="AY310" s="24" t="s">
        <v>186</v>
      </c>
      <c r="BE310" s="212">
        <f>IF(N310="základní",J310,0)</f>
        <v>0</v>
      </c>
      <c r="BF310" s="212">
        <f>IF(N310="snížená",J310,0)</f>
        <v>0</v>
      </c>
      <c r="BG310" s="212">
        <f>IF(N310="zákl. přenesená",J310,0)</f>
        <v>0</v>
      </c>
      <c r="BH310" s="212">
        <f>IF(N310="sníž. přenesená",J310,0)</f>
        <v>0</v>
      </c>
      <c r="BI310" s="212">
        <f>IF(N310="nulová",J310,0)</f>
        <v>0</v>
      </c>
      <c r="BJ310" s="24" t="s">
        <v>82</v>
      </c>
      <c r="BK310" s="212">
        <f>ROUND(I310*H310,2)</f>
        <v>0</v>
      </c>
      <c r="BL310" s="24" t="s">
        <v>193</v>
      </c>
      <c r="BM310" s="24" t="s">
        <v>2348</v>
      </c>
    </row>
    <row r="311" spans="2:65" s="1" customFormat="1" ht="13.5">
      <c r="B311" s="41"/>
      <c r="C311" s="63"/>
      <c r="D311" s="213" t="s">
        <v>195</v>
      </c>
      <c r="E311" s="63"/>
      <c r="F311" s="214" t="s">
        <v>2347</v>
      </c>
      <c r="G311" s="63"/>
      <c r="H311" s="63"/>
      <c r="I311" s="172"/>
      <c r="J311" s="63"/>
      <c r="K311" s="63"/>
      <c r="L311" s="61"/>
      <c r="M311" s="215"/>
      <c r="N311" s="42"/>
      <c r="O311" s="42"/>
      <c r="P311" s="42"/>
      <c r="Q311" s="42"/>
      <c r="R311" s="42"/>
      <c r="S311" s="42"/>
      <c r="T311" s="78"/>
      <c r="AT311" s="24" t="s">
        <v>195</v>
      </c>
      <c r="AU311" s="24" t="s">
        <v>84</v>
      </c>
    </row>
    <row r="312" spans="2:65" s="1" customFormat="1" ht="16.5" customHeight="1">
      <c r="B312" s="41"/>
      <c r="C312" s="201" t="s">
        <v>1211</v>
      </c>
      <c r="D312" s="201" t="s">
        <v>188</v>
      </c>
      <c r="E312" s="202" t="s">
        <v>2349</v>
      </c>
      <c r="F312" s="203" t="s">
        <v>2350</v>
      </c>
      <c r="G312" s="204" t="s">
        <v>2216</v>
      </c>
      <c r="H312" s="205">
        <v>4</v>
      </c>
      <c r="I312" s="206"/>
      <c r="J312" s="207">
        <f>ROUND(I312*H312,2)</f>
        <v>0</v>
      </c>
      <c r="K312" s="203" t="s">
        <v>30</v>
      </c>
      <c r="L312" s="61"/>
      <c r="M312" s="208" t="s">
        <v>30</v>
      </c>
      <c r="N312" s="209" t="s">
        <v>45</v>
      </c>
      <c r="O312" s="42"/>
      <c r="P312" s="210">
        <f>O312*H312</f>
        <v>0</v>
      </c>
      <c r="Q312" s="210">
        <v>0</v>
      </c>
      <c r="R312" s="210">
        <f>Q312*H312</f>
        <v>0</v>
      </c>
      <c r="S312" s="210">
        <v>0</v>
      </c>
      <c r="T312" s="211">
        <f>S312*H312</f>
        <v>0</v>
      </c>
      <c r="AR312" s="24" t="s">
        <v>193</v>
      </c>
      <c r="AT312" s="24" t="s">
        <v>188</v>
      </c>
      <c r="AU312" s="24" t="s">
        <v>84</v>
      </c>
      <c r="AY312" s="24" t="s">
        <v>186</v>
      </c>
      <c r="BE312" s="212">
        <f>IF(N312="základní",J312,0)</f>
        <v>0</v>
      </c>
      <c r="BF312" s="212">
        <f>IF(N312="snížená",J312,0)</f>
        <v>0</v>
      </c>
      <c r="BG312" s="212">
        <f>IF(N312="zákl. přenesená",J312,0)</f>
        <v>0</v>
      </c>
      <c r="BH312" s="212">
        <f>IF(N312="sníž. přenesená",J312,0)</f>
        <v>0</v>
      </c>
      <c r="BI312" s="212">
        <f>IF(N312="nulová",J312,0)</f>
        <v>0</v>
      </c>
      <c r="BJ312" s="24" t="s">
        <v>82</v>
      </c>
      <c r="BK312" s="212">
        <f>ROUND(I312*H312,2)</f>
        <v>0</v>
      </c>
      <c r="BL312" s="24" t="s">
        <v>193</v>
      </c>
      <c r="BM312" s="24" t="s">
        <v>2351</v>
      </c>
    </row>
    <row r="313" spans="2:65" s="1" customFormat="1" ht="13.5">
      <c r="B313" s="41"/>
      <c r="C313" s="63"/>
      <c r="D313" s="213" t="s">
        <v>195</v>
      </c>
      <c r="E313" s="63"/>
      <c r="F313" s="214" t="s">
        <v>2350</v>
      </c>
      <c r="G313" s="63"/>
      <c r="H313" s="63"/>
      <c r="I313" s="172"/>
      <c r="J313" s="63"/>
      <c r="K313" s="63"/>
      <c r="L313" s="61"/>
      <c r="M313" s="215"/>
      <c r="N313" s="42"/>
      <c r="O313" s="42"/>
      <c r="P313" s="42"/>
      <c r="Q313" s="42"/>
      <c r="R313" s="42"/>
      <c r="S313" s="42"/>
      <c r="T313" s="78"/>
      <c r="AT313" s="24" t="s">
        <v>195</v>
      </c>
      <c r="AU313" s="24" t="s">
        <v>84</v>
      </c>
    </row>
    <row r="314" spans="2:65" s="1" customFormat="1" ht="16.5" customHeight="1">
      <c r="B314" s="41"/>
      <c r="C314" s="201" t="s">
        <v>1214</v>
      </c>
      <c r="D314" s="201" t="s">
        <v>188</v>
      </c>
      <c r="E314" s="202" t="s">
        <v>2352</v>
      </c>
      <c r="F314" s="203" t="s">
        <v>2353</v>
      </c>
      <c r="G314" s="204" t="s">
        <v>2216</v>
      </c>
      <c r="H314" s="205">
        <v>13</v>
      </c>
      <c r="I314" s="206"/>
      <c r="J314" s="207">
        <f>ROUND(I314*H314,2)</f>
        <v>0</v>
      </c>
      <c r="K314" s="203" t="s">
        <v>30</v>
      </c>
      <c r="L314" s="61"/>
      <c r="M314" s="208" t="s">
        <v>30</v>
      </c>
      <c r="N314" s="209" t="s">
        <v>45</v>
      </c>
      <c r="O314" s="42"/>
      <c r="P314" s="210">
        <f>O314*H314</f>
        <v>0</v>
      </c>
      <c r="Q314" s="210">
        <v>0</v>
      </c>
      <c r="R314" s="210">
        <f>Q314*H314</f>
        <v>0</v>
      </c>
      <c r="S314" s="210">
        <v>0</v>
      </c>
      <c r="T314" s="211">
        <f>S314*H314</f>
        <v>0</v>
      </c>
      <c r="AR314" s="24" t="s">
        <v>193</v>
      </c>
      <c r="AT314" s="24" t="s">
        <v>188</v>
      </c>
      <c r="AU314" s="24" t="s">
        <v>84</v>
      </c>
      <c r="AY314" s="24" t="s">
        <v>186</v>
      </c>
      <c r="BE314" s="212">
        <f>IF(N314="základní",J314,0)</f>
        <v>0</v>
      </c>
      <c r="BF314" s="212">
        <f>IF(N314="snížená",J314,0)</f>
        <v>0</v>
      </c>
      <c r="BG314" s="212">
        <f>IF(N314="zákl. přenesená",J314,0)</f>
        <v>0</v>
      </c>
      <c r="BH314" s="212">
        <f>IF(N314="sníž. přenesená",J314,0)</f>
        <v>0</v>
      </c>
      <c r="BI314" s="212">
        <f>IF(N314="nulová",J314,0)</f>
        <v>0</v>
      </c>
      <c r="BJ314" s="24" t="s">
        <v>82</v>
      </c>
      <c r="BK314" s="212">
        <f>ROUND(I314*H314,2)</f>
        <v>0</v>
      </c>
      <c r="BL314" s="24" t="s">
        <v>193</v>
      </c>
      <c r="BM314" s="24" t="s">
        <v>2354</v>
      </c>
    </row>
    <row r="315" spans="2:65" s="1" customFormat="1" ht="13.5">
      <c r="B315" s="41"/>
      <c r="C315" s="63"/>
      <c r="D315" s="213" t="s">
        <v>195</v>
      </c>
      <c r="E315" s="63"/>
      <c r="F315" s="214" t="s">
        <v>2353</v>
      </c>
      <c r="G315" s="63"/>
      <c r="H315" s="63"/>
      <c r="I315" s="172"/>
      <c r="J315" s="63"/>
      <c r="K315" s="63"/>
      <c r="L315" s="61"/>
      <c r="M315" s="215"/>
      <c r="N315" s="42"/>
      <c r="O315" s="42"/>
      <c r="P315" s="42"/>
      <c r="Q315" s="42"/>
      <c r="R315" s="42"/>
      <c r="S315" s="42"/>
      <c r="T315" s="78"/>
      <c r="AT315" s="24" t="s">
        <v>195</v>
      </c>
      <c r="AU315" s="24" t="s">
        <v>84</v>
      </c>
    </row>
    <row r="316" spans="2:65" s="1" customFormat="1" ht="16.5" customHeight="1">
      <c r="B316" s="41"/>
      <c r="C316" s="201" t="s">
        <v>1216</v>
      </c>
      <c r="D316" s="201" t="s">
        <v>188</v>
      </c>
      <c r="E316" s="202" t="s">
        <v>2355</v>
      </c>
      <c r="F316" s="203" t="s">
        <v>2356</v>
      </c>
      <c r="G316" s="204" t="s">
        <v>2216</v>
      </c>
      <c r="H316" s="205">
        <v>1346</v>
      </c>
      <c r="I316" s="206"/>
      <c r="J316" s="207">
        <f>ROUND(I316*H316,2)</f>
        <v>0</v>
      </c>
      <c r="K316" s="203" t="s">
        <v>30</v>
      </c>
      <c r="L316" s="61"/>
      <c r="M316" s="208" t="s">
        <v>30</v>
      </c>
      <c r="N316" s="209" t="s">
        <v>45</v>
      </c>
      <c r="O316" s="42"/>
      <c r="P316" s="210">
        <f>O316*H316</f>
        <v>0</v>
      </c>
      <c r="Q316" s="210">
        <v>0</v>
      </c>
      <c r="R316" s="210">
        <f>Q316*H316</f>
        <v>0</v>
      </c>
      <c r="S316" s="210">
        <v>0</v>
      </c>
      <c r="T316" s="211">
        <f>S316*H316</f>
        <v>0</v>
      </c>
      <c r="AR316" s="24" t="s">
        <v>193</v>
      </c>
      <c r="AT316" s="24" t="s">
        <v>188</v>
      </c>
      <c r="AU316" s="24" t="s">
        <v>84</v>
      </c>
      <c r="AY316" s="24" t="s">
        <v>186</v>
      </c>
      <c r="BE316" s="212">
        <f>IF(N316="základní",J316,0)</f>
        <v>0</v>
      </c>
      <c r="BF316" s="212">
        <f>IF(N316="snížená",J316,0)</f>
        <v>0</v>
      </c>
      <c r="BG316" s="212">
        <f>IF(N316="zákl. přenesená",J316,0)</f>
        <v>0</v>
      </c>
      <c r="BH316" s="212">
        <f>IF(N316="sníž. přenesená",J316,0)</f>
        <v>0</v>
      </c>
      <c r="BI316" s="212">
        <f>IF(N316="nulová",J316,0)</f>
        <v>0</v>
      </c>
      <c r="BJ316" s="24" t="s">
        <v>82</v>
      </c>
      <c r="BK316" s="212">
        <f>ROUND(I316*H316,2)</f>
        <v>0</v>
      </c>
      <c r="BL316" s="24" t="s">
        <v>193</v>
      </c>
      <c r="BM316" s="24" t="s">
        <v>2357</v>
      </c>
    </row>
    <row r="317" spans="2:65" s="1" customFormat="1" ht="13.5">
      <c r="B317" s="41"/>
      <c r="C317" s="63"/>
      <c r="D317" s="213" t="s">
        <v>195</v>
      </c>
      <c r="E317" s="63"/>
      <c r="F317" s="214" t="s">
        <v>2356</v>
      </c>
      <c r="G317" s="63"/>
      <c r="H317" s="63"/>
      <c r="I317" s="172"/>
      <c r="J317" s="63"/>
      <c r="K317" s="63"/>
      <c r="L317" s="61"/>
      <c r="M317" s="215"/>
      <c r="N317" s="42"/>
      <c r="O317" s="42"/>
      <c r="P317" s="42"/>
      <c r="Q317" s="42"/>
      <c r="R317" s="42"/>
      <c r="S317" s="42"/>
      <c r="T317" s="78"/>
      <c r="AT317" s="24" t="s">
        <v>195</v>
      </c>
      <c r="AU317" s="24" t="s">
        <v>84</v>
      </c>
    </row>
    <row r="318" spans="2:65" s="1" customFormat="1" ht="16.5" customHeight="1">
      <c r="B318" s="41"/>
      <c r="C318" s="201" t="s">
        <v>1219</v>
      </c>
      <c r="D318" s="201" t="s">
        <v>188</v>
      </c>
      <c r="E318" s="202" t="s">
        <v>2358</v>
      </c>
      <c r="F318" s="203" t="s">
        <v>2359</v>
      </c>
      <c r="G318" s="204" t="s">
        <v>2216</v>
      </c>
      <c r="H318" s="205">
        <v>1689</v>
      </c>
      <c r="I318" s="206"/>
      <c r="J318" s="207">
        <f>ROUND(I318*H318,2)</f>
        <v>0</v>
      </c>
      <c r="K318" s="203" t="s">
        <v>30</v>
      </c>
      <c r="L318" s="61"/>
      <c r="M318" s="208" t="s">
        <v>30</v>
      </c>
      <c r="N318" s="209" t="s">
        <v>45</v>
      </c>
      <c r="O318" s="42"/>
      <c r="P318" s="210">
        <f>O318*H318</f>
        <v>0</v>
      </c>
      <c r="Q318" s="210">
        <v>0</v>
      </c>
      <c r="R318" s="210">
        <f>Q318*H318</f>
        <v>0</v>
      </c>
      <c r="S318" s="210">
        <v>0</v>
      </c>
      <c r="T318" s="211">
        <f>S318*H318</f>
        <v>0</v>
      </c>
      <c r="AR318" s="24" t="s">
        <v>193</v>
      </c>
      <c r="AT318" s="24" t="s">
        <v>188</v>
      </c>
      <c r="AU318" s="24" t="s">
        <v>84</v>
      </c>
      <c r="AY318" s="24" t="s">
        <v>186</v>
      </c>
      <c r="BE318" s="212">
        <f>IF(N318="základní",J318,0)</f>
        <v>0</v>
      </c>
      <c r="BF318" s="212">
        <f>IF(N318="snížená",J318,0)</f>
        <v>0</v>
      </c>
      <c r="BG318" s="212">
        <f>IF(N318="zákl. přenesená",J318,0)</f>
        <v>0</v>
      </c>
      <c r="BH318" s="212">
        <f>IF(N318="sníž. přenesená",J318,0)</f>
        <v>0</v>
      </c>
      <c r="BI318" s="212">
        <f>IF(N318="nulová",J318,0)</f>
        <v>0</v>
      </c>
      <c r="BJ318" s="24" t="s">
        <v>82</v>
      </c>
      <c r="BK318" s="212">
        <f>ROUND(I318*H318,2)</f>
        <v>0</v>
      </c>
      <c r="BL318" s="24" t="s">
        <v>193</v>
      </c>
      <c r="BM318" s="24" t="s">
        <v>2360</v>
      </c>
    </row>
    <row r="319" spans="2:65" s="1" customFormat="1" ht="13.5">
      <c r="B319" s="41"/>
      <c r="C319" s="63"/>
      <c r="D319" s="213" t="s">
        <v>195</v>
      </c>
      <c r="E319" s="63"/>
      <c r="F319" s="214" t="s">
        <v>2359</v>
      </c>
      <c r="G319" s="63"/>
      <c r="H319" s="63"/>
      <c r="I319" s="172"/>
      <c r="J319" s="63"/>
      <c r="K319" s="63"/>
      <c r="L319" s="61"/>
      <c r="M319" s="215"/>
      <c r="N319" s="42"/>
      <c r="O319" s="42"/>
      <c r="P319" s="42"/>
      <c r="Q319" s="42"/>
      <c r="R319" s="42"/>
      <c r="S319" s="42"/>
      <c r="T319" s="78"/>
      <c r="AT319" s="24" t="s">
        <v>195</v>
      </c>
      <c r="AU319" s="24" t="s">
        <v>84</v>
      </c>
    </row>
    <row r="320" spans="2:65" s="1" customFormat="1" ht="16.5" customHeight="1">
      <c r="B320" s="41"/>
      <c r="C320" s="249" t="s">
        <v>1223</v>
      </c>
      <c r="D320" s="249" t="s">
        <v>301</v>
      </c>
      <c r="E320" s="250" t="s">
        <v>2361</v>
      </c>
      <c r="F320" s="251" t="s">
        <v>2362</v>
      </c>
      <c r="G320" s="252" t="s">
        <v>212</v>
      </c>
      <c r="H320" s="253">
        <v>200</v>
      </c>
      <c r="I320" s="254"/>
      <c r="J320" s="255">
        <f>ROUND(I320*H320,2)</f>
        <v>0</v>
      </c>
      <c r="K320" s="251" t="s">
        <v>30</v>
      </c>
      <c r="L320" s="256"/>
      <c r="M320" s="257" t="s">
        <v>30</v>
      </c>
      <c r="N320" s="258" t="s">
        <v>45</v>
      </c>
      <c r="O320" s="42"/>
      <c r="P320" s="210">
        <f>O320*H320</f>
        <v>0</v>
      </c>
      <c r="Q320" s="210">
        <v>0</v>
      </c>
      <c r="R320" s="210">
        <f>Q320*H320</f>
        <v>0</v>
      </c>
      <c r="S320" s="210">
        <v>0</v>
      </c>
      <c r="T320" s="211">
        <f>S320*H320</f>
        <v>0</v>
      </c>
      <c r="AR320" s="24" t="s">
        <v>236</v>
      </c>
      <c r="AT320" s="24" t="s">
        <v>301</v>
      </c>
      <c r="AU320" s="24" t="s">
        <v>84</v>
      </c>
      <c r="AY320" s="24" t="s">
        <v>186</v>
      </c>
      <c r="BE320" s="212">
        <f>IF(N320="základní",J320,0)</f>
        <v>0</v>
      </c>
      <c r="BF320" s="212">
        <f>IF(N320="snížená",J320,0)</f>
        <v>0</v>
      </c>
      <c r="BG320" s="212">
        <f>IF(N320="zákl. přenesená",J320,0)</f>
        <v>0</v>
      </c>
      <c r="BH320" s="212">
        <f>IF(N320="sníž. přenesená",J320,0)</f>
        <v>0</v>
      </c>
      <c r="BI320" s="212">
        <f>IF(N320="nulová",J320,0)</f>
        <v>0</v>
      </c>
      <c r="BJ320" s="24" t="s">
        <v>82</v>
      </c>
      <c r="BK320" s="212">
        <f>ROUND(I320*H320,2)</f>
        <v>0</v>
      </c>
      <c r="BL320" s="24" t="s">
        <v>193</v>
      </c>
      <c r="BM320" s="24" t="s">
        <v>2363</v>
      </c>
    </row>
    <row r="321" spans="2:65" s="1" customFormat="1" ht="13.5">
      <c r="B321" s="41"/>
      <c r="C321" s="63"/>
      <c r="D321" s="213" t="s">
        <v>195</v>
      </c>
      <c r="E321" s="63"/>
      <c r="F321" s="214" t="s">
        <v>2362</v>
      </c>
      <c r="G321" s="63"/>
      <c r="H321" s="63"/>
      <c r="I321" s="172"/>
      <c r="J321" s="63"/>
      <c r="K321" s="63"/>
      <c r="L321" s="61"/>
      <c r="M321" s="215"/>
      <c r="N321" s="42"/>
      <c r="O321" s="42"/>
      <c r="P321" s="42"/>
      <c r="Q321" s="42"/>
      <c r="R321" s="42"/>
      <c r="S321" s="42"/>
      <c r="T321" s="78"/>
      <c r="AT321" s="24" t="s">
        <v>195</v>
      </c>
      <c r="AU321" s="24" t="s">
        <v>84</v>
      </c>
    </row>
    <row r="322" spans="2:65" s="1" customFormat="1" ht="16.5" customHeight="1">
      <c r="B322" s="41"/>
      <c r="C322" s="201" t="s">
        <v>1225</v>
      </c>
      <c r="D322" s="201" t="s">
        <v>188</v>
      </c>
      <c r="E322" s="202" t="s">
        <v>2364</v>
      </c>
      <c r="F322" s="203" t="s">
        <v>2365</v>
      </c>
      <c r="G322" s="204" t="s">
        <v>2216</v>
      </c>
      <c r="H322" s="205">
        <v>124</v>
      </c>
      <c r="I322" s="206"/>
      <c r="J322" s="207">
        <f>ROUND(I322*H322,2)</f>
        <v>0</v>
      </c>
      <c r="K322" s="203" t="s">
        <v>30</v>
      </c>
      <c r="L322" s="61"/>
      <c r="M322" s="208" t="s">
        <v>30</v>
      </c>
      <c r="N322" s="209" t="s">
        <v>45</v>
      </c>
      <c r="O322" s="42"/>
      <c r="P322" s="210">
        <f>O322*H322</f>
        <v>0</v>
      </c>
      <c r="Q322" s="210">
        <v>0</v>
      </c>
      <c r="R322" s="210">
        <f>Q322*H322</f>
        <v>0</v>
      </c>
      <c r="S322" s="210">
        <v>0</v>
      </c>
      <c r="T322" s="211">
        <f>S322*H322</f>
        <v>0</v>
      </c>
      <c r="AR322" s="24" t="s">
        <v>193</v>
      </c>
      <c r="AT322" s="24" t="s">
        <v>188</v>
      </c>
      <c r="AU322" s="24" t="s">
        <v>84</v>
      </c>
      <c r="AY322" s="24" t="s">
        <v>186</v>
      </c>
      <c r="BE322" s="212">
        <f>IF(N322="základní",J322,0)</f>
        <v>0</v>
      </c>
      <c r="BF322" s="212">
        <f>IF(N322="snížená",J322,0)</f>
        <v>0</v>
      </c>
      <c r="BG322" s="212">
        <f>IF(N322="zákl. přenesená",J322,0)</f>
        <v>0</v>
      </c>
      <c r="BH322" s="212">
        <f>IF(N322="sníž. přenesená",J322,0)</f>
        <v>0</v>
      </c>
      <c r="BI322" s="212">
        <f>IF(N322="nulová",J322,0)</f>
        <v>0</v>
      </c>
      <c r="BJ322" s="24" t="s">
        <v>82</v>
      </c>
      <c r="BK322" s="212">
        <f>ROUND(I322*H322,2)</f>
        <v>0</v>
      </c>
      <c r="BL322" s="24" t="s">
        <v>193</v>
      </c>
      <c r="BM322" s="24" t="s">
        <v>2366</v>
      </c>
    </row>
    <row r="323" spans="2:65" s="1" customFormat="1" ht="13.5">
      <c r="B323" s="41"/>
      <c r="C323" s="63"/>
      <c r="D323" s="213" t="s">
        <v>195</v>
      </c>
      <c r="E323" s="63"/>
      <c r="F323" s="214" t="s">
        <v>2365</v>
      </c>
      <c r="G323" s="63"/>
      <c r="H323" s="63"/>
      <c r="I323" s="172"/>
      <c r="J323" s="63"/>
      <c r="K323" s="63"/>
      <c r="L323" s="61"/>
      <c r="M323" s="215"/>
      <c r="N323" s="42"/>
      <c r="O323" s="42"/>
      <c r="P323" s="42"/>
      <c r="Q323" s="42"/>
      <c r="R323" s="42"/>
      <c r="S323" s="42"/>
      <c r="T323" s="78"/>
      <c r="AT323" s="24" t="s">
        <v>195</v>
      </c>
      <c r="AU323" s="24" t="s">
        <v>84</v>
      </c>
    </row>
    <row r="324" spans="2:65" s="1" customFormat="1" ht="16.5" customHeight="1">
      <c r="B324" s="41"/>
      <c r="C324" s="201" t="s">
        <v>1229</v>
      </c>
      <c r="D324" s="201" t="s">
        <v>188</v>
      </c>
      <c r="E324" s="202" t="s">
        <v>2367</v>
      </c>
      <c r="F324" s="203" t="s">
        <v>2368</v>
      </c>
      <c r="G324" s="204" t="s">
        <v>2216</v>
      </c>
      <c r="H324" s="205">
        <v>3035</v>
      </c>
      <c r="I324" s="206"/>
      <c r="J324" s="207">
        <f>ROUND(I324*H324,2)</f>
        <v>0</v>
      </c>
      <c r="K324" s="203" t="s">
        <v>30</v>
      </c>
      <c r="L324" s="61"/>
      <c r="M324" s="208" t="s">
        <v>30</v>
      </c>
      <c r="N324" s="209" t="s">
        <v>45</v>
      </c>
      <c r="O324" s="42"/>
      <c r="P324" s="210">
        <f>O324*H324</f>
        <v>0</v>
      </c>
      <c r="Q324" s="210">
        <v>0</v>
      </c>
      <c r="R324" s="210">
        <f>Q324*H324</f>
        <v>0</v>
      </c>
      <c r="S324" s="210">
        <v>0</v>
      </c>
      <c r="T324" s="211">
        <f>S324*H324</f>
        <v>0</v>
      </c>
      <c r="AR324" s="24" t="s">
        <v>193</v>
      </c>
      <c r="AT324" s="24" t="s">
        <v>188</v>
      </c>
      <c r="AU324" s="24" t="s">
        <v>84</v>
      </c>
      <c r="AY324" s="24" t="s">
        <v>186</v>
      </c>
      <c r="BE324" s="212">
        <f>IF(N324="základní",J324,0)</f>
        <v>0</v>
      </c>
      <c r="BF324" s="212">
        <f>IF(N324="snížená",J324,0)</f>
        <v>0</v>
      </c>
      <c r="BG324" s="212">
        <f>IF(N324="zákl. přenesená",J324,0)</f>
        <v>0</v>
      </c>
      <c r="BH324" s="212">
        <f>IF(N324="sníž. přenesená",J324,0)</f>
        <v>0</v>
      </c>
      <c r="BI324" s="212">
        <f>IF(N324="nulová",J324,0)</f>
        <v>0</v>
      </c>
      <c r="BJ324" s="24" t="s">
        <v>82</v>
      </c>
      <c r="BK324" s="212">
        <f>ROUND(I324*H324,2)</f>
        <v>0</v>
      </c>
      <c r="BL324" s="24" t="s">
        <v>193</v>
      </c>
      <c r="BM324" s="24" t="s">
        <v>2369</v>
      </c>
    </row>
    <row r="325" spans="2:65" s="1" customFormat="1" ht="13.5">
      <c r="B325" s="41"/>
      <c r="C325" s="63"/>
      <c r="D325" s="213" t="s">
        <v>195</v>
      </c>
      <c r="E325" s="63"/>
      <c r="F325" s="214" t="s">
        <v>2368</v>
      </c>
      <c r="G325" s="63"/>
      <c r="H325" s="63"/>
      <c r="I325" s="172"/>
      <c r="J325" s="63"/>
      <c r="K325" s="63"/>
      <c r="L325" s="61"/>
      <c r="M325" s="215"/>
      <c r="N325" s="42"/>
      <c r="O325" s="42"/>
      <c r="P325" s="42"/>
      <c r="Q325" s="42"/>
      <c r="R325" s="42"/>
      <c r="S325" s="42"/>
      <c r="T325" s="78"/>
      <c r="AT325" s="24" t="s">
        <v>195</v>
      </c>
      <c r="AU325" s="24" t="s">
        <v>84</v>
      </c>
    </row>
    <row r="326" spans="2:65" s="1" customFormat="1" ht="16.5" customHeight="1">
      <c r="B326" s="41"/>
      <c r="C326" s="201" t="s">
        <v>1233</v>
      </c>
      <c r="D326" s="201" t="s">
        <v>188</v>
      </c>
      <c r="E326" s="202" t="s">
        <v>2370</v>
      </c>
      <c r="F326" s="203" t="s">
        <v>2371</v>
      </c>
      <c r="G326" s="204" t="s">
        <v>2372</v>
      </c>
      <c r="H326" s="205">
        <v>1</v>
      </c>
      <c r="I326" s="206"/>
      <c r="J326" s="207">
        <f>ROUND(I326*H326,2)</f>
        <v>0</v>
      </c>
      <c r="K326" s="203" t="s">
        <v>30</v>
      </c>
      <c r="L326" s="61"/>
      <c r="M326" s="208" t="s">
        <v>30</v>
      </c>
      <c r="N326" s="209" t="s">
        <v>45</v>
      </c>
      <c r="O326" s="42"/>
      <c r="P326" s="210">
        <f>O326*H326</f>
        <v>0</v>
      </c>
      <c r="Q326" s="210">
        <v>0</v>
      </c>
      <c r="R326" s="210">
        <f>Q326*H326</f>
        <v>0</v>
      </c>
      <c r="S326" s="210">
        <v>0</v>
      </c>
      <c r="T326" s="211">
        <f>S326*H326</f>
        <v>0</v>
      </c>
      <c r="AR326" s="24" t="s">
        <v>193</v>
      </c>
      <c r="AT326" s="24" t="s">
        <v>188</v>
      </c>
      <c r="AU326" s="24" t="s">
        <v>84</v>
      </c>
      <c r="AY326" s="24" t="s">
        <v>186</v>
      </c>
      <c r="BE326" s="212">
        <f>IF(N326="základní",J326,0)</f>
        <v>0</v>
      </c>
      <c r="BF326" s="212">
        <f>IF(N326="snížená",J326,0)</f>
        <v>0</v>
      </c>
      <c r="BG326" s="212">
        <f>IF(N326="zákl. přenesená",J326,0)</f>
        <v>0</v>
      </c>
      <c r="BH326" s="212">
        <f>IF(N326="sníž. přenesená",J326,0)</f>
        <v>0</v>
      </c>
      <c r="BI326" s="212">
        <f>IF(N326="nulová",J326,0)</f>
        <v>0</v>
      </c>
      <c r="BJ326" s="24" t="s">
        <v>82</v>
      </c>
      <c r="BK326" s="212">
        <f>ROUND(I326*H326,2)</f>
        <v>0</v>
      </c>
      <c r="BL326" s="24" t="s">
        <v>193</v>
      </c>
      <c r="BM326" s="24" t="s">
        <v>2373</v>
      </c>
    </row>
    <row r="327" spans="2:65" s="1" customFormat="1" ht="13.5">
      <c r="B327" s="41"/>
      <c r="C327" s="63"/>
      <c r="D327" s="213" t="s">
        <v>195</v>
      </c>
      <c r="E327" s="63"/>
      <c r="F327" s="214" t="s">
        <v>2368</v>
      </c>
      <c r="G327" s="63"/>
      <c r="H327" s="63"/>
      <c r="I327" s="172"/>
      <c r="J327" s="63"/>
      <c r="K327" s="63"/>
      <c r="L327" s="61"/>
      <c r="M327" s="215"/>
      <c r="N327" s="42"/>
      <c r="O327" s="42"/>
      <c r="P327" s="42"/>
      <c r="Q327" s="42"/>
      <c r="R327" s="42"/>
      <c r="S327" s="42"/>
      <c r="T327" s="78"/>
      <c r="AT327" s="24" t="s">
        <v>195</v>
      </c>
      <c r="AU327" s="24" t="s">
        <v>84</v>
      </c>
    </row>
    <row r="328" spans="2:65" s="1" customFormat="1" ht="16.5" customHeight="1">
      <c r="B328" s="41"/>
      <c r="C328" s="201" t="s">
        <v>1236</v>
      </c>
      <c r="D328" s="201" t="s">
        <v>188</v>
      </c>
      <c r="E328" s="202" t="s">
        <v>1987</v>
      </c>
      <c r="F328" s="203" t="s">
        <v>1988</v>
      </c>
      <c r="G328" s="204" t="s">
        <v>461</v>
      </c>
      <c r="H328" s="205">
        <v>1060</v>
      </c>
      <c r="I328" s="206"/>
      <c r="J328" s="207">
        <f>ROUND(I328*H328,2)</f>
        <v>0</v>
      </c>
      <c r="K328" s="203" t="s">
        <v>30</v>
      </c>
      <c r="L328" s="61"/>
      <c r="M328" s="208" t="s">
        <v>30</v>
      </c>
      <c r="N328" s="209" t="s">
        <v>45</v>
      </c>
      <c r="O328" s="42"/>
      <c r="P328" s="210">
        <f>O328*H328</f>
        <v>0</v>
      </c>
      <c r="Q328" s="210">
        <v>0</v>
      </c>
      <c r="R328" s="210">
        <f>Q328*H328</f>
        <v>0</v>
      </c>
      <c r="S328" s="210">
        <v>0</v>
      </c>
      <c r="T328" s="211">
        <f>S328*H328</f>
        <v>0</v>
      </c>
      <c r="AR328" s="24" t="s">
        <v>193</v>
      </c>
      <c r="AT328" s="24" t="s">
        <v>188</v>
      </c>
      <c r="AU328" s="24" t="s">
        <v>84</v>
      </c>
      <c r="AY328" s="24" t="s">
        <v>186</v>
      </c>
      <c r="BE328" s="212">
        <f>IF(N328="základní",J328,0)</f>
        <v>0</v>
      </c>
      <c r="BF328" s="212">
        <f>IF(N328="snížená",J328,0)</f>
        <v>0</v>
      </c>
      <c r="BG328" s="212">
        <f>IF(N328="zákl. přenesená",J328,0)</f>
        <v>0</v>
      </c>
      <c r="BH328" s="212">
        <f>IF(N328="sníž. přenesená",J328,0)</f>
        <v>0</v>
      </c>
      <c r="BI328" s="212">
        <f>IF(N328="nulová",J328,0)</f>
        <v>0</v>
      </c>
      <c r="BJ328" s="24" t="s">
        <v>82</v>
      </c>
      <c r="BK328" s="212">
        <f>ROUND(I328*H328,2)</f>
        <v>0</v>
      </c>
      <c r="BL328" s="24" t="s">
        <v>193</v>
      </c>
      <c r="BM328" s="24" t="s">
        <v>2374</v>
      </c>
    </row>
    <row r="329" spans="2:65" s="1" customFormat="1" ht="27">
      <c r="B329" s="41"/>
      <c r="C329" s="63"/>
      <c r="D329" s="213" t="s">
        <v>195</v>
      </c>
      <c r="E329" s="63"/>
      <c r="F329" s="214" t="s">
        <v>1990</v>
      </c>
      <c r="G329" s="63"/>
      <c r="H329" s="63"/>
      <c r="I329" s="172"/>
      <c r="J329" s="63"/>
      <c r="K329" s="63"/>
      <c r="L329" s="61"/>
      <c r="M329" s="215"/>
      <c r="N329" s="42"/>
      <c r="O329" s="42"/>
      <c r="P329" s="42"/>
      <c r="Q329" s="42"/>
      <c r="R329" s="42"/>
      <c r="S329" s="42"/>
      <c r="T329" s="78"/>
      <c r="AT329" s="24" t="s">
        <v>195</v>
      </c>
      <c r="AU329" s="24" t="s">
        <v>84</v>
      </c>
    </row>
    <row r="330" spans="2:65" s="12" customFormat="1" ht="13.5">
      <c r="B330" s="216"/>
      <c r="C330" s="217"/>
      <c r="D330" s="213" t="s">
        <v>197</v>
      </c>
      <c r="E330" s="218" t="s">
        <v>30</v>
      </c>
      <c r="F330" s="219" t="s">
        <v>2375</v>
      </c>
      <c r="G330" s="217"/>
      <c r="H330" s="220">
        <v>1060</v>
      </c>
      <c r="I330" s="221"/>
      <c r="J330" s="217"/>
      <c r="K330" s="217"/>
      <c r="L330" s="222"/>
      <c r="M330" s="223"/>
      <c r="N330" s="224"/>
      <c r="O330" s="224"/>
      <c r="P330" s="224"/>
      <c r="Q330" s="224"/>
      <c r="R330" s="224"/>
      <c r="S330" s="224"/>
      <c r="T330" s="225"/>
      <c r="AT330" s="226" t="s">
        <v>197</v>
      </c>
      <c r="AU330" s="226" t="s">
        <v>84</v>
      </c>
      <c r="AV330" s="12" t="s">
        <v>84</v>
      </c>
      <c r="AW330" s="12" t="s">
        <v>37</v>
      </c>
      <c r="AX330" s="12" t="s">
        <v>82</v>
      </c>
      <c r="AY330" s="226" t="s">
        <v>186</v>
      </c>
    </row>
    <row r="331" spans="2:65" s="1" customFormat="1" ht="16.5" customHeight="1">
      <c r="B331" s="41"/>
      <c r="C331" s="249" t="s">
        <v>1241</v>
      </c>
      <c r="D331" s="249" t="s">
        <v>301</v>
      </c>
      <c r="E331" s="250" t="s">
        <v>1992</v>
      </c>
      <c r="F331" s="251" t="s">
        <v>2376</v>
      </c>
      <c r="G331" s="252" t="s">
        <v>206</v>
      </c>
      <c r="H331" s="253">
        <v>530</v>
      </c>
      <c r="I331" s="254"/>
      <c r="J331" s="255">
        <f>ROUND(I331*H331,2)</f>
        <v>0</v>
      </c>
      <c r="K331" s="251" t="s">
        <v>30</v>
      </c>
      <c r="L331" s="256"/>
      <c r="M331" s="257" t="s">
        <v>30</v>
      </c>
      <c r="N331" s="258" t="s">
        <v>45</v>
      </c>
      <c r="O331" s="42"/>
      <c r="P331" s="210">
        <f>O331*H331</f>
        <v>0</v>
      </c>
      <c r="Q331" s="210">
        <v>8.9999999999999993E-3</v>
      </c>
      <c r="R331" s="210">
        <f>Q331*H331</f>
        <v>4.7699999999999996</v>
      </c>
      <c r="S331" s="210">
        <v>0</v>
      </c>
      <c r="T331" s="211">
        <f>S331*H331</f>
        <v>0</v>
      </c>
      <c r="AR331" s="24" t="s">
        <v>236</v>
      </c>
      <c r="AT331" s="24" t="s">
        <v>301</v>
      </c>
      <c r="AU331" s="24" t="s">
        <v>84</v>
      </c>
      <c r="AY331" s="24" t="s">
        <v>186</v>
      </c>
      <c r="BE331" s="212">
        <f>IF(N331="základní",J331,0)</f>
        <v>0</v>
      </c>
      <c r="BF331" s="212">
        <f>IF(N331="snížená",J331,0)</f>
        <v>0</v>
      </c>
      <c r="BG331" s="212">
        <f>IF(N331="zákl. přenesená",J331,0)</f>
        <v>0</v>
      </c>
      <c r="BH331" s="212">
        <f>IF(N331="sníž. přenesená",J331,0)</f>
        <v>0</v>
      </c>
      <c r="BI331" s="212">
        <f>IF(N331="nulová",J331,0)</f>
        <v>0</v>
      </c>
      <c r="BJ331" s="24" t="s">
        <v>82</v>
      </c>
      <c r="BK331" s="212">
        <f>ROUND(I331*H331,2)</f>
        <v>0</v>
      </c>
      <c r="BL331" s="24" t="s">
        <v>193</v>
      </c>
      <c r="BM331" s="24" t="s">
        <v>2377</v>
      </c>
    </row>
    <row r="332" spans="2:65" s="1" customFormat="1" ht="13.5">
      <c r="B332" s="41"/>
      <c r="C332" s="63"/>
      <c r="D332" s="213" t="s">
        <v>195</v>
      </c>
      <c r="E332" s="63"/>
      <c r="F332" s="214" t="s">
        <v>2376</v>
      </c>
      <c r="G332" s="63"/>
      <c r="H332" s="63"/>
      <c r="I332" s="172"/>
      <c r="J332" s="63"/>
      <c r="K332" s="63"/>
      <c r="L332" s="61"/>
      <c r="M332" s="215"/>
      <c r="N332" s="42"/>
      <c r="O332" s="42"/>
      <c r="P332" s="42"/>
      <c r="Q332" s="42"/>
      <c r="R332" s="42"/>
      <c r="S332" s="42"/>
      <c r="T332" s="78"/>
      <c r="AT332" s="24" t="s">
        <v>195</v>
      </c>
      <c r="AU332" s="24" t="s">
        <v>84</v>
      </c>
    </row>
    <row r="333" spans="2:65" s="12" customFormat="1" ht="13.5">
      <c r="B333" s="216"/>
      <c r="C333" s="217"/>
      <c r="D333" s="213" t="s">
        <v>197</v>
      </c>
      <c r="E333" s="218" t="s">
        <v>30</v>
      </c>
      <c r="F333" s="219" t="s">
        <v>2378</v>
      </c>
      <c r="G333" s="217"/>
      <c r="H333" s="220">
        <v>530</v>
      </c>
      <c r="I333" s="221"/>
      <c r="J333" s="217"/>
      <c r="K333" s="217"/>
      <c r="L333" s="222"/>
      <c r="M333" s="223"/>
      <c r="N333" s="224"/>
      <c r="O333" s="224"/>
      <c r="P333" s="224"/>
      <c r="Q333" s="224"/>
      <c r="R333" s="224"/>
      <c r="S333" s="224"/>
      <c r="T333" s="225"/>
      <c r="AT333" s="226" t="s">
        <v>197</v>
      </c>
      <c r="AU333" s="226" t="s">
        <v>84</v>
      </c>
      <c r="AV333" s="12" t="s">
        <v>84</v>
      </c>
      <c r="AW333" s="12" t="s">
        <v>37</v>
      </c>
      <c r="AX333" s="12" t="s">
        <v>82</v>
      </c>
      <c r="AY333" s="226" t="s">
        <v>186</v>
      </c>
    </row>
    <row r="334" spans="2:65" s="1" customFormat="1" ht="25.5" customHeight="1">
      <c r="B334" s="41"/>
      <c r="C334" s="201" t="s">
        <v>1245</v>
      </c>
      <c r="D334" s="201" t="s">
        <v>188</v>
      </c>
      <c r="E334" s="202" t="s">
        <v>2379</v>
      </c>
      <c r="F334" s="203" t="s">
        <v>2380</v>
      </c>
      <c r="G334" s="204" t="s">
        <v>191</v>
      </c>
      <c r="H334" s="205">
        <v>3300</v>
      </c>
      <c r="I334" s="206"/>
      <c r="J334" s="207">
        <f>ROUND(I334*H334,2)</f>
        <v>0</v>
      </c>
      <c r="K334" s="203" t="s">
        <v>30</v>
      </c>
      <c r="L334" s="61"/>
      <c r="M334" s="208" t="s">
        <v>30</v>
      </c>
      <c r="N334" s="209" t="s">
        <v>45</v>
      </c>
      <c r="O334" s="42"/>
      <c r="P334" s="210">
        <f>O334*H334</f>
        <v>0</v>
      </c>
      <c r="Q334" s="210">
        <v>0</v>
      </c>
      <c r="R334" s="210">
        <f>Q334*H334</f>
        <v>0</v>
      </c>
      <c r="S334" s="210">
        <v>0</v>
      </c>
      <c r="T334" s="211">
        <f>S334*H334</f>
        <v>0</v>
      </c>
      <c r="AR334" s="24" t="s">
        <v>193</v>
      </c>
      <c r="AT334" s="24" t="s">
        <v>188</v>
      </c>
      <c r="AU334" s="24" t="s">
        <v>84</v>
      </c>
      <c r="AY334" s="24" t="s">
        <v>186</v>
      </c>
      <c r="BE334" s="212">
        <f>IF(N334="základní",J334,0)</f>
        <v>0</v>
      </c>
      <c r="BF334" s="212">
        <f>IF(N334="snížená",J334,0)</f>
        <v>0</v>
      </c>
      <c r="BG334" s="212">
        <f>IF(N334="zákl. přenesená",J334,0)</f>
        <v>0</v>
      </c>
      <c r="BH334" s="212">
        <f>IF(N334="sníž. přenesená",J334,0)</f>
        <v>0</v>
      </c>
      <c r="BI334" s="212">
        <f>IF(N334="nulová",J334,0)</f>
        <v>0</v>
      </c>
      <c r="BJ334" s="24" t="s">
        <v>82</v>
      </c>
      <c r="BK334" s="212">
        <f>ROUND(I334*H334,2)</f>
        <v>0</v>
      </c>
      <c r="BL334" s="24" t="s">
        <v>193</v>
      </c>
      <c r="BM334" s="24" t="s">
        <v>2381</v>
      </c>
    </row>
    <row r="335" spans="2:65" s="1" customFormat="1" ht="27">
      <c r="B335" s="41"/>
      <c r="C335" s="63"/>
      <c r="D335" s="213" t="s">
        <v>195</v>
      </c>
      <c r="E335" s="63"/>
      <c r="F335" s="214" t="s">
        <v>2380</v>
      </c>
      <c r="G335" s="63"/>
      <c r="H335" s="63"/>
      <c r="I335" s="172"/>
      <c r="J335" s="63"/>
      <c r="K335" s="63"/>
      <c r="L335" s="61"/>
      <c r="M335" s="215"/>
      <c r="N335" s="42"/>
      <c r="O335" s="42"/>
      <c r="P335" s="42"/>
      <c r="Q335" s="42"/>
      <c r="R335" s="42"/>
      <c r="S335" s="42"/>
      <c r="T335" s="78"/>
      <c r="AT335" s="24" t="s">
        <v>195</v>
      </c>
      <c r="AU335" s="24" t="s">
        <v>84</v>
      </c>
    </row>
    <row r="336" spans="2:65" s="12" customFormat="1" ht="13.5">
      <c r="B336" s="216"/>
      <c r="C336" s="217"/>
      <c r="D336" s="213" t="s">
        <v>197</v>
      </c>
      <c r="E336" s="218" t="s">
        <v>30</v>
      </c>
      <c r="F336" s="219" t="s">
        <v>2382</v>
      </c>
      <c r="G336" s="217"/>
      <c r="H336" s="220">
        <v>3300</v>
      </c>
      <c r="I336" s="221"/>
      <c r="J336" s="217"/>
      <c r="K336" s="217"/>
      <c r="L336" s="222"/>
      <c r="M336" s="223"/>
      <c r="N336" s="224"/>
      <c r="O336" s="224"/>
      <c r="P336" s="224"/>
      <c r="Q336" s="224"/>
      <c r="R336" s="224"/>
      <c r="S336" s="224"/>
      <c r="T336" s="225"/>
      <c r="AT336" s="226" t="s">
        <v>197</v>
      </c>
      <c r="AU336" s="226" t="s">
        <v>84</v>
      </c>
      <c r="AV336" s="12" t="s">
        <v>84</v>
      </c>
      <c r="AW336" s="12" t="s">
        <v>37</v>
      </c>
      <c r="AX336" s="12" t="s">
        <v>82</v>
      </c>
      <c r="AY336" s="226" t="s">
        <v>186</v>
      </c>
    </row>
    <row r="337" spans="2:65" s="11" customFormat="1" ht="29.85" customHeight="1">
      <c r="B337" s="185"/>
      <c r="C337" s="186"/>
      <c r="D337" s="187" t="s">
        <v>73</v>
      </c>
      <c r="E337" s="199" t="s">
        <v>193</v>
      </c>
      <c r="F337" s="199" t="s">
        <v>390</v>
      </c>
      <c r="G337" s="186"/>
      <c r="H337" s="186"/>
      <c r="I337" s="189"/>
      <c r="J337" s="200">
        <f>BK337</f>
        <v>0</v>
      </c>
      <c r="K337" s="186"/>
      <c r="L337" s="191"/>
      <c r="M337" s="192"/>
      <c r="N337" s="193"/>
      <c r="O337" s="193"/>
      <c r="P337" s="194">
        <f>SUM(P338:P342)</f>
        <v>0</v>
      </c>
      <c r="Q337" s="193"/>
      <c r="R337" s="194">
        <f>SUM(R338:R342)</f>
        <v>0</v>
      </c>
      <c r="S337" s="193"/>
      <c r="T337" s="195">
        <f>SUM(T338:T342)</f>
        <v>0</v>
      </c>
      <c r="AR337" s="196" t="s">
        <v>82</v>
      </c>
      <c r="AT337" s="197" t="s">
        <v>73</v>
      </c>
      <c r="AU337" s="197" t="s">
        <v>82</v>
      </c>
      <c r="AY337" s="196" t="s">
        <v>186</v>
      </c>
      <c r="BK337" s="198">
        <f>SUM(BK338:BK342)</f>
        <v>0</v>
      </c>
    </row>
    <row r="338" spans="2:65" s="1" customFormat="1" ht="16.5" customHeight="1">
      <c r="B338" s="41"/>
      <c r="C338" s="201" t="s">
        <v>1249</v>
      </c>
      <c r="D338" s="201" t="s">
        <v>188</v>
      </c>
      <c r="E338" s="202" t="s">
        <v>392</v>
      </c>
      <c r="F338" s="203" t="s">
        <v>393</v>
      </c>
      <c r="G338" s="204" t="s">
        <v>212</v>
      </c>
      <c r="H338" s="205">
        <v>8.58</v>
      </c>
      <c r="I338" s="206"/>
      <c r="J338" s="207">
        <f>ROUND(I338*H338,2)</f>
        <v>0</v>
      </c>
      <c r="K338" s="203" t="s">
        <v>192</v>
      </c>
      <c r="L338" s="61"/>
      <c r="M338" s="208" t="s">
        <v>30</v>
      </c>
      <c r="N338" s="209" t="s">
        <v>45</v>
      </c>
      <c r="O338" s="42"/>
      <c r="P338" s="210">
        <f>O338*H338</f>
        <v>0</v>
      </c>
      <c r="Q338" s="210">
        <v>0</v>
      </c>
      <c r="R338" s="210">
        <f>Q338*H338</f>
        <v>0</v>
      </c>
      <c r="S338" s="210">
        <v>0</v>
      </c>
      <c r="T338" s="211">
        <f>S338*H338</f>
        <v>0</v>
      </c>
      <c r="AR338" s="24" t="s">
        <v>193</v>
      </c>
      <c r="AT338" s="24" t="s">
        <v>188</v>
      </c>
      <c r="AU338" s="24" t="s">
        <v>84</v>
      </c>
      <c r="AY338" s="24" t="s">
        <v>186</v>
      </c>
      <c r="BE338" s="212">
        <f>IF(N338="základní",J338,0)</f>
        <v>0</v>
      </c>
      <c r="BF338" s="212">
        <f>IF(N338="snížená",J338,0)</f>
        <v>0</v>
      </c>
      <c r="BG338" s="212">
        <f>IF(N338="zákl. přenesená",J338,0)</f>
        <v>0</v>
      </c>
      <c r="BH338" s="212">
        <f>IF(N338="sníž. přenesená",J338,0)</f>
        <v>0</v>
      </c>
      <c r="BI338" s="212">
        <f>IF(N338="nulová",J338,0)</f>
        <v>0</v>
      </c>
      <c r="BJ338" s="24" t="s">
        <v>82</v>
      </c>
      <c r="BK338" s="212">
        <f>ROUND(I338*H338,2)</f>
        <v>0</v>
      </c>
      <c r="BL338" s="24" t="s">
        <v>193</v>
      </c>
      <c r="BM338" s="24" t="s">
        <v>2383</v>
      </c>
    </row>
    <row r="339" spans="2:65" s="1" customFormat="1" ht="27">
      <c r="B339" s="41"/>
      <c r="C339" s="63"/>
      <c r="D339" s="213" t="s">
        <v>195</v>
      </c>
      <c r="E339" s="63"/>
      <c r="F339" s="214" t="s">
        <v>395</v>
      </c>
      <c r="G339" s="63"/>
      <c r="H339" s="63"/>
      <c r="I339" s="172"/>
      <c r="J339" s="63"/>
      <c r="K339" s="63"/>
      <c r="L339" s="61"/>
      <c r="M339" s="215"/>
      <c r="N339" s="42"/>
      <c r="O339" s="42"/>
      <c r="P339" s="42"/>
      <c r="Q339" s="42"/>
      <c r="R339" s="42"/>
      <c r="S339" s="42"/>
      <c r="T339" s="78"/>
      <c r="AT339" s="24" t="s">
        <v>195</v>
      </c>
      <c r="AU339" s="24" t="s">
        <v>84</v>
      </c>
    </row>
    <row r="340" spans="2:65" s="13" customFormat="1" ht="13.5">
      <c r="B340" s="227"/>
      <c r="C340" s="228"/>
      <c r="D340" s="213" t="s">
        <v>197</v>
      </c>
      <c r="E340" s="229" t="s">
        <v>30</v>
      </c>
      <c r="F340" s="230" t="s">
        <v>2190</v>
      </c>
      <c r="G340" s="228"/>
      <c r="H340" s="229" t="s">
        <v>30</v>
      </c>
      <c r="I340" s="231"/>
      <c r="J340" s="228"/>
      <c r="K340" s="228"/>
      <c r="L340" s="232"/>
      <c r="M340" s="233"/>
      <c r="N340" s="234"/>
      <c r="O340" s="234"/>
      <c r="P340" s="234"/>
      <c r="Q340" s="234"/>
      <c r="R340" s="234"/>
      <c r="S340" s="234"/>
      <c r="T340" s="235"/>
      <c r="AT340" s="236" t="s">
        <v>197</v>
      </c>
      <c r="AU340" s="236" t="s">
        <v>84</v>
      </c>
      <c r="AV340" s="13" t="s">
        <v>82</v>
      </c>
      <c r="AW340" s="13" t="s">
        <v>37</v>
      </c>
      <c r="AX340" s="13" t="s">
        <v>74</v>
      </c>
      <c r="AY340" s="236" t="s">
        <v>186</v>
      </c>
    </row>
    <row r="341" spans="2:65" s="12" customFormat="1" ht="13.5">
      <c r="B341" s="216"/>
      <c r="C341" s="217"/>
      <c r="D341" s="213" t="s">
        <v>197</v>
      </c>
      <c r="E341" s="218" t="s">
        <v>30</v>
      </c>
      <c r="F341" s="219" t="s">
        <v>2384</v>
      </c>
      <c r="G341" s="217"/>
      <c r="H341" s="220">
        <v>8.58</v>
      </c>
      <c r="I341" s="221"/>
      <c r="J341" s="217"/>
      <c r="K341" s="217"/>
      <c r="L341" s="222"/>
      <c r="M341" s="223"/>
      <c r="N341" s="224"/>
      <c r="O341" s="224"/>
      <c r="P341" s="224"/>
      <c r="Q341" s="224"/>
      <c r="R341" s="224"/>
      <c r="S341" s="224"/>
      <c r="T341" s="225"/>
      <c r="AT341" s="226" t="s">
        <v>197</v>
      </c>
      <c r="AU341" s="226" t="s">
        <v>84</v>
      </c>
      <c r="AV341" s="12" t="s">
        <v>84</v>
      </c>
      <c r="AW341" s="12" t="s">
        <v>37</v>
      </c>
      <c r="AX341" s="12" t="s">
        <v>74</v>
      </c>
      <c r="AY341" s="226" t="s">
        <v>186</v>
      </c>
    </row>
    <row r="342" spans="2:65" s="14" customFormat="1" ht="13.5">
      <c r="B342" s="237"/>
      <c r="C342" s="238"/>
      <c r="D342" s="213" t="s">
        <v>197</v>
      </c>
      <c r="E342" s="239" t="s">
        <v>30</v>
      </c>
      <c r="F342" s="240" t="s">
        <v>235</v>
      </c>
      <c r="G342" s="238"/>
      <c r="H342" s="241">
        <v>8.58</v>
      </c>
      <c r="I342" s="242"/>
      <c r="J342" s="238"/>
      <c r="K342" s="238"/>
      <c r="L342" s="243"/>
      <c r="M342" s="244"/>
      <c r="N342" s="245"/>
      <c r="O342" s="245"/>
      <c r="P342" s="245"/>
      <c r="Q342" s="245"/>
      <c r="R342" s="245"/>
      <c r="S342" s="245"/>
      <c r="T342" s="246"/>
      <c r="AT342" s="247" t="s">
        <v>197</v>
      </c>
      <c r="AU342" s="247" t="s">
        <v>84</v>
      </c>
      <c r="AV342" s="14" t="s">
        <v>193</v>
      </c>
      <c r="AW342" s="14" t="s">
        <v>37</v>
      </c>
      <c r="AX342" s="14" t="s">
        <v>82</v>
      </c>
      <c r="AY342" s="247" t="s">
        <v>186</v>
      </c>
    </row>
    <row r="343" spans="2:65" s="11" customFormat="1" ht="29.85" customHeight="1">
      <c r="B343" s="185"/>
      <c r="C343" s="186"/>
      <c r="D343" s="187" t="s">
        <v>73</v>
      </c>
      <c r="E343" s="199" t="s">
        <v>236</v>
      </c>
      <c r="F343" s="199" t="s">
        <v>438</v>
      </c>
      <c r="G343" s="186"/>
      <c r="H343" s="186"/>
      <c r="I343" s="189"/>
      <c r="J343" s="200">
        <f>BK343</f>
        <v>0</v>
      </c>
      <c r="K343" s="186"/>
      <c r="L343" s="191"/>
      <c r="M343" s="192"/>
      <c r="N343" s="193"/>
      <c r="O343" s="193"/>
      <c r="P343" s="194">
        <f>SUM(P344:P349)</f>
        <v>0</v>
      </c>
      <c r="Q343" s="193"/>
      <c r="R343" s="194">
        <f>SUM(R344:R349)</f>
        <v>2.1839999999999998E-2</v>
      </c>
      <c r="S343" s="193"/>
      <c r="T343" s="195">
        <f>SUM(T344:T349)</f>
        <v>0</v>
      </c>
      <c r="AR343" s="196" t="s">
        <v>82</v>
      </c>
      <c r="AT343" s="197" t="s">
        <v>73</v>
      </c>
      <c r="AU343" s="197" t="s">
        <v>82</v>
      </c>
      <c r="AY343" s="196" t="s">
        <v>186</v>
      </c>
      <c r="BK343" s="198">
        <f>SUM(BK344:BK349)</f>
        <v>0</v>
      </c>
    </row>
    <row r="344" spans="2:65" s="1" customFormat="1" ht="25.5" customHeight="1">
      <c r="B344" s="41"/>
      <c r="C344" s="201" t="s">
        <v>1253</v>
      </c>
      <c r="D344" s="201" t="s">
        <v>188</v>
      </c>
      <c r="E344" s="202" t="s">
        <v>2385</v>
      </c>
      <c r="F344" s="203" t="s">
        <v>2386</v>
      </c>
      <c r="G344" s="204" t="s">
        <v>206</v>
      </c>
      <c r="H344" s="205">
        <v>78</v>
      </c>
      <c r="I344" s="206"/>
      <c r="J344" s="207">
        <f>ROUND(I344*H344,2)</f>
        <v>0</v>
      </c>
      <c r="K344" s="203" t="s">
        <v>192</v>
      </c>
      <c r="L344" s="61"/>
      <c r="M344" s="208" t="s">
        <v>30</v>
      </c>
      <c r="N344" s="209" t="s">
        <v>45</v>
      </c>
      <c r="O344" s="42"/>
      <c r="P344" s="210">
        <f>O344*H344</f>
        <v>0</v>
      </c>
      <c r="Q344" s="210">
        <v>0</v>
      </c>
      <c r="R344" s="210">
        <f>Q344*H344</f>
        <v>0</v>
      </c>
      <c r="S344" s="210">
        <v>0</v>
      </c>
      <c r="T344" s="211">
        <f>S344*H344</f>
        <v>0</v>
      </c>
      <c r="AR344" s="24" t="s">
        <v>193</v>
      </c>
      <c r="AT344" s="24" t="s">
        <v>188</v>
      </c>
      <c r="AU344" s="24" t="s">
        <v>84</v>
      </c>
      <c r="AY344" s="24" t="s">
        <v>186</v>
      </c>
      <c r="BE344" s="212">
        <f>IF(N344="základní",J344,0)</f>
        <v>0</v>
      </c>
      <c r="BF344" s="212">
        <f>IF(N344="snížená",J344,0)</f>
        <v>0</v>
      </c>
      <c r="BG344" s="212">
        <f>IF(N344="zákl. přenesená",J344,0)</f>
        <v>0</v>
      </c>
      <c r="BH344" s="212">
        <f>IF(N344="sníž. přenesená",J344,0)</f>
        <v>0</v>
      </c>
      <c r="BI344" s="212">
        <f>IF(N344="nulová",J344,0)</f>
        <v>0</v>
      </c>
      <c r="BJ344" s="24" t="s">
        <v>82</v>
      </c>
      <c r="BK344" s="212">
        <f>ROUND(I344*H344,2)</f>
        <v>0</v>
      </c>
      <c r="BL344" s="24" t="s">
        <v>193</v>
      </c>
      <c r="BM344" s="24" t="s">
        <v>2387</v>
      </c>
    </row>
    <row r="345" spans="2:65" s="1" customFormat="1" ht="27">
      <c r="B345" s="41"/>
      <c r="C345" s="63"/>
      <c r="D345" s="213" t="s">
        <v>195</v>
      </c>
      <c r="E345" s="63"/>
      <c r="F345" s="214" t="s">
        <v>2388</v>
      </c>
      <c r="G345" s="63"/>
      <c r="H345" s="63"/>
      <c r="I345" s="172"/>
      <c r="J345" s="63"/>
      <c r="K345" s="63"/>
      <c r="L345" s="61"/>
      <c r="M345" s="215"/>
      <c r="N345" s="42"/>
      <c r="O345" s="42"/>
      <c r="P345" s="42"/>
      <c r="Q345" s="42"/>
      <c r="R345" s="42"/>
      <c r="S345" s="42"/>
      <c r="T345" s="78"/>
      <c r="AT345" s="24" t="s">
        <v>195</v>
      </c>
      <c r="AU345" s="24" t="s">
        <v>84</v>
      </c>
    </row>
    <row r="346" spans="2:65" s="12" customFormat="1" ht="13.5">
      <c r="B346" s="216"/>
      <c r="C346" s="217"/>
      <c r="D346" s="213" t="s">
        <v>197</v>
      </c>
      <c r="E346" s="218" t="s">
        <v>30</v>
      </c>
      <c r="F346" s="219" t="s">
        <v>2389</v>
      </c>
      <c r="G346" s="217"/>
      <c r="H346" s="220">
        <v>78</v>
      </c>
      <c r="I346" s="221"/>
      <c r="J346" s="217"/>
      <c r="K346" s="217"/>
      <c r="L346" s="222"/>
      <c r="M346" s="223"/>
      <c r="N346" s="224"/>
      <c r="O346" s="224"/>
      <c r="P346" s="224"/>
      <c r="Q346" s="224"/>
      <c r="R346" s="224"/>
      <c r="S346" s="224"/>
      <c r="T346" s="225"/>
      <c r="AT346" s="226" t="s">
        <v>197</v>
      </c>
      <c r="AU346" s="226" t="s">
        <v>84</v>
      </c>
      <c r="AV346" s="12" t="s">
        <v>84</v>
      </c>
      <c r="AW346" s="12" t="s">
        <v>37</v>
      </c>
      <c r="AX346" s="12" t="s">
        <v>82</v>
      </c>
      <c r="AY346" s="226" t="s">
        <v>186</v>
      </c>
    </row>
    <row r="347" spans="2:65" s="1" customFormat="1" ht="16.5" customHeight="1">
      <c r="B347" s="41"/>
      <c r="C347" s="249" t="s">
        <v>1255</v>
      </c>
      <c r="D347" s="249" t="s">
        <v>301</v>
      </c>
      <c r="E347" s="250" t="s">
        <v>1433</v>
      </c>
      <c r="F347" s="251" t="s">
        <v>2390</v>
      </c>
      <c r="G347" s="252" t="s">
        <v>206</v>
      </c>
      <c r="H347" s="253">
        <v>78</v>
      </c>
      <c r="I347" s="254"/>
      <c r="J347" s="255">
        <f>ROUND(I347*H347,2)</f>
        <v>0</v>
      </c>
      <c r="K347" s="251" t="s">
        <v>192</v>
      </c>
      <c r="L347" s="256"/>
      <c r="M347" s="257" t="s">
        <v>30</v>
      </c>
      <c r="N347" s="258" t="s">
        <v>45</v>
      </c>
      <c r="O347" s="42"/>
      <c r="P347" s="210">
        <f>O347*H347</f>
        <v>0</v>
      </c>
      <c r="Q347" s="210">
        <v>2.7999999999999998E-4</v>
      </c>
      <c r="R347" s="210">
        <f>Q347*H347</f>
        <v>2.1839999999999998E-2</v>
      </c>
      <c r="S347" s="210">
        <v>0</v>
      </c>
      <c r="T347" s="211">
        <f>S347*H347</f>
        <v>0</v>
      </c>
      <c r="AR347" s="24" t="s">
        <v>236</v>
      </c>
      <c r="AT347" s="24" t="s">
        <v>301</v>
      </c>
      <c r="AU347" s="24" t="s">
        <v>84</v>
      </c>
      <c r="AY347" s="24" t="s">
        <v>186</v>
      </c>
      <c r="BE347" s="212">
        <f>IF(N347="základní",J347,0)</f>
        <v>0</v>
      </c>
      <c r="BF347" s="212">
        <f>IF(N347="snížená",J347,0)</f>
        <v>0</v>
      </c>
      <c r="BG347" s="212">
        <f>IF(N347="zákl. přenesená",J347,0)</f>
        <v>0</v>
      </c>
      <c r="BH347" s="212">
        <f>IF(N347="sníž. přenesená",J347,0)</f>
        <v>0</v>
      </c>
      <c r="BI347" s="212">
        <f>IF(N347="nulová",J347,0)</f>
        <v>0</v>
      </c>
      <c r="BJ347" s="24" t="s">
        <v>82</v>
      </c>
      <c r="BK347" s="212">
        <f>ROUND(I347*H347,2)</f>
        <v>0</v>
      </c>
      <c r="BL347" s="24" t="s">
        <v>193</v>
      </c>
      <c r="BM347" s="24" t="s">
        <v>2391</v>
      </c>
    </row>
    <row r="348" spans="2:65" s="1" customFormat="1" ht="13.5">
      <c r="B348" s="41"/>
      <c r="C348" s="63"/>
      <c r="D348" s="213" t="s">
        <v>195</v>
      </c>
      <c r="E348" s="63"/>
      <c r="F348" s="214" t="s">
        <v>2390</v>
      </c>
      <c r="G348" s="63"/>
      <c r="H348" s="63"/>
      <c r="I348" s="172"/>
      <c r="J348" s="63"/>
      <c r="K348" s="63"/>
      <c r="L348" s="61"/>
      <c r="M348" s="215"/>
      <c r="N348" s="42"/>
      <c r="O348" s="42"/>
      <c r="P348" s="42"/>
      <c r="Q348" s="42"/>
      <c r="R348" s="42"/>
      <c r="S348" s="42"/>
      <c r="T348" s="78"/>
      <c r="AT348" s="24" t="s">
        <v>195</v>
      </c>
      <c r="AU348" s="24" t="s">
        <v>84</v>
      </c>
    </row>
    <row r="349" spans="2:65" s="12" customFormat="1" ht="13.5">
      <c r="B349" s="216"/>
      <c r="C349" s="217"/>
      <c r="D349" s="213" t="s">
        <v>197</v>
      </c>
      <c r="E349" s="218" t="s">
        <v>30</v>
      </c>
      <c r="F349" s="219" t="s">
        <v>2389</v>
      </c>
      <c r="G349" s="217"/>
      <c r="H349" s="220">
        <v>78</v>
      </c>
      <c r="I349" s="221"/>
      <c r="J349" s="217"/>
      <c r="K349" s="217"/>
      <c r="L349" s="222"/>
      <c r="M349" s="223"/>
      <c r="N349" s="224"/>
      <c r="O349" s="224"/>
      <c r="P349" s="224"/>
      <c r="Q349" s="224"/>
      <c r="R349" s="224"/>
      <c r="S349" s="224"/>
      <c r="T349" s="225"/>
      <c r="AT349" s="226" t="s">
        <v>197</v>
      </c>
      <c r="AU349" s="226" t="s">
        <v>84</v>
      </c>
      <c r="AV349" s="12" t="s">
        <v>84</v>
      </c>
      <c r="AW349" s="12" t="s">
        <v>37</v>
      </c>
      <c r="AX349" s="12" t="s">
        <v>82</v>
      </c>
      <c r="AY349" s="226" t="s">
        <v>186</v>
      </c>
    </row>
    <row r="350" spans="2:65" s="11" customFormat="1" ht="29.85" customHeight="1">
      <c r="B350" s="185"/>
      <c r="C350" s="186"/>
      <c r="D350" s="187" t="s">
        <v>73</v>
      </c>
      <c r="E350" s="199" t="s">
        <v>609</v>
      </c>
      <c r="F350" s="199" t="s">
        <v>610</v>
      </c>
      <c r="G350" s="186"/>
      <c r="H350" s="186"/>
      <c r="I350" s="189"/>
      <c r="J350" s="200">
        <f>BK350</f>
        <v>0</v>
      </c>
      <c r="K350" s="186"/>
      <c r="L350" s="191"/>
      <c r="M350" s="192"/>
      <c r="N350" s="193"/>
      <c r="O350" s="193"/>
      <c r="P350" s="194">
        <f>SUM(P351:P353)</f>
        <v>0</v>
      </c>
      <c r="Q350" s="193"/>
      <c r="R350" s="194">
        <f>SUM(R351:R353)</f>
        <v>0</v>
      </c>
      <c r="S350" s="193"/>
      <c r="T350" s="195">
        <f>SUM(T351:T353)</f>
        <v>0</v>
      </c>
      <c r="AR350" s="196" t="s">
        <v>82</v>
      </c>
      <c r="AT350" s="197" t="s">
        <v>73</v>
      </c>
      <c r="AU350" s="197" t="s">
        <v>82</v>
      </c>
      <c r="AY350" s="196" t="s">
        <v>186</v>
      </c>
      <c r="BK350" s="198">
        <f>SUM(BK351:BK353)</f>
        <v>0</v>
      </c>
    </row>
    <row r="351" spans="2:65" s="1" customFormat="1" ht="16.5" customHeight="1">
      <c r="B351" s="41"/>
      <c r="C351" s="201" t="s">
        <v>1259</v>
      </c>
      <c r="D351" s="201" t="s">
        <v>188</v>
      </c>
      <c r="E351" s="202" t="s">
        <v>1316</v>
      </c>
      <c r="F351" s="203" t="s">
        <v>1317</v>
      </c>
      <c r="G351" s="204" t="s">
        <v>304</v>
      </c>
      <c r="H351" s="205">
        <v>2.1999999999999999E-2</v>
      </c>
      <c r="I351" s="206"/>
      <c r="J351" s="207">
        <f>ROUND(I351*H351,2)</f>
        <v>0</v>
      </c>
      <c r="K351" s="203" t="s">
        <v>192</v>
      </c>
      <c r="L351" s="61"/>
      <c r="M351" s="208" t="s">
        <v>30</v>
      </c>
      <c r="N351" s="209" t="s">
        <v>45</v>
      </c>
      <c r="O351" s="42"/>
      <c r="P351" s="210">
        <f>O351*H351</f>
        <v>0</v>
      </c>
      <c r="Q351" s="210">
        <v>0</v>
      </c>
      <c r="R351" s="210">
        <f>Q351*H351</f>
        <v>0</v>
      </c>
      <c r="S351" s="210">
        <v>0</v>
      </c>
      <c r="T351" s="211">
        <f>S351*H351</f>
        <v>0</v>
      </c>
      <c r="AR351" s="24" t="s">
        <v>193</v>
      </c>
      <c r="AT351" s="24" t="s">
        <v>188</v>
      </c>
      <c r="AU351" s="24" t="s">
        <v>84</v>
      </c>
      <c r="AY351" s="24" t="s">
        <v>186</v>
      </c>
      <c r="BE351" s="212">
        <f>IF(N351="základní",J351,0)</f>
        <v>0</v>
      </c>
      <c r="BF351" s="212">
        <f>IF(N351="snížená",J351,0)</f>
        <v>0</v>
      </c>
      <c r="BG351" s="212">
        <f>IF(N351="zákl. přenesená",J351,0)</f>
        <v>0</v>
      </c>
      <c r="BH351" s="212">
        <f>IF(N351="sníž. přenesená",J351,0)</f>
        <v>0</v>
      </c>
      <c r="BI351" s="212">
        <f>IF(N351="nulová",J351,0)</f>
        <v>0</v>
      </c>
      <c r="BJ351" s="24" t="s">
        <v>82</v>
      </c>
      <c r="BK351" s="212">
        <f>ROUND(I351*H351,2)</f>
        <v>0</v>
      </c>
      <c r="BL351" s="24" t="s">
        <v>193</v>
      </c>
      <c r="BM351" s="24" t="s">
        <v>2392</v>
      </c>
    </row>
    <row r="352" spans="2:65" s="1" customFormat="1" ht="27">
      <c r="B352" s="41"/>
      <c r="C352" s="63"/>
      <c r="D352" s="213" t="s">
        <v>195</v>
      </c>
      <c r="E352" s="63"/>
      <c r="F352" s="214" t="s">
        <v>1319</v>
      </c>
      <c r="G352" s="63"/>
      <c r="H352" s="63"/>
      <c r="I352" s="172"/>
      <c r="J352" s="63"/>
      <c r="K352" s="63"/>
      <c r="L352" s="61"/>
      <c r="M352" s="215"/>
      <c r="N352" s="42"/>
      <c r="O352" s="42"/>
      <c r="P352" s="42"/>
      <c r="Q352" s="42"/>
      <c r="R352" s="42"/>
      <c r="S352" s="42"/>
      <c r="T352" s="78"/>
      <c r="AT352" s="24" t="s">
        <v>195</v>
      </c>
      <c r="AU352" s="24" t="s">
        <v>84</v>
      </c>
    </row>
    <row r="353" spans="2:51" s="12" customFormat="1" ht="13.5">
      <c r="B353" s="216"/>
      <c r="C353" s="217"/>
      <c r="D353" s="213" t="s">
        <v>197</v>
      </c>
      <c r="E353" s="218" t="s">
        <v>30</v>
      </c>
      <c r="F353" s="219" t="s">
        <v>2393</v>
      </c>
      <c r="G353" s="217"/>
      <c r="H353" s="220">
        <v>2.1999999999999999E-2</v>
      </c>
      <c r="I353" s="221"/>
      <c r="J353" s="217"/>
      <c r="K353" s="217"/>
      <c r="L353" s="222"/>
      <c r="M353" s="268"/>
      <c r="N353" s="269"/>
      <c r="O353" s="269"/>
      <c r="P353" s="269"/>
      <c r="Q353" s="269"/>
      <c r="R353" s="269"/>
      <c r="S353" s="269"/>
      <c r="T353" s="270"/>
      <c r="AT353" s="226" t="s">
        <v>197</v>
      </c>
      <c r="AU353" s="226" t="s">
        <v>84</v>
      </c>
      <c r="AV353" s="12" t="s">
        <v>84</v>
      </c>
      <c r="AW353" s="12" t="s">
        <v>37</v>
      </c>
      <c r="AX353" s="12" t="s">
        <v>82</v>
      </c>
      <c r="AY353" s="226" t="s">
        <v>186</v>
      </c>
    </row>
    <row r="354" spans="2:51" s="1" customFormat="1" ht="6.95" customHeight="1">
      <c r="B354" s="56"/>
      <c r="C354" s="57"/>
      <c r="D354" s="57"/>
      <c r="E354" s="57"/>
      <c r="F354" s="57"/>
      <c r="G354" s="57"/>
      <c r="H354" s="57"/>
      <c r="I354" s="148"/>
      <c r="J354" s="57"/>
      <c r="K354" s="57"/>
      <c r="L354" s="61"/>
    </row>
  </sheetData>
  <sheetProtection algorithmName="SHA-512" hashValue="4mX9CLbgKYHFSANSK+W4mZ729xNOfWqOFtwpBZogU4cokVFT5z0p38LtzjTJgZ+ccmmxRRUzoTRY04NQ55Mppw==" saltValue="F6ri28mdmO55fILnTNQqUTgPh8GMaSBZ9wiVpjzf/Utd6dOyPVcjnGDYM7OzUgc1Wrl5C6FAoCGhIHGb5no80w==" spinCount="100000" sheet="1" objects="1" scenarios="1" formatColumns="0" formatRows="0" autoFilter="0"/>
  <autoFilter ref="C86:K353" xr:uid="{00000000-0009-0000-0000-000009000000}"/>
  <mergeCells count="13">
    <mergeCell ref="E79:H79"/>
    <mergeCell ref="G1:H1"/>
    <mergeCell ref="L2:V2"/>
    <mergeCell ref="E49:H49"/>
    <mergeCell ref="E51:H51"/>
    <mergeCell ref="J55:J56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 xr:uid="{00000000-0004-0000-0900-000000000000}"/>
    <hyperlink ref="G1:H1" location="C58" display="2) Rekapitulace" xr:uid="{00000000-0004-0000-0900-000001000000}"/>
    <hyperlink ref="J1" location="C86" display="3) Soupis prací" xr:uid="{00000000-0004-0000-0900-000002000000}"/>
    <hyperlink ref="L1:V1" location="'Rekapitulace stavby'!C2" display="Rekapitulace stavby" xr:uid="{00000000-0004-0000-09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R17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147</v>
      </c>
      <c r="G1" s="399" t="s">
        <v>148</v>
      </c>
      <c r="H1" s="399"/>
      <c r="I1" s="124"/>
      <c r="J1" s="123" t="s">
        <v>149</v>
      </c>
      <c r="K1" s="122" t="s">
        <v>150</v>
      </c>
      <c r="L1" s="123" t="s">
        <v>151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116</v>
      </c>
    </row>
    <row r="3" spans="1:70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152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1:70" ht="16.5" customHeight="1">
      <c r="B7" s="28"/>
      <c r="C7" s="29"/>
      <c r="D7" s="29"/>
      <c r="E7" s="391" t="str">
        <f>'Rekapitulace stavby'!K6</f>
        <v>Revitalizace koupaliště Lhotka, Praha 4 - 2.etapa</v>
      </c>
      <c r="F7" s="392"/>
      <c r="G7" s="392"/>
      <c r="H7" s="392"/>
      <c r="I7" s="126"/>
      <c r="J7" s="29"/>
      <c r="K7" s="31"/>
    </row>
    <row r="8" spans="1:70">
      <c r="B8" s="28"/>
      <c r="C8" s="29"/>
      <c r="D8" s="37" t="s">
        <v>153</v>
      </c>
      <c r="E8" s="29"/>
      <c r="F8" s="29"/>
      <c r="G8" s="29"/>
      <c r="H8" s="29"/>
      <c r="I8" s="126"/>
      <c r="J8" s="29"/>
      <c r="K8" s="31"/>
    </row>
    <row r="9" spans="1:70" s="1" customFormat="1" ht="16.5" customHeight="1">
      <c r="B9" s="41"/>
      <c r="C9" s="42"/>
      <c r="D9" s="42"/>
      <c r="E9" s="391" t="s">
        <v>878</v>
      </c>
      <c r="F9" s="394"/>
      <c r="G9" s="394"/>
      <c r="H9" s="394"/>
      <c r="I9" s="127"/>
      <c r="J9" s="42"/>
      <c r="K9" s="45"/>
    </row>
    <row r="10" spans="1:70" s="1" customFormat="1">
      <c r="B10" s="41"/>
      <c r="C10" s="42"/>
      <c r="D10" s="37" t="s">
        <v>879</v>
      </c>
      <c r="E10" s="42"/>
      <c r="F10" s="42"/>
      <c r="G10" s="42"/>
      <c r="H10" s="42"/>
      <c r="I10" s="127"/>
      <c r="J10" s="42"/>
      <c r="K10" s="45"/>
    </row>
    <row r="11" spans="1:70" s="1" customFormat="1" ht="36.950000000000003" customHeight="1">
      <c r="B11" s="41"/>
      <c r="C11" s="42"/>
      <c r="D11" s="42"/>
      <c r="E11" s="393" t="s">
        <v>2394</v>
      </c>
      <c r="F11" s="394"/>
      <c r="G11" s="394"/>
      <c r="H11" s="394"/>
      <c r="I11" s="127"/>
      <c r="J11" s="42"/>
      <c r="K11" s="45"/>
    </row>
    <row r="12" spans="1:70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1:70" s="1" customFormat="1" ht="14.45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8" t="s">
        <v>22</v>
      </c>
      <c r="J13" s="35" t="s">
        <v>30</v>
      </c>
      <c r="K13" s="45"/>
    </row>
    <row r="14" spans="1:70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8" t="s">
        <v>26</v>
      </c>
      <c r="J14" s="129" t="str">
        <f>'Rekapitulace stavby'!AN8</f>
        <v>10. 8. 2018</v>
      </c>
      <c r="K14" s="45"/>
    </row>
    <row r="15" spans="1:70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1:70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8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8" t="s">
        <v>32</v>
      </c>
      <c r="J17" s="35" t="s">
        <v>30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33</v>
      </c>
      <c r="E19" s="42"/>
      <c r="F19" s="42"/>
      <c r="G19" s="42"/>
      <c r="H19" s="42"/>
      <c r="I19" s="128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35</v>
      </c>
      <c r="E22" s="42"/>
      <c r="F22" s="42"/>
      <c r="G22" s="42"/>
      <c r="H22" s="42"/>
      <c r="I22" s="128" t="s">
        <v>29</v>
      </c>
      <c r="J22" s="35" t="s">
        <v>30</v>
      </c>
      <c r="K22" s="45"/>
    </row>
    <row r="23" spans="2:11" s="1" customFormat="1" ht="18" customHeight="1">
      <c r="B23" s="41"/>
      <c r="C23" s="42"/>
      <c r="D23" s="42"/>
      <c r="E23" s="35" t="s">
        <v>36</v>
      </c>
      <c r="F23" s="42"/>
      <c r="G23" s="42"/>
      <c r="H23" s="42"/>
      <c r="I23" s="128" t="s">
        <v>32</v>
      </c>
      <c r="J23" s="35" t="s">
        <v>30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38</v>
      </c>
      <c r="E25" s="42"/>
      <c r="F25" s="42"/>
      <c r="G25" s="42"/>
      <c r="H25" s="42"/>
      <c r="I25" s="127"/>
      <c r="J25" s="42"/>
      <c r="K25" s="45"/>
    </row>
    <row r="26" spans="2:11" s="7" customFormat="1" ht="16.5" customHeight="1">
      <c r="B26" s="130"/>
      <c r="C26" s="131"/>
      <c r="D26" s="131"/>
      <c r="E26" s="367" t="s">
        <v>30</v>
      </c>
      <c r="F26" s="367"/>
      <c r="G26" s="367"/>
      <c r="H26" s="367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40</v>
      </c>
      <c r="E29" s="42"/>
      <c r="F29" s="42"/>
      <c r="G29" s="42"/>
      <c r="H29" s="42"/>
      <c r="I29" s="127"/>
      <c r="J29" s="137">
        <f>ROUND(J90,2)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42</v>
      </c>
      <c r="G31" s="42"/>
      <c r="H31" s="42"/>
      <c r="I31" s="138" t="s">
        <v>41</v>
      </c>
      <c r="J31" s="46" t="s">
        <v>43</v>
      </c>
      <c r="K31" s="45"/>
    </row>
    <row r="32" spans="2:11" s="1" customFormat="1" ht="14.45" customHeight="1">
      <c r="B32" s="41"/>
      <c r="C32" s="42"/>
      <c r="D32" s="49" t="s">
        <v>44</v>
      </c>
      <c r="E32" s="49" t="s">
        <v>45</v>
      </c>
      <c r="F32" s="139">
        <f>ROUND(SUM(BE90:BE174), 2)</f>
        <v>0</v>
      </c>
      <c r="G32" s="42"/>
      <c r="H32" s="42"/>
      <c r="I32" s="140">
        <v>0.21</v>
      </c>
      <c r="J32" s="139">
        <f>ROUND(ROUND((SUM(BE90:BE174)), 2)*I32, 2)</f>
        <v>0</v>
      </c>
      <c r="K32" s="45"/>
    </row>
    <row r="33" spans="2:11" s="1" customFormat="1" ht="14.45" customHeight="1">
      <c r="B33" s="41"/>
      <c r="C33" s="42"/>
      <c r="D33" s="42"/>
      <c r="E33" s="49" t="s">
        <v>46</v>
      </c>
      <c r="F33" s="139">
        <f>ROUND(SUM(BF90:BF174), 2)</f>
        <v>0</v>
      </c>
      <c r="G33" s="42"/>
      <c r="H33" s="42"/>
      <c r="I33" s="140">
        <v>0.15</v>
      </c>
      <c r="J33" s="139">
        <f>ROUND(ROUND((SUM(BF90:BF174)), 2)*I33, 2)</f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47</v>
      </c>
      <c r="F34" s="139">
        <f>ROUND(SUM(BG90:BG174), 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hidden="1" customHeight="1">
      <c r="B35" s="41"/>
      <c r="C35" s="42"/>
      <c r="D35" s="42"/>
      <c r="E35" s="49" t="s">
        <v>48</v>
      </c>
      <c r="F35" s="139">
        <f>ROUND(SUM(BH90:BH174), 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hidden="1" customHeight="1">
      <c r="B36" s="41"/>
      <c r="C36" s="42"/>
      <c r="D36" s="42"/>
      <c r="E36" s="49" t="s">
        <v>49</v>
      </c>
      <c r="F36" s="139">
        <f>ROUND(SUM(BI90:BI174), 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50</v>
      </c>
      <c r="E38" s="79"/>
      <c r="F38" s="79"/>
      <c r="G38" s="143" t="s">
        <v>51</v>
      </c>
      <c r="H38" s="144" t="s">
        <v>52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0000000000003" customHeight="1">
      <c r="B44" s="41"/>
      <c r="C44" s="30" t="s">
        <v>155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6.5" customHeight="1">
      <c r="B47" s="41"/>
      <c r="C47" s="42"/>
      <c r="D47" s="42"/>
      <c r="E47" s="391" t="str">
        <f>E7</f>
        <v>Revitalizace koupaliště Lhotka, Praha 4 - 2.etapa</v>
      </c>
      <c r="F47" s="392"/>
      <c r="G47" s="392"/>
      <c r="H47" s="392"/>
      <c r="I47" s="127"/>
      <c r="J47" s="42"/>
      <c r="K47" s="45"/>
    </row>
    <row r="48" spans="2:11">
      <c r="B48" s="28"/>
      <c r="C48" s="37" t="s">
        <v>153</v>
      </c>
      <c r="D48" s="29"/>
      <c r="E48" s="29"/>
      <c r="F48" s="29"/>
      <c r="G48" s="29"/>
      <c r="H48" s="29"/>
      <c r="I48" s="126"/>
      <c r="J48" s="29"/>
      <c r="K48" s="31"/>
    </row>
    <row r="49" spans="2:47" s="1" customFormat="1" ht="16.5" customHeight="1">
      <c r="B49" s="41"/>
      <c r="C49" s="42"/>
      <c r="D49" s="42"/>
      <c r="E49" s="391" t="s">
        <v>878</v>
      </c>
      <c r="F49" s="394"/>
      <c r="G49" s="394"/>
      <c r="H49" s="394"/>
      <c r="I49" s="127"/>
      <c r="J49" s="42"/>
      <c r="K49" s="45"/>
    </row>
    <row r="50" spans="2:47" s="1" customFormat="1" ht="14.45" customHeight="1">
      <c r="B50" s="41"/>
      <c r="C50" s="37" t="s">
        <v>879</v>
      </c>
      <c r="D50" s="42"/>
      <c r="E50" s="42"/>
      <c r="F50" s="42"/>
      <c r="G50" s="42"/>
      <c r="H50" s="42"/>
      <c r="I50" s="127"/>
      <c r="J50" s="42"/>
      <c r="K50" s="45"/>
    </row>
    <row r="51" spans="2:47" s="1" customFormat="1" ht="17.25" customHeight="1">
      <c r="B51" s="41"/>
      <c r="C51" s="42"/>
      <c r="D51" s="42"/>
      <c r="E51" s="393" t="str">
        <f>E11</f>
        <v>SO 3.08 - Oplocení areálu</v>
      </c>
      <c r="F51" s="394"/>
      <c r="G51" s="394"/>
      <c r="H51" s="394"/>
      <c r="I51" s="127"/>
      <c r="J51" s="42"/>
      <c r="K51" s="45"/>
    </row>
    <row r="52" spans="2:47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47" s="1" customFormat="1" ht="18" customHeight="1">
      <c r="B53" s="41"/>
      <c r="C53" s="37" t="s">
        <v>24</v>
      </c>
      <c r="D53" s="42"/>
      <c r="E53" s="42"/>
      <c r="F53" s="35" t="str">
        <f>F14</f>
        <v>Praha 4, k.ú. Lhotka 728071</v>
      </c>
      <c r="G53" s="42"/>
      <c r="H53" s="42"/>
      <c r="I53" s="128" t="s">
        <v>26</v>
      </c>
      <c r="J53" s="129" t="str">
        <f>IF(J14="","",J14)</f>
        <v>10. 8. 2018</v>
      </c>
      <c r="K53" s="45"/>
    </row>
    <row r="54" spans="2:47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47" s="1" customFormat="1">
      <c r="B55" s="41"/>
      <c r="C55" s="37" t="s">
        <v>28</v>
      </c>
      <c r="D55" s="42"/>
      <c r="E55" s="42"/>
      <c r="F55" s="35" t="str">
        <f>E17</f>
        <v>Městská část Praha 4</v>
      </c>
      <c r="G55" s="42"/>
      <c r="H55" s="42"/>
      <c r="I55" s="128" t="s">
        <v>35</v>
      </c>
      <c r="J55" s="367" t="str">
        <f>E23</f>
        <v>SUNCAD, s.r.o.</v>
      </c>
      <c r="K55" s="45"/>
    </row>
    <row r="56" spans="2:47" s="1" customFormat="1" ht="14.45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27"/>
      <c r="J56" s="395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47" s="1" customFormat="1" ht="29.25" customHeight="1">
      <c r="B58" s="41"/>
      <c r="C58" s="153" t="s">
        <v>156</v>
      </c>
      <c r="D58" s="141"/>
      <c r="E58" s="141"/>
      <c r="F58" s="141"/>
      <c r="G58" s="141"/>
      <c r="H58" s="141"/>
      <c r="I58" s="154"/>
      <c r="J58" s="155" t="s">
        <v>157</v>
      </c>
      <c r="K58" s="156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158</v>
      </c>
      <c r="D60" s="42"/>
      <c r="E60" s="42"/>
      <c r="F60" s="42"/>
      <c r="G60" s="42"/>
      <c r="H60" s="42"/>
      <c r="I60" s="127"/>
      <c r="J60" s="137">
        <f>J90</f>
        <v>0</v>
      </c>
      <c r="K60" s="45"/>
      <c r="AU60" s="24" t="s">
        <v>159</v>
      </c>
    </row>
    <row r="61" spans="2:47" s="8" customFormat="1" ht="24.95" customHeight="1">
      <c r="B61" s="158"/>
      <c r="C61" s="159"/>
      <c r="D61" s="160" t="s">
        <v>160</v>
      </c>
      <c r="E61" s="161"/>
      <c r="F61" s="161"/>
      <c r="G61" s="161"/>
      <c r="H61" s="161"/>
      <c r="I61" s="162"/>
      <c r="J61" s="163">
        <f>J91</f>
        <v>0</v>
      </c>
      <c r="K61" s="164"/>
    </row>
    <row r="62" spans="2:47" s="9" customFormat="1" ht="19.899999999999999" customHeight="1">
      <c r="B62" s="165"/>
      <c r="C62" s="166"/>
      <c r="D62" s="167" t="s">
        <v>161</v>
      </c>
      <c r="E62" s="168"/>
      <c r="F62" s="168"/>
      <c r="G62" s="168"/>
      <c r="H62" s="168"/>
      <c r="I62" s="169"/>
      <c r="J62" s="170">
        <f>J92</f>
        <v>0</v>
      </c>
      <c r="K62" s="171"/>
    </row>
    <row r="63" spans="2:47" s="9" customFormat="1" ht="19.899999999999999" customHeight="1">
      <c r="B63" s="165"/>
      <c r="C63" s="166"/>
      <c r="D63" s="167" t="s">
        <v>1493</v>
      </c>
      <c r="E63" s="168"/>
      <c r="F63" s="168"/>
      <c r="G63" s="168"/>
      <c r="H63" s="168"/>
      <c r="I63" s="169"/>
      <c r="J63" s="170">
        <f>J112</f>
        <v>0</v>
      </c>
      <c r="K63" s="171"/>
    </row>
    <row r="64" spans="2:47" s="9" customFormat="1" ht="19.899999999999999" customHeight="1">
      <c r="B64" s="165"/>
      <c r="C64" s="166"/>
      <c r="D64" s="167" t="s">
        <v>168</v>
      </c>
      <c r="E64" s="168"/>
      <c r="F64" s="168"/>
      <c r="G64" s="168"/>
      <c r="H64" s="168"/>
      <c r="I64" s="169"/>
      <c r="J64" s="170">
        <f>J116</f>
        <v>0</v>
      </c>
      <c r="K64" s="171"/>
    </row>
    <row r="65" spans="2:12" s="8" customFormat="1" ht="24.95" customHeight="1">
      <c r="B65" s="158"/>
      <c r="C65" s="159"/>
      <c r="D65" s="160" t="s">
        <v>881</v>
      </c>
      <c r="E65" s="161"/>
      <c r="F65" s="161"/>
      <c r="G65" s="161"/>
      <c r="H65" s="161"/>
      <c r="I65" s="162"/>
      <c r="J65" s="163">
        <f>J124</f>
        <v>0</v>
      </c>
      <c r="K65" s="164"/>
    </row>
    <row r="66" spans="2:12" s="9" customFormat="1" ht="19.899999999999999" customHeight="1">
      <c r="B66" s="165"/>
      <c r="C66" s="166"/>
      <c r="D66" s="167" t="s">
        <v>883</v>
      </c>
      <c r="E66" s="168"/>
      <c r="F66" s="168"/>
      <c r="G66" s="168"/>
      <c r="H66" s="168"/>
      <c r="I66" s="169"/>
      <c r="J66" s="170">
        <f>J125</f>
        <v>0</v>
      </c>
      <c r="K66" s="171"/>
    </row>
    <row r="67" spans="2:12" s="9" customFormat="1" ht="19.899999999999999" customHeight="1">
      <c r="B67" s="165"/>
      <c r="C67" s="166"/>
      <c r="D67" s="167" t="s">
        <v>885</v>
      </c>
      <c r="E67" s="168"/>
      <c r="F67" s="168"/>
      <c r="G67" s="168"/>
      <c r="H67" s="168"/>
      <c r="I67" s="169"/>
      <c r="J67" s="170">
        <f>J134</f>
        <v>0</v>
      </c>
      <c r="K67" s="171"/>
    </row>
    <row r="68" spans="2:12" s="8" customFormat="1" ht="24.95" customHeight="1">
      <c r="B68" s="158"/>
      <c r="C68" s="159"/>
      <c r="D68" s="160" t="s">
        <v>1494</v>
      </c>
      <c r="E68" s="161"/>
      <c r="F68" s="161"/>
      <c r="G68" s="161"/>
      <c r="H68" s="161"/>
      <c r="I68" s="162"/>
      <c r="J68" s="163">
        <f>J159</f>
        <v>0</v>
      </c>
      <c r="K68" s="164"/>
    </row>
    <row r="69" spans="2:12" s="1" customFormat="1" ht="21.75" customHeight="1">
      <c r="B69" s="41"/>
      <c r="C69" s="42"/>
      <c r="D69" s="42"/>
      <c r="E69" s="42"/>
      <c r="F69" s="42"/>
      <c r="G69" s="42"/>
      <c r="H69" s="42"/>
      <c r="I69" s="127"/>
      <c r="J69" s="42"/>
      <c r="K69" s="45"/>
    </row>
    <row r="70" spans="2:12" s="1" customFormat="1" ht="6.95" customHeight="1">
      <c r="B70" s="56"/>
      <c r="C70" s="57"/>
      <c r="D70" s="57"/>
      <c r="E70" s="57"/>
      <c r="F70" s="57"/>
      <c r="G70" s="57"/>
      <c r="H70" s="57"/>
      <c r="I70" s="148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51"/>
      <c r="J74" s="60"/>
      <c r="K74" s="60"/>
      <c r="L74" s="61"/>
    </row>
    <row r="75" spans="2:12" s="1" customFormat="1" ht="36.950000000000003" customHeight="1">
      <c r="B75" s="41"/>
      <c r="C75" s="62" t="s">
        <v>170</v>
      </c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72"/>
      <c r="J76" s="63"/>
      <c r="K76" s="63"/>
      <c r="L76" s="61"/>
    </row>
    <row r="77" spans="2:12" s="1" customFormat="1" ht="14.45" customHeight="1">
      <c r="B77" s="41"/>
      <c r="C77" s="65" t="s">
        <v>18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16.5" customHeight="1">
      <c r="B78" s="41"/>
      <c r="C78" s="63"/>
      <c r="D78" s="63"/>
      <c r="E78" s="396" t="str">
        <f>E7</f>
        <v>Revitalizace koupaliště Lhotka, Praha 4 - 2.etapa</v>
      </c>
      <c r="F78" s="397"/>
      <c r="G78" s="397"/>
      <c r="H78" s="397"/>
      <c r="I78" s="172"/>
      <c r="J78" s="63"/>
      <c r="K78" s="63"/>
      <c r="L78" s="61"/>
    </row>
    <row r="79" spans="2:12">
      <c r="B79" s="28"/>
      <c r="C79" s="65" t="s">
        <v>153</v>
      </c>
      <c r="D79" s="262"/>
      <c r="E79" s="262"/>
      <c r="F79" s="262"/>
      <c r="G79" s="262"/>
      <c r="H79" s="262"/>
      <c r="J79" s="262"/>
      <c r="K79" s="262"/>
      <c r="L79" s="263"/>
    </row>
    <row r="80" spans="2:12" s="1" customFormat="1" ht="16.5" customHeight="1">
      <c r="B80" s="41"/>
      <c r="C80" s="63"/>
      <c r="D80" s="63"/>
      <c r="E80" s="396" t="s">
        <v>878</v>
      </c>
      <c r="F80" s="398"/>
      <c r="G80" s="398"/>
      <c r="H80" s="398"/>
      <c r="I80" s="172"/>
      <c r="J80" s="63"/>
      <c r="K80" s="63"/>
      <c r="L80" s="61"/>
    </row>
    <row r="81" spans="2:65" s="1" customFormat="1" ht="14.45" customHeight="1">
      <c r="B81" s="41"/>
      <c r="C81" s="65" t="s">
        <v>879</v>
      </c>
      <c r="D81" s="63"/>
      <c r="E81" s="63"/>
      <c r="F81" s="63"/>
      <c r="G81" s="63"/>
      <c r="H81" s="63"/>
      <c r="I81" s="172"/>
      <c r="J81" s="63"/>
      <c r="K81" s="63"/>
      <c r="L81" s="61"/>
    </row>
    <row r="82" spans="2:65" s="1" customFormat="1" ht="17.25" customHeight="1">
      <c r="B82" s="41"/>
      <c r="C82" s="63"/>
      <c r="D82" s="63"/>
      <c r="E82" s="384" t="str">
        <f>E11</f>
        <v>SO 3.08 - Oplocení areálu</v>
      </c>
      <c r="F82" s="398"/>
      <c r="G82" s="398"/>
      <c r="H82" s="398"/>
      <c r="I82" s="172"/>
      <c r="J82" s="63"/>
      <c r="K82" s="63"/>
      <c r="L82" s="61"/>
    </row>
    <row r="83" spans="2:65" s="1" customFormat="1" ht="6.95" customHeight="1">
      <c r="B83" s="41"/>
      <c r="C83" s="63"/>
      <c r="D83" s="63"/>
      <c r="E83" s="63"/>
      <c r="F83" s="63"/>
      <c r="G83" s="63"/>
      <c r="H83" s="63"/>
      <c r="I83" s="172"/>
      <c r="J83" s="63"/>
      <c r="K83" s="63"/>
      <c r="L83" s="61"/>
    </row>
    <row r="84" spans="2:65" s="1" customFormat="1" ht="18" customHeight="1">
      <c r="B84" s="41"/>
      <c r="C84" s="65" t="s">
        <v>24</v>
      </c>
      <c r="D84" s="63"/>
      <c r="E84" s="63"/>
      <c r="F84" s="173" t="str">
        <f>F14</f>
        <v>Praha 4, k.ú. Lhotka 728071</v>
      </c>
      <c r="G84" s="63"/>
      <c r="H84" s="63"/>
      <c r="I84" s="174" t="s">
        <v>26</v>
      </c>
      <c r="J84" s="73" t="str">
        <f>IF(J14="","",J14)</f>
        <v>10. 8. 2018</v>
      </c>
      <c r="K84" s="63"/>
      <c r="L84" s="61"/>
    </row>
    <row r="85" spans="2:65" s="1" customFormat="1" ht="6.95" customHeight="1">
      <c r="B85" s="41"/>
      <c r="C85" s="63"/>
      <c r="D85" s="63"/>
      <c r="E85" s="63"/>
      <c r="F85" s="63"/>
      <c r="G85" s="63"/>
      <c r="H85" s="63"/>
      <c r="I85" s="172"/>
      <c r="J85" s="63"/>
      <c r="K85" s="63"/>
      <c r="L85" s="61"/>
    </row>
    <row r="86" spans="2:65" s="1" customFormat="1">
      <c r="B86" s="41"/>
      <c r="C86" s="65" t="s">
        <v>28</v>
      </c>
      <c r="D86" s="63"/>
      <c r="E86" s="63"/>
      <c r="F86" s="173" t="str">
        <f>E17</f>
        <v>Městská část Praha 4</v>
      </c>
      <c r="G86" s="63"/>
      <c r="H86" s="63"/>
      <c r="I86" s="174" t="s">
        <v>35</v>
      </c>
      <c r="J86" s="173" t="str">
        <f>E23</f>
        <v>SUNCAD, s.r.o.</v>
      </c>
      <c r="K86" s="63"/>
      <c r="L86" s="61"/>
    </row>
    <row r="87" spans="2:65" s="1" customFormat="1" ht="14.45" customHeight="1">
      <c r="B87" s="41"/>
      <c r="C87" s="65" t="s">
        <v>33</v>
      </c>
      <c r="D87" s="63"/>
      <c r="E87" s="63"/>
      <c r="F87" s="173" t="str">
        <f>IF(E20="","",E20)</f>
        <v/>
      </c>
      <c r="G87" s="63"/>
      <c r="H87" s="63"/>
      <c r="I87" s="172"/>
      <c r="J87" s="63"/>
      <c r="K87" s="63"/>
      <c r="L87" s="61"/>
    </row>
    <row r="88" spans="2:65" s="1" customFormat="1" ht="10.35" customHeight="1">
      <c r="B88" s="41"/>
      <c r="C88" s="63"/>
      <c r="D88" s="63"/>
      <c r="E88" s="63"/>
      <c r="F88" s="63"/>
      <c r="G88" s="63"/>
      <c r="H88" s="63"/>
      <c r="I88" s="172"/>
      <c r="J88" s="63"/>
      <c r="K88" s="63"/>
      <c r="L88" s="61"/>
    </row>
    <row r="89" spans="2:65" s="10" customFormat="1" ht="29.25" customHeight="1">
      <c r="B89" s="175"/>
      <c r="C89" s="176" t="s">
        <v>171</v>
      </c>
      <c r="D89" s="177" t="s">
        <v>59</v>
      </c>
      <c r="E89" s="177" t="s">
        <v>55</v>
      </c>
      <c r="F89" s="177" t="s">
        <v>172</v>
      </c>
      <c r="G89" s="177" t="s">
        <v>173</v>
      </c>
      <c r="H89" s="177" t="s">
        <v>174</v>
      </c>
      <c r="I89" s="178" t="s">
        <v>175</v>
      </c>
      <c r="J89" s="177" t="s">
        <v>157</v>
      </c>
      <c r="K89" s="179" t="s">
        <v>176</v>
      </c>
      <c r="L89" s="180"/>
      <c r="M89" s="81" t="s">
        <v>177</v>
      </c>
      <c r="N89" s="82" t="s">
        <v>44</v>
      </c>
      <c r="O89" s="82" t="s">
        <v>178</v>
      </c>
      <c r="P89" s="82" t="s">
        <v>179</v>
      </c>
      <c r="Q89" s="82" t="s">
        <v>180</v>
      </c>
      <c r="R89" s="82" t="s">
        <v>181</v>
      </c>
      <c r="S89" s="82" t="s">
        <v>182</v>
      </c>
      <c r="T89" s="83" t="s">
        <v>183</v>
      </c>
    </row>
    <row r="90" spans="2:65" s="1" customFormat="1" ht="29.25" customHeight="1">
      <c r="B90" s="41"/>
      <c r="C90" s="87" t="s">
        <v>158</v>
      </c>
      <c r="D90" s="63"/>
      <c r="E90" s="63"/>
      <c r="F90" s="63"/>
      <c r="G90" s="63"/>
      <c r="H90" s="63"/>
      <c r="I90" s="172"/>
      <c r="J90" s="181">
        <f>BK90</f>
        <v>0</v>
      </c>
      <c r="K90" s="63"/>
      <c r="L90" s="61"/>
      <c r="M90" s="84"/>
      <c r="N90" s="85"/>
      <c r="O90" s="85"/>
      <c r="P90" s="182">
        <f>P91+P124+P159</f>
        <v>0</v>
      </c>
      <c r="Q90" s="85"/>
      <c r="R90" s="182">
        <f>R91+R124+R159</f>
        <v>0</v>
      </c>
      <c r="S90" s="85"/>
      <c r="T90" s="183">
        <f>T91+T124+T159</f>
        <v>4.9024999999999999</v>
      </c>
      <c r="AT90" s="24" t="s">
        <v>73</v>
      </c>
      <c r="AU90" s="24" t="s">
        <v>159</v>
      </c>
      <c r="BK90" s="184">
        <f>BK91+BK124+BK159</f>
        <v>0</v>
      </c>
    </row>
    <row r="91" spans="2:65" s="11" customFormat="1" ht="37.35" customHeight="1">
      <c r="B91" s="185"/>
      <c r="C91" s="186"/>
      <c r="D91" s="187" t="s">
        <v>73</v>
      </c>
      <c r="E91" s="188" t="s">
        <v>184</v>
      </c>
      <c r="F91" s="188" t="s">
        <v>185</v>
      </c>
      <c r="G91" s="186"/>
      <c r="H91" s="186"/>
      <c r="I91" s="189"/>
      <c r="J91" s="190">
        <f>BK91</f>
        <v>0</v>
      </c>
      <c r="K91" s="186"/>
      <c r="L91" s="191"/>
      <c r="M91" s="192"/>
      <c r="N91" s="193"/>
      <c r="O91" s="193"/>
      <c r="P91" s="194">
        <f>P92+P112+P116</f>
        <v>0</v>
      </c>
      <c r="Q91" s="193"/>
      <c r="R91" s="194">
        <f>R92+R112+R116</f>
        <v>0</v>
      </c>
      <c r="S91" s="193"/>
      <c r="T91" s="195">
        <f>T92+T112+T116</f>
        <v>4.9024999999999999</v>
      </c>
      <c r="AR91" s="196" t="s">
        <v>82</v>
      </c>
      <c r="AT91" s="197" t="s">
        <v>73</v>
      </c>
      <c r="AU91" s="197" t="s">
        <v>74</v>
      </c>
      <c r="AY91" s="196" t="s">
        <v>186</v>
      </c>
      <c r="BK91" s="198">
        <f>BK92+BK112+BK116</f>
        <v>0</v>
      </c>
    </row>
    <row r="92" spans="2:65" s="11" customFormat="1" ht="19.899999999999999" customHeight="1">
      <c r="B92" s="185"/>
      <c r="C92" s="186"/>
      <c r="D92" s="187" t="s">
        <v>73</v>
      </c>
      <c r="E92" s="199" t="s">
        <v>82</v>
      </c>
      <c r="F92" s="199" t="s">
        <v>187</v>
      </c>
      <c r="G92" s="186"/>
      <c r="H92" s="186"/>
      <c r="I92" s="189"/>
      <c r="J92" s="200">
        <f>BK92</f>
        <v>0</v>
      </c>
      <c r="K92" s="186"/>
      <c r="L92" s="191"/>
      <c r="M92" s="192"/>
      <c r="N92" s="193"/>
      <c r="O92" s="193"/>
      <c r="P92" s="194">
        <f>SUM(P93:P111)</f>
        <v>0</v>
      </c>
      <c r="Q92" s="193"/>
      <c r="R92" s="194">
        <f>SUM(R93:R111)</f>
        <v>0</v>
      </c>
      <c r="S92" s="193"/>
      <c r="T92" s="195">
        <f>SUM(T93:T111)</f>
        <v>0</v>
      </c>
      <c r="AR92" s="196" t="s">
        <v>82</v>
      </c>
      <c r="AT92" s="197" t="s">
        <v>73</v>
      </c>
      <c r="AU92" s="197" t="s">
        <v>82</v>
      </c>
      <c r="AY92" s="196" t="s">
        <v>186</v>
      </c>
      <c r="BK92" s="198">
        <f>SUM(BK93:BK111)</f>
        <v>0</v>
      </c>
    </row>
    <row r="93" spans="2:65" s="1" customFormat="1" ht="16.5" customHeight="1">
      <c r="B93" s="41"/>
      <c r="C93" s="201" t="s">
        <v>82</v>
      </c>
      <c r="D93" s="201" t="s">
        <v>188</v>
      </c>
      <c r="E93" s="202" t="s">
        <v>891</v>
      </c>
      <c r="F93" s="203" t="s">
        <v>892</v>
      </c>
      <c r="G93" s="204" t="s">
        <v>212</v>
      </c>
      <c r="H93" s="205">
        <v>32.512</v>
      </c>
      <c r="I93" s="206"/>
      <c r="J93" s="207">
        <f>ROUND(I93*H93,2)</f>
        <v>0</v>
      </c>
      <c r="K93" s="203" t="s">
        <v>192</v>
      </c>
      <c r="L93" s="61"/>
      <c r="M93" s="208" t="s">
        <v>30</v>
      </c>
      <c r="N93" s="209" t="s">
        <v>45</v>
      </c>
      <c r="O93" s="42"/>
      <c r="P93" s="210">
        <f>O93*H93</f>
        <v>0</v>
      </c>
      <c r="Q93" s="210">
        <v>0</v>
      </c>
      <c r="R93" s="210">
        <f>Q93*H93</f>
        <v>0</v>
      </c>
      <c r="S93" s="210">
        <v>0</v>
      </c>
      <c r="T93" s="211">
        <f>S93*H93</f>
        <v>0</v>
      </c>
      <c r="AR93" s="24" t="s">
        <v>193</v>
      </c>
      <c r="AT93" s="24" t="s">
        <v>188</v>
      </c>
      <c r="AU93" s="24" t="s">
        <v>84</v>
      </c>
      <c r="AY93" s="24" t="s">
        <v>186</v>
      </c>
      <c r="BE93" s="212">
        <f>IF(N93="základní",J93,0)</f>
        <v>0</v>
      </c>
      <c r="BF93" s="212">
        <f>IF(N93="snížená",J93,0)</f>
        <v>0</v>
      </c>
      <c r="BG93" s="212">
        <f>IF(N93="zákl. přenesená",J93,0)</f>
        <v>0</v>
      </c>
      <c r="BH93" s="212">
        <f>IF(N93="sníž. přenesená",J93,0)</f>
        <v>0</v>
      </c>
      <c r="BI93" s="212">
        <f>IF(N93="nulová",J93,0)</f>
        <v>0</v>
      </c>
      <c r="BJ93" s="24" t="s">
        <v>82</v>
      </c>
      <c r="BK93" s="212">
        <f>ROUND(I93*H93,2)</f>
        <v>0</v>
      </c>
      <c r="BL93" s="24" t="s">
        <v>193</v>
      </c>
      <c r="BM93" s="24" t="s">
        <v>2395</v>
      </c>
    </row>
    <row r="94" spans="2:65" s="1" customFormat="1" ht="27">
      <c r="B94" s="41"/>
      <c r="C94" s="63"/>
      <c r="D94" s="213" t="s">
        <v>195</v>
      </c>
      <c r="E94" s="63"/>
      <c r="F94" s="214" t="s">
        <v>894</v>
      </c>
      <c r="G94" s="63"/>
      <c r="H94" s="63"/>
      <c r="I94" s="172"/>
      <c r="J94" s="63"/>
      <c r="K94" s="63"/>
      <c r="L94" s="61"/>
      <c r="M94" s="215"/>
      <c r="N94" s="42"/>
      <c r="O94" s="42"/>
      <c r="P94" s="42"/>
      <c r="Q94" s="42"/>
      <c r="R94" s="42"/>
      <c r="S94" s="42"/>
      <c r="T94" s="78"/>
      <c r="AT94" s="24" t="s">
        <v>195</v>
      </c>
      <c r="AU94" s="24" t="s">
        <v>84</v>
      </c>
    </row>
    <row r="95" spans="2:65" s="13" customFormat="1" ht="13.5">
      <c r="B95" s="227"/>
      <c r="C95" s="228"/>
      <c r="D95" s="213" t="s">
        <v>197</v>
      </c>
      <c r="E95" s="229" t="s">
        <v>30</v>
      </c>
      <c r="F95" s="230" t="s">
        <v>2396</v>
      </c>
      <c r="G95" s="228"/>
      <c r="H95" s="229" t="s">
        <v>30</v>
      </c>
      <c r="I95" s="231"/>
      <c r="J95" s="228"/>
      <c r="K95" s="228"/>
      <c r="L95" s="232"/>
      <c r="M95" s="233"/>
      <c r="N95" s="234"/>
      <c r="O95" s="234"/>
      <c r="P95" s="234"/>
      <c r="Q95" s="234"/>
      <c r="R95" s="234"/>
      <c r="S95" s="234"/>
      <c r="T95" s="235"/>
      <c r="AT95" s="236" t="s">
        <v>197</v>
      </c>
      <c r="AU95" s="236" t="s">
        <v>84</v>
      </c>
      <c r="AV95" s="13" t="s">
        <v>82</v>
      </c>
      <c r="AW95" s="13" t="s">
        <v>37</v>
      </c>
      <c r="AX95" s="13" t="s">
        <v>74</v>
      </c>
      <c r="AY95" s="236" t="s">
        <v>186</v>
      </c>
    </row>
    <row r="96" spans="2:65" s="12" customFormat="1" ht="13.5">
      <c r="B96" s="216"/>
      <c r="C96" s="217"/>
      <c r="D96" s="213" t="s">
        <v>197</v>
      </c>
      <c r="E96" s="218" t="s">
        <v>30</v>
      </c>
      <c r="F96" s="219" t="s">
        <v>2397</v>
      </c>
      <c r="G96" s="217"/>
      <c r="H96" s="220">
        <v>32.512</v>
      </c>
      <c r="I96" s="221"/>
      <c r="J96" s="217"/>
      <c r="K96" s="217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197</v>
      </c>
      <c r="AU96" s="226" t="s">
        <v>84</v>
      </c>
      <c r="AV96" s="12" t="s">
        <v>84</v>
      </c>
      <c r="AW96" s="12" t="s">
        <v>37</v>
      </c>
      <c r="AX96" s="12" t="s">
        <v>74</v>
      </c>
      <c r="AY96" s="226" t="s">
        <v>186</v>
      </c>
    </row>
    <row r="97" spans="2:65" s="1" customFormat="1" ht="16.5" customHeight="1">
      <c r="B97" s="41"/>
      <c r="C97" s="201" t="s">
        <v>84</v>
      </c>
      <c r="D97" s="201" t="s">
        <v>188</v>
      </c>
      <c r="E97" s="202" t="s">
        <v>898</v>
      </c>
      <c r="F97" s="203" t="s">
        <v>899</v>
      </c>
      <c r="G97" s="204" t="s">
        <v>212</v>
      </c>
      <c r="H97" s="205">
        <v>16.256</v>
      </c>
      <c r="I97" s="206"/>
      <c r="J97" s="207">
        <f>ROUND(I97*H97,2)</f>
        <v>0</v>
      </c>
      <c r="K97" s="203" t="s">
        <v>192</v>
      </c>
      <c r="L97" s="61"/>
      <c r="M97" s="208" t="s">
        <v>30</v>
      </c>
      <c r="N97" s="209" t="s">
        <v>45</v>
      </c>
      <c r="O97" s="42"/>
      <c r="P97" s="210">
        <f>O97*H97</f>
        <v>0</v>
      </c>
      <c r="Q97" s="210">
        <v>0</v>
      </c>
      <c r="R97" s="210">
        <f>Q97*H97</f>
        <v>0</v>
      </c>
      <c r="S97" s="210">
        <v>0</v>
      </c>
      <c r="T97" s="211">
        <f>S97*H97</f>
        <v>0</v>
      </c>
      <c r="AR97" s="24" t="s">
        <v>193</v>
      </c>
      <c r="AT97" s="24" t="s">
        <v>188</v>
      </c>
      <c r="AU97" s="24" t="s">
        <v>84</v>
      </c>
      <c r="AY97" s="24" t="s">
        <v>186</v>
      </c>
      <c r="BE97" s="212">
        <f>IF(N97="základní",J97,0)</f>
        <v>0</v>
      </c>
      <c r="BF97" s="212">
        <f>IF(N97="snížená",J97,0)</f>
        <v>0</v>
      </c>
      <c r="BG97" s="212">
        <f>IF(N97="zákl. přenesená",J97,0)</f>
        <v>0</v>
      </c>
      <c r="BH97" s="212">
        <f>IF(N97="sníž. přenesená",J97,0)</f>
        <v>0</v>
      </c>
      <c r="BI97" s="212">
        <f>IF(N97="nulová",J97,0)</f>
        <v>0</v>
      </c>
      <c r="BJ97" s="24" t="s">
        <v>82</v>
      </c>
      <c r="BK97" s="212">
        <f>ROUND(I97*H97,2)</f>
        <v>0</v>
      </c>
      <c r="BL97" s="24" t="s">
        <v>193</v>
      </c>
      <c r="BM97" s="24" t="s">
        <v>2398</v>
      </c>
    </row>
    <row r="98" spans="2:65" s="1" customFormat="1" ht="27">
      <c r="B98" s="41"/>
      <c r="C98" s="63"/>
      <c r="D98" s="213" t="s">
        <v>195</v>
      </c>
      <c r="E98" s="63"/>
      <c r="F98" s="214" t="s">
        <v>901</v>
      </c>
      <c r="G98" s="63"/>
      <c r="H98" s="63"/>
      <c r="I98" s="172"/>
      <c r="J98" s="63"/>
      <c r="K98" s="63"/>
      <c r="L98" s="61"/>
      <c r="M98" s="215"/>
      <c r="N98" s="42"/>
      <c r="O98" s="42"/>
      <c r="P98" s="42"/>
      <c r="Q98" s="42"/>
      <c r="R98" s="42"/>
      <c r="S98" s="42"/>
      <c r="T98" s="78"/>
      <c r="AT98" s="24" t="s">
        <v>195</v>
      </c>
      <c r="AU98" s="24" t="s">
        <v>84</v>
      </c>
    </row>
    <row r="99" spans="2:65" s="13" customFormat="1" ht="13.5">
      <c r="B99" s="227"/>
      <c r="C99" s="228"/>
      <c r="D99" s="213" t="s">
        <v>197</v>
      </c>
      <c r="E99" s="229" t="s">
        <v>30</v>
      </c>
      <c r="F99" s="230" t="s">
        <v>227</v>
      </c>
      <c r="G99" s="228"/>
      <c r="H99" s="229" t="s">
        <v>30</v>
      </c>
      <c r="I99" s="231"/>
      <c r="J99" s="228"/>
      <c r="K99" s="228"/>
      <c r="L99" s="232"/>
      <c r="M99" s="233"/>
      <c r="N99" s="234"/>
      <c r="O99" s="234"/>
      <c r="P99" s="234"/>
      <c r="Q99" s="234"/>
      <c r="R99" s="234"/>
      <c r="S99" s="234"/>
      <c r="T99" s="235"/>
      <c r="AT99" s="236" t="s">
        <v>197</v>
      </c>
      <c r="AU99" s="236" t="s">
        <v>84</v>
      </c>
      <c r="AV99" s="13" t="s">
        <v>82</v>
      </c>
      <c r="AW99" s="13" t="s">
        <v>37</v>
      </c>
      <c r="AX99" s="13" t="s">
        <v>74</v>
      </c>
      <c r="AY99" s="236" t="s">
        <v>186</v>
      </c>
    </row>
    <row r="100" spans="2:65" s="13" customFormat="1" ht="13.5">
      <c r="B100" s="227"/>
      <c r="C100" s="228"/>
      <c r="D100" s="213" t="s">
        <v>197</v>
      </c>
      <c r="E100" s="229" t="s">
        <v>30</v>
      </c>
      <c r="F100" s="230" t="s">
        <v>2396</v>
      </c>
      <c r="G100" s="228"/>
      <c r="H100" s="229" t="s">
        <v>30</v>
      </c>
      <c r="I100" s="231"/>
      <c r="J100" s="228"/>
      <c r="K100" s="228"/>
      <c r="L100" s="232"/>
      <c r="M100" s="233"/>
      <c r="N100" s="234"/>
      <c r="O100" s="234"/>
      <c r="P100" s="234"/>
      <c r="Q100" s="234"/>
      <c r="R100" s="234"/>
      <c r="S100" s="234"/>
      <c r="T100" s="235"/>
      <c r="AT100" s="236" t="s">
        <v>197</v>
      </c>
      <c r="AU100" s="236" t="s">
        <v>84</v>
      </c>
      <c r="AV100" s="13" t="s">
        <v>82</v>
      </c>
      <c r="AW100" s="13" t="s">
        <v>37</v>
      </c>
      <c r="AX100" s="13" t="s">
        <v>74</v>
      </c>
      <c r="AY100" s="236" t="s">
        <v>186</v>
      </c>
    </row>
    <row r="101" spans="2:65" s="12" customFormat="1" ht="13.5">
      <c r="B101" s="216"/>
      <c r="C101" s="217"/>
      <c r="D101" s="213" t="s">
        <v>197</v>
      </c>
      <c r="E101" s="218" t="s">
        <v>30</v>
      </c>
      <c r="F101" s="219" t="s">
        <v>2397</v>
      </c>
      <c r="G101" s="217"/>
      <c r="H101" s="220">
        <v>32.512</v>
      </c>
      <c r="I101" s="221"/>
      <c r="J101" s="217"/>
      <c r="K101" s="217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197</v>
      </c>
      <c r="AU101" s="226" t="s">
        <v>84</v>
      </c>
      <c r="AV101" s="12" t="s">
        <v>84</v>
      </c>
      <c r="AW101" s="12" t="s">
        <v>37</v>
      </c>
      <c r="AX101" s="12" t="s">
        <v>74</v>
      </c>
      <c r="AY101" s="226" t="s">
        <v>186</v>
      </c>
    </row>
    <row r="102" spans="2:65" s="12" customFormat="1" ht="13.5">
      <c r="B102" s="216"/>
      <c r="C102" s="217"/>
      <c r="D102" s="213" t="s">
        <v>197</v>
      </c>
      <c r="E102" s="217"/>
      <c r="F102" s="219" t="s">
        <v>2399</v>
      </c>
      <c r="G102" s="217"/>
      <c r="H102" s="220">
        <v>16.256</v>
      </c>
      <c r="I102" s="221"/>
      <c r="J102" s="217"/>
      <c r="K102" s="217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197</v>
      </c>
      <c r="AU102" s="226" t="s">
        <v>84</v>
      </c>
      <c r="AV102" s="12" t="s">
        <v>84</v>
      </c>
      <c r="AW102" s="12" t="s">
        <v>6</v>
      </c>
      <c r="AX102" s="12" t="s">
        <v>82</v>
      </c>
      <c r="AY102" s="226" t="s">
        <v>186</v>
      </c>
    </row>
    <row r="103" spans="2:65" s="1" customFormat="1" ht="25.5" customHeight="1">
      <c r="B103" s="41"/>
      <c r="C103" s="201" t="s">
        <v>203</v>
      </c>
      <c r="D103" s="201" t="s">
        <v>188</v>
      </c>
      <c r="E103" s="202" t="s">
        <v>283</v>
      </c>
      <c r="F103" s="203" t="s">
        <v>284</v>
      </c>
      <c r="G103" s="204" t="s">
        <v>212</v>
      </c>
      <c r="H103" s="205">
        <v>32.512</v>
      </c>
      <c r="I103" s="206"/>
      <c r="J103" s="207">
        <f>ROUND(I103*H103,2)</f>
        <v>0</v>
      </c>
      <c r="K103" s="203" t="s">
        <v>30</v>
      </c>
      <c r="L103" s="61"/>
      <c r="M103" s="208" t="s">
        <v>30</v>
      </c>
      <c r="N103" s="209" t="s">
        <v>45</v>
      </c>
      <c r="O103" s="42"/>
      <c r="P103" s="210">
        <f>O103*H103</f>
        <v>0</v>
      </c>
      <c r="Q103" s="210">
        <v>0</v>
      </c>
      <c r="R103" s="210">
        <f>Q103*H103</f>
        <v>0</v>
      </c>
      <c r="S103" s="210">
        <v>0</v>
      </c>
      <c r="T103" s="211">
        <f>S103*H103</f>
        <v>0</v>
      </c>
      <c r="AR103" s="24" t="s">
        <v>193</v>
      </c>
      <c r="AT103" s="24" t="s">
        <v>188</v>
      </c>
      <c r="AU103" s="24" t="s">
        <v>84</v>
      </c>
      <c r="AY103" s="24" t="s">
        <v>186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24" t="s">
        <v>82</v>
      </c>
      <c r="BK103" s="212">
        <f>ROUND(I103*H103,2)</f>
        <v>0</v>
      </c>
      <c r="BL103" s="24" t="s">
        <v>193</v>
      </c>
      <c r="BM103" s="24" t="s">
        <v>2400</v>
      </c>
    </row>
    <row r="104" spans="2:65" s="1" customFormat="1" ht="27">
      <c r="B104" s="41"/>
      <c r="C104" s="63"/>
      <c r="D104" s="213" t="s">
        <v>195</v>
      </c>
      <c r="E104" s="63"/>
      <c r="F104" s="214" t="s">
        <v>284</v>
      </c>
      <c r="G104" s="63"/>
      <c r="H104" s="63"/>
      <c r="I104" s="172"/>
      <c r="J104" s="63"/>
      <c r="K104" s="63"/>
      <c r="L104" s="61"/>
      <c r="M104" s="215"/>
      <c r="N104" s="42"/>
      <c r="O104" s="42"/>
      <c r="P104" s="42"/>
      <c r="Q104" s="42"/>
      <c r="R104" s="42"/>
      <c r="S104" s="42"/>
      <c r="T104" s="78"/>
      <c r="AT104" s="24" t="s">
        <v>195</v>
      </c>
      <c r="AU104" s="24" t="s">
        <v>84</v>
      </c>
    </row>
    <row r="105" spans="2:65" s="13" customFormat="1" ht="13.5">
      <c r="B105" s="227"/>
      <c r="C105" s="228"/>
      <c r="D105" s="213" t="s">
        <v>197</v>
      </c>
      <c r="E105" s="229" t="s">
        <v>30</v>
      </c>
      <c r="F105" s="230" t="s">
        <v>2396</v>
      </c>
      <c r="G105" s="228"/>
      <c r="H105" s="229" t="s">
        <v>30</v>
      </c>
      <c r="I105" s="231"/>
      <c r="J105" s="228"/>
      <c r="K105" s="228"/>
      <c r="L105" s="232"/>
      <c r="M105" s="233"/>
      <c r="N105" s="234"/>
      <c r="O105" s="234"/>
      <c r="P105" s="234"/>
      <c r="Q105" s="234"/>
      <c r="R105" s="234"/>
      <c r="S105" s="234"/>
      <c r="T105" s="235"/>
      <c r="AT105" s="236" t="s">
        <v>197</v>
      </c>
      <c r="AU105" s="236" t="s">
        <v>84</v>
      </c>
      <c r="AV105" s="13" t="s">
        <v>82</v>
      </c>
      <c r="AW105" s="13" t="s">
        <v>37</v>
      </c>
      <c r="AX105" s="13" t="s">
        <v>74</v>
      </c>
      <c r="AY105" s="236" t="s">
        <v>186</v>
      </c>
    </row>
    <row r="106" spans="2:65" s="12" customFormat="1" ht="13.5">
      <c r="B106" s="216"/>
      <c r="C106" s="217"/>
      <c r="D106" s="213" t="s">
        <v>197</v>
      </c>
      <c r="E106" s="218" t="s">
        <v>30</v>
      </c>
      <c r="F106" s="219" t="s">
        <v>2397</v>
      </c>
      <c r="G106" s="217"/>
      <c r="H106" s="220">
        <v>32.512</v>
      </c>
      <c r="I106" s="221"/>
      <c r="J106" s="217"/>
      <c r="K106" s="217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197</v>
      </c>
      <c r="AU106" s="226" t="s">
        <v>84</v>
      </c>
      <c r="AV106" s="12" t="s">
        <v>84</v>
      </c>
      <c r="AW106" s="12" t="s">
        <v>37</v>
      </c>
      <c r="AX106" s="12" t="s">
        <v>74</v>
      </c>
      <c r="AY106" s="226" t="s">
        <v>186</v>
      </c>
    </row>
    <row r="107" spans="2:65" s="1" customFormat="1" ht="16.5" customHeight="1">
      <c r="B107" s="41"/>
      <c r="C107" s="201" t="s">
        <v>193</v>
      </c>
      <c r="D107" s="201" t="s">
        <v>188</v>
      </c>
      <c r="E107" s="202" t="s">
        <v>308</v>
      </c>
      <c r="F107" s="203" t="s">
        <v>309</v>
      </c>
      <c r="G107" s="204" t="s">
        <v>304</v>
      </c>
      <c r="H107" s="205">
        <v>58.521999999999998</v>
      </c>
      <c r="I107" s="206"/>
      <c r="J107" s="207">
        <f>ROUND(I107*H107,2)</f>
        <v>0</v>
      </c>
      <c r="K107" s="203" t="s">
        <v>192</v>
      </c>
      <c r="L107" s="61"/>
      <c r="M107" s="208" t="s">
        <v>30</v>
      </c>
      <c r="N107" s="209" t="s">
        <v>45</v>
      </c>
      <c r="O107" s="42"/>
      <c r="P107" s="210">
        <f>O107*H107</f>
        <v>0</v>
      </c>
      <c r="Q107" s="210">
        <v>0</v>
      </c>
      <c r="R107" s="210">
        <f>Q107*H107</f>
        <v>0</v>
      </c>
      <c r="S107" s="210">
        <v>0</v>
      </c>
      <c r="T107" s="211">
        <f>S107*H107</f>
        <v>0</v>
      </c>
      <c r="AR107" s="24" t="s">
        <v>193</v>
      </c>
      <c r="AT107" s="24" t="s">
        <v>188</v>
      </c>
      <c r="AU107" s="24" t="s">
        <v>84</v>
      </c>
      <c r="AY107" s="24" t="s">
        <v>186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4" t="s">
        <v>82</v>
      </c>
      <c r="BK107" s="212">
        <f>ROUND(I107*H107,2)</f>
        <v>0</v>
      </c>
      <c r="BL107" s="24" t="s">
        <v>193</v>
      </c>
      <c r="BM107" s="24" t="s">
        <v>2401</v>
      </c>
    </row>
    <row r="108" spans="2:65" s="1" customFormat="1" ht="27">
      <c r="B108" s="41"/>
      <c r="C108" s="63"/>
      <c r="D108" s="213" t="s">
        <v>195</v>
      </c>
      <c r="E108" s="63"/>
      <c r="F108" s="214" t="s">
        <v>311</v>
      </c>
      <c r="G108" s="63"/>
      <c r="H108" s="63"/>
      <c r="I108" s="172"/>
      <c r="J108" s="63"/>
      <c r="K108" s="63"/>
      <c r="L108" s="61"/>
      <c r="M108" s="215"/>
      <c r="N108" s="42"/>
      <c r="O108" s="42"/>
      <c r="P108" s="42"/>
      <c r="Q108" s="42"/>
      <c r="R108" s="42"/>
      <c r="S108" s="42"/>
      <c r="T108" s="78"/>
      <c r="AT108" s="24" t="s">
        <v>195</v>
      </c>
      <c r="AU108" s="24" t="s">
        <v>84</v>
      </c>
    </row>
    <row r="109" spans="2:65" s="13" customFormat="1" ht="13.5">
      <c r="B109" s="227"/>
      <c r="C109" s="228"/>
      <c r="D109" s="213" t="s">
        <v>197</v>
      </c>
      <c r="E109" s="229" t="s">
        <v>30</v>
      </c>
      <c r="F109" s="230" t="s">
        <v>2396</v>
      </c>
      <c r="G109" s="228"/>
      <c r="H109" s="229" t="s">
        <v>30</v>
      </c>
      <c r="I109" s="231"/>
      <c r="J109" s="228"/>
      <c r="K109" s="228"/>
      <c r="L109" s="232"/>
      <c r="M109" s="233"/>
      <c r="N109" s="234"/>
      <c r="O109" s="234"/>
      <c r="P109" s="234"/>
      <c r="Q109" s="234"/>
      <c r="R109" s="234"/>
      <c r="S109" s="234"/>
      <c r="T109" s="235"/>
      <c r="AT109" s="236" t="s">
        <v>197</v>
      </c>
      <c r="AU109" s="236" t="s">
        <v>84</v>
      </c>
      <c r="AV109" s="13" t="s">
        <v>82</v>
      </c>
      <c r="AW109" s="13" t="s">
        <v>37</v>
      </c>
      <c r="AX109" s="13" t="s">
        <v>74</v>
      </c>
      <c r="AY109" s="236" t="s">
        <v>186</v>
      </c>
    </row>
    <row r="110" spans="2:65" s="12" customFormat="1" ht="13.5">
      <c r="B110" s="216"/>
      <c r="C110" s="217"/>
      <c r="D110" s="213" t="s">
        <v>197</v>
      </c>
      <c r="E110" s="218" t="s">
        <v>30</v>
      </c>
      <c r="F110" s="219" t="s">
        <v>2397</v>
      </c>
      <c r="G110" s="217"/>
      <c r="H110" s="220">
        <v>32.512</v>
      </c>
      <c r="I110" s="221"/>
      <c r="J110" s="217"/>
      <c r="K110" s="217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197</v>
      </c>
      <c r="AU110" s="226" t="s">
        <v>84</v>
      </c>
      <c r="AV110" s="12" t="s">
        <v>84</v>
      </c>
      <c r="AW110" s="12" t="s">
        <v>37</v>
      </c>
      <c r="AX110" s="12" t="s">
        <v>74</v>
      </c>
      <c r="AY110" s="226" t="s">
        <v>186</v>
      </c>
    </row>
    <row r="111" spans="2:65" s="12" customFormat="1" ht="13.5">
      <c r="B111" s="216"/>
      <c r="C111" s="217"/>
      <c r="D111" s="213" t="s">
        <v>197</v>
      </c>
      <c r="E111" s="217"/>
      <c r="F111" s="219" t="s">
        <v>2402</v>
      </c>
      <c r="G111" s="217"/>
      <c r="H111" s="220">
        <v>58.521999999999998</v>
      </c>
      <c r="I111" s="221"/>
      <c r="J111" s="217"/>
      <c r="K111" s="217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197</v>
      </c>
      <c r="AU111" s="226" t="s">
        <v>84</v>
      </c>
      <c r="AV111" s="12" t="s">
        <v>84</v>
      </c>
      <c r="AW111" s="12" t="s">
        <v>6</v>
      </c>
      <c r="AX111" s="12" t="s">
        <v>82</v>
      </c>
      <c r="AY111" s="226" t="s">
        <v>186</v>
      </c>
    </row>
    <row r="112" spans="2:65" s="11" customFormat="1" ht="29.85" customHeight="1">
      <c r="B112" s="185"/>
      <c r="C112" s="186"/>
      <c r="D112" s="187" t="s">
        <v>73</v>
      </c>
      <c r="E112" s="199" t="s">
        <v>243</v>
      </c>
      <c r="F112" s="199" t="s">
        <v>1582</v>
      </c>
      <c r="G112" s="186"/>
      <c r="H112" s="186"/>
      <c r="I112" s="189"/>
      <c r="J112" s="200">
        <f>BK112</f>
        <v>0</v>
      </c>
      <c r="K112" s="186"/>
      <c r="L112" s="191"/>
      <c r="M112" s="192"/>
      <c r="N112" s="193"/>
      <c r="O112" s="193"/>
      <c r="P112" s="194">
        <f>SUM(P113:P115)</f>
        <v>0</v>
      </c>
      <c r="Q112" s="193"/>
      <c r="R112" s="194">
        <f>SUM(R113:R115)</f>
        <v>0</v>
      </c>
      <c r="S112" s="193"/>
      <c r="T112" s="195">
        <f>SUM(T113:T115)</f>
        <v>4.9024999999999999</v>
      </c>
      <c r="AR112" s="196" t="s">
        <v>82</v>
      </c>
      <c r="AT112" s="197" t="s">
        <v>73</v>
      </c>
      <c r="AU112" s="197" t="s">
        <v>82</v>
      </c>
      <c r="AY112" s="196" t="s">
        <v>186</v>
      </c>
      <c r="BK112" s="198">
        <f>SUM(BK113:BK115)</f>
        <v>0</v>
      </c>
    </row>
    <row r="113" spans="2:65" s="1" customFormat="1" ht="16.5" customHeight="1">
      <c r="B113" s="41"/>
      <c r="C113" s="201" t="s">
        <v>216</v>
      </c>
      <c r="D113" s="201" t="s">
        <v>188</v>
      </c>
      <c r="E113" s="202" t="s">
        <v>2403</v>
      </c>
      <c r="F113" s="203" t="s">
        <v>2404</v>
      </c>
      <c r="G113" s="204" t="s">
        <v>206</v>
      </c>
      <c r="H113" s="205">
        <v>530</v>
      </c>
      <c r="I113" s="206"/>
      <c r="J113" s="207">
        <f>ROUND(I113*H113,2)</f>
        <v>0</v>
      </c>
      <c r="K113" s="203" t="s">
        <v>192</v>
      </c>
      <c r="L113" s="61"/>
      <c r="M113" s="208" t="s">
        <v>30</v>
      </c>
      <c r="N113" s="209" t="s">
        <v>45</v>
      </c>
      <c r="O113" s="42"/>
      <c r="P113" s="210">
        <f>O113*H113</f>
        <v>0</v>
      </c>
      <c r="Q113" s="210">
        <v>0</v>
      </c>
      <c r="R113" s="210">
        <f>Q113*H113</f>
        <v>0</v>
      </c>
      <c r="S113" s="210">
        <v>9.2499999999999995E-3</v>
      </c>
      <c r="T113" s="211">
        <f>S113*H113</f>
        <v>4.9024999999999999</v>
      </c>
      <c r="AR113" s="24" t="s">
        <v>193</v>
      </c>
      <c r="AT113" s="24" t="s">
        <v>188</v>
      </c>
      <c r="AU113" s="24" t="s">
        <v>84</v>
      </c>
      <c r="AY113" s="24" t="s">
        <v>186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24" t="s">
        <v>82</v>
      </c>
      <c r="BK113" s="212">
        <f>ROUND(I113*H113,2)</f>
        <v>0</v>
      </c>
      <c r="BL113" s="24" t="s">
        <v>193</v>
      </c>
      <c r="BM113" s="24" t="s">
        <v>2405</v>
      </c>
    </row>
    <row r="114" spans="2:65" s="1" customFormat="1" ht="13.5">
      <c r="B114" s="41"/>
      <c r="C114" s="63"/>
      <c r="D114" s="213" t="s">
        <v>195</v>
      </c>
      <c r="E114" s="63"/>
      <c r="F114" s="214" t="s">
        <v>2406</v>
      </c>
      <c r="G114" s="63"/>
      <c r="H114" s="63"/>
      <c r="I114" s="172"/>
      <c r="J114" s="63"/>
      <c r="K114" s="63"/>
      <c r="L114" s="61"/>
      <c r="M114" s="215"/>
      <c r="N114" s="42"/>
      <c r="O114" s="42"/>
      <c r="P114" s="42"/>
      <c r="Q114" s="42"/>
      <c r="R114" s="42"/>
      <c r="S114" s="42"/>
      <c r="T114" s="78"/>
      <c r="AT114" s="24" t="s">
        <v>195</v>
      </c>
      <c r="AU114" s="24" t="s">
        <v>84</v>
      </c>
    </row>
    <row r="115" spans="2:65" s="12" customFormat="1" ht="13.5">
      <c r="B115" s="216"/>
      <c r="C115" s="217"/>
      <c r="D115" s="213" t="s">
        <v>197</v>
      </c>
      <c r="E115" s="218" t="s">
        <v>30</v>
      </c>
      <c r="F115" s="219" t="s">
        <v>2407</v>
      </c>
      <c r="G115" s="217"/>
      <c r="H115" s="220">
        <v>530</v>
      </c>
      <c r="I115" s="221"/>
      <c r="J115" s="217"/>
      <c r="K115" s="217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197</v>
      </c>
      <c r="AU115" s="226" t="s">
        <v>84</v>
      </c>
      <c r="AV115" s="12" t="s">
        <v>84</v>
      </c>
      <c r="AW115" s="12" t="s">
        <v>37</v>
      </c>
      <c r="AX115" s="12" t="s">
        <v>74</v>
      </c>
      <c r="AY115" s="226" t="s">
        <v>186</v>
      </c>
    </row>
    <row r="116" spans="2:65" s="11" customFormat="1" ht="29.85" customHeight="1">
      <c r="B116" s="185"/>
      <c r="C116" s="186"/>
      <c r="D116" s="187" t="s">
        <v>73</v>
      </c>
      <c r="E116" s="199" t="s">
        <v>568</v>
      </c>
      <c r="F116" s="199" t="s">
        <v>569</v>
      </c>
      <c r="G116" s="186"/>
      <c r="H116" s="186"/>
      <c r="I116" s="189"/>
      <c r="J116" s="200">
        <f>BK116</f>
        <v>0</v>
      </c>
      <c r="K116" s="186"/>
      <c r="L116" s="191"/>
      <c r="M116" s="192"/>
      <c r="N116" s="193"/>
      <c r="O116" s="193"/>
      <c r="P116" s="194">
        <f>SUM(P117:P123)</f>
        <v>0</v>
      </c>
      <c r="Q116" s="193"/>
      <c r="R116" s="194">
        <f>SUM(R117:R123)</f>
        <v>0</v>
      </c>
      <c r="S116" s="193"/>
      <c r="T116" s="195">
        <f>SUM(T117:T123)</f>
        <v>0</v>
      </c>
      <c r="AR116" s="196" t="s">
        <v>82</v>
      </c>
      <c r="AT116" s="197" t="s">
        <v>73</v>
      </c>
      <c r="AU116" s="197" t="s">
        <v>82</v>
      </c>
      <c r="AY116" s="196" t="s">
        <v>186</v>
      </c>
      <c r="BK116" s="198">
        <f>SUM(BK117:BK123)</f>
        <v>0</v>
      </c>
    </row>
    <row r="117" spans="2:65" s="1" customFormat="1" ht="25.5" customHeight="1">
      <c r="B117" s="41"/>
      <c r="C117" s="201" t="s">
        <v>222</v>
      </c>
      <c r="D117" s="201" t="s">
        <v>188</v>
      </c>
      <c r="E117" s="202" t="s">
        <v>2408</v>
      </c>
      <c r="F117" s="203" t="s">
        <v>2409</v>
      </c>
      <c r="G117" s="204" t="s">
        <v>304</v>
      </c>
      <c r="H117" s="205">
        <v>4.9029999999999996</v>
      </c>
      <c r="I117" s="206"/>
      <c r="J117" s="207">
        <f>ROUND(I117*H117,2)</f>
        <v>0</v>
      </c>
      <c r="K117" s="203" t="s">
        <v>192</v>
      </c>
      <c r="L117" s="61"/>
      <c r="M117" s="208" t="s">
        <v>30</v>
      </c>
      <c r="N117" s="209" t="s">
        <v>45</v>
      </c>
      <c r="O117" s="42"/>
      <c r="P117" s="210">
        <f>O117*H117</f>
        <v>0</v>
      </c>
      <c r="Q117" s="210">
        <v>0</v>
      </c>
      <c r="R117" s="210">
        <f>Q117*H117</f>
        <v>0</v>
      </c>
      <c r="S117" s="210">
        <v>0</v>
      </c>
      <c r="T117" s="211">
        <f>S117*H117</f>
        <v>0</v>
      </c>
      <c r="AR117" s="24" t="s">
        <v>193</v>
      </c>
      <c r="AT117" s="24" t="s">
        <v>188</v>
      </c>
      <c r="AU117" s="24" t="s">
        <v>84</v>
      </c>
      <c r="AY117" s="24" t="s">
        <v>186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24" t="s">
        <v>82</v>
      </c>
      <c r="BK117" s="212">
        <f>ROUND(I117*H117,2)</f>
        <v>0</v>
      </c>
      <c r="BL117" s="24" t="s">
        <v>193</v>
      </c>
      <c r="BM117" s="24" t="s">
        <v>2410</v>
      </c>
    </row>
    <row r="118" spans="2:65" s="1" customFormat="1" ht="27">
      <c r="B118" s="41"/>
      <c r="C118" s="63"/>
      <c r="D118" s="213" t="s">
        <v>195</v>
      </c>
      <c r="E118" s="63"/>
      <c r="F118" s="214" t="s">
        <v>2411</v>
      </c>
      <c r="G118" s="63"/>
      <c r="H118" s="63"/>
      <c r="I118" s="172"/>
      <c r="J118" s="63"/>
      <c r="K118" s="63"/>
      <c r="L118" s="61"/>
      <c r="M118" s="215"/>
      <c r="N118" s="42"/>
      <c r="O118" s="42"/>
      <c r="P118" s="42"/>
      <c r="Q118" s="42"/>
      <c r="R118" s="42"/>
      <c r="S118" s="42"/>
      <c r="T118" s="78"/>
      <c r="AT118" s="24" t="s">
        <v>195</v>
      </c>
      <c r="AU118" s="24" t="s">
        <v>84</v>
      </c>
    </row>
    <row r="119" spans="2:65" s="1" customFormat="1" ht="25.5" customHeight="1">
      <c r="B119" s="41"/>
      <c r="C119" s="201" t="s">
        <v>229</v>
      </c>
      <c r="D119" s="201" t="s">
        <v>188</v>
      </c>
      <c r="E119" s="202" t="s">
        <v>2412</v>
      </c>
      <c r="F119" s="203" t="s">
        <v>2413</v>
      </c>
      <c r="G119" s="204" t="s">
        <v>304</v>
      </c>
      <c r="H119" s="205">
        <v>4.9029999999999996</v>
      </c>
      <c r="I119" s="206"/>
      <c r="J119" s="207">
        <f>ROUND(I119*H119,2)</f>
        <v>0</v>
      </c>
      <c r="K119" s="203" t="s">
        <v>30</v>
      </c>
      <c r="L119" s="61"/>
      <c r="M119" s="208" t="s">
        <v>30</v>
      </c>
      <c r="N119" s="209" t="s">
        <v>45</v>
      </c>
      <c r="O119" s="42"/>
      <c r="P119" s="210">
        <f>O119*H119</f>
        <v>0</v>
      </c>
      <c r="Q119" s="210">
        <v>0</v>
      </c>
      <c r="R119" s="210">
        <f>Q119*H119</f>
        <v>0</v>
      </c>
      <c r="S119" s="210">
        <v>0</v>
      </c>
      <c r="T119" s="211">
        <f>S119*H119</f>
        <v>0</v>
      </c>
      <c r="AR119" s="24" t="s">
        <v>193</v>
      </c>
      <c r="AT119" s="24" t="s">
        <v>188</v>
      </c>
      <c r="AU119" s="24" t="s">
        <v>84</v>
      </c>
      <c r="AY119" s="24" t="s">
        <v>186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24" t="s">
        <v>82</v>
      </c>
      <c r="BK119" s="212">
        <f>ROUND(I119*H119,2)</f>
        <v>0</v>
      </c>
      <c r="BL119" s="24" t="s">
        <v>193</v>
      </c>
      <c r="BM119" s="24" t="s">
        <v>2414</v>
      </c>
    </row>
    <row r="120" spans="2:65" s="1" customFormat="1" ht="13.5">
      <c r="B120" s="41"/>
      <c r="C120" s="63"/>
      <c r="D120" s="213" t="s">
        <v>195</v>
      </c>
      <c r="E120" s="63"/>
      <c r="F120" s="214" t="s">
        <v>2413</v>
      </c>
      <c r="G120" s="63"/>
      <c r="H120" s="63"/>
      <c r="I120" s="172"/>
      <c r="J120" s="63"/>
      <c r="K120" s="63"/>
      <c r="L120" s="61"/>
      <c r="M120" s="215"/>
      <c r="N120" s="42"/>
      <c r="O120" s="42"/>
      <c r="P120" s="42"/>
      <c r="Q120" s="42"/>
      <c r="R120" s="42"/>
      <c r="S120" s="42"/>
      <c r="T120" s="78"/>
      <c r="AT120" s="24" t="s">
        <v>195</v>
      </c>
      <c r="AU120" s="24" t="s">
        <v>84</v>
      </c>
    </row>
    <row r="121" spans="2:65" s="1" customFormat="1" ht="25.5" customHeight="1">
      <c r="B121" s="41"/>
      <c r="C121" s="201" t="s">
        <v>236</v>
      </c>
      <c r="D121" s="201" t="s">
        <v>188</v>
      </c>
      <c r="E121" s="202" t="s">
        <v>2415</v>
      </c>
      <c r="F121" s="203" t="s">
        <v>2416</v>
      </c>
      <c r="G121" s="204" t="s">
        <v>304</v>
      </c>
      <c r="H121" s="205">
        <v>4.9029999999999996</v>
      </c>
      <c r="I121" s="206"/>
      <c r="J121" s="207">
        <f>ROUND(I121*H121,2)</f>
        <v>0</v>
      </c>
      <c r="K121" s="203" t="s">
        <v>192</v>
      </c>
      <c r="L121" s="61"/>
      <c r="M121" s="208" t="s">
        <v>30</v>
      </c>
      <c r="N121" s="209" t="s">
        <v>45</v>
      </c>
      <c r="O121" s="42"/>
      <c r="P121" s="210">
        <f>O121*H121</f>
        <v>0</v>
      </c>
      <c r="Q121" s="210">
        <v>0</v>
      </c>
      <c r="R121" s="210">
        <f>Q121*H121</f>
        <v>0</v>
      </c>
      <c r="S121" s="210">
        <v>0</v>
      </c>
      <c r="T121" s="211">
        <f>S121*H121</f>
        <v>0</v>
      </c>
      <c r="AR121" s="24" t="s">
        <v>193</v>
      </c>
      <c r="AT121" s="24" t="s">
        <v>188</v>
      </c>
      <c r="AU121" s="24" t="s">
        <v>84</v>
      </c>
      <c r="AY121" s="24" t="s">
        <v>186</v>
      </c>
      <c r="BE121" s="212">
        <f>IF(N121="základní",J121,0)</f>
        <v>0</v>
      </c>
      <c r="BF121" s="212">
        <f>IF(N121="snížená",J121,0)</f>
        <v>0</v>
      </c>
      <c r="BG121" s="212">
        <f>IF(N121="zákl. přenesená",J121,0)</f>
        <v>0</v>
      </c>
      <c r="BH121" s="212">
        <f>IF(N121="sníž. přenesená",J121,0)</f>
        <v>0</v>
      </c>
      <c r="BI121" s="212">
        <f>IF(N121="nulová",J121,0)</f>
        <v>0</v>
      </c>
      <c r="BJ121" s="24" t="s">
        <v>82</v>
      </c>
      <c r="BK121" s="212">
        <f>ROUND(I121*H121,2)</f>
        <v>0</v>
      </c>
      <c r="BL121" s="24" t="s">
        <v>193</v>
      </c>
      <c r="BM121" s="24" t="s">
        <v>2417</v>
      </c>
    </row>
    <row r="122" spans="2:65" s="1" customFormat="1" ht="27">
      <c r="B122" s="41"/>
      <c r="C122" s="63"/>
      <c r="D122" s="213" t="s">
        <v>195</v>
      </c>
      <c r="E122" s="63"/>
      <c r="F122" s="214" t="s">
        <v>2418</v>
      </c>
      <c r="G122" s="63"/>
      <c r="H122" s="63"/>
      <c r="I122" s="172"/>
      <c r="J122" s="63"/>
      <c r="K122" s="63"/>
      <c r="L122" s="61"/>
      <c r="M122" s="215"/>
      <c r="N122" s="42"/>
      <c r="O122" s="42"/>
      <c r="P122" s="42"/>
      <c r="Q122" s="42"/>
      <c r="R122" s="42"/>
      <c r="S122" s="42"/>
      <c r="T122" s="78"/>
      <c r="AT122" s="24" t="s">
        <v>195</v>
      </c>
      <c r="AU122" s="24" t="s">
        <v>84</v>
      </c>
    </row>
    <row r="123" spans="2:65" s="12" customFormat="1" ht="13.5">
      <c r="B123" s="216"/>
      <c r="C123" s="217"/>
      <c r="D123" s="213" t="s">
        <v>197</v>
      </c>
      <c r="E123" s="218" t="s">
        <v>30</v>
      </c>
      <c r="F123" s="219" t="s">
        <v>2419</v>
      </c>
      <c r="G123" s="217"/>
      <c r="H123" s="220">
        <v>4.9029999999999996</v>
      </c>
      <c r="I123" s="221"/>
      <c r="J123" s="217"/>
      <c r="K123" s="217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197</v>
      </c>
      <c r="AU123" s="226" t="s">
        <v>84</v>
      </c>
      <c r="AV123" s="12" t="s">
        <v>84</v>
      </c>
      <c r="AW123" s="12" t="s">
        <v>37</v>
      </c>
      <c r="AX123" s="12" t="s">
        <v>74</v>
      </c>
      <c r="AY123" s="226" t="s">
        <v>186</v>
      </c>
    </row>
    <row r="124" spans="2:65" s="11" customFormat="1" ht="37.35" customHeight="1">
      <c r="B124" s="185"/>
      <c r="C124" s="186"/>
      <c r="D124" s="187" t="s">
        <v>73</v>
      </c>
      <c r="E124" s="188" t="s">
        <v>1040</v>
      </c>
      <c r="F124" s="188" t="s">
        <v>1041</v>
      </c>
      <c r="G124" s="186"/>
      <c r="H124" s="186"/>
      <c r="I124" s="189"/>
      <c r="J124" s="190">
        <f>BK124</f>
        <v>0</v>
      </c>
      <c r="K124" s="186"/>
      <c r="L124" s="191"/>
      <c r="M124" s="192"/>
      <c r="N124" s="193"/>
      <c r="O124" s="193"/>
      <c r="P124" s="194">
        <f>P125+P134</f>
        <v>0</v>
      </c>
      <c r="Q124" s="193"/>
      <c r="R124" s="194">
        <f>R125+R134</f>
        <v>0</v>
      </c>
      <c r="S124" s="193"/>
      <c r="T124" s="195">
        <f>T125+T134</f>
        <v>0</v>
      </c>
      <c r="AR124" s="196" t="s">
        <v>84</v>
      </c>
      <c r="AT124" s="197" t="s">
        <v>73</v>
      </c>
      <c r="AU124" s="197" t="s">
        <v>74</v>
      </c>
      <c r="AY124" s="196" t="s">
        <v>186</v>
      </c>
      <c r="BK124" s="198">
        <f>BK125+BK134</f>
        <v>0</v>
      </c>
    </row>
    <row r="125" spans="2:65" s="11" customFormat="1" ht="19.899999999999999" customHeight="1">
      <c r="B125" s="185"/>
      <c r="C125" s="186"/>
      <c r="D125" s="187" t="s">
        <v>73</v>
      </c>
      <c r="E125" s="199" t="s">
        <v>1068</v>
      </c>
      <c r="F125" s="199" t="s">
        <v>1069</v>
      </c>
      <c r="G125" s="186"/>
      <c r="H125" s="186"/>
      <c r="I125" s="189"/>
      <c r="J125" s="200">
        <f>BK125</f>
        <v>0</v>
      </c>
      <c r="K125" s="186"/>
      <c r="L125" s="191"/>
      <c r="M125" s="192"/>
      <c r="N125" s="193"/>
      <c r="O125" s="193"/>
      <c r="P125" s="194">
        <f>SUM(P126:P133)</f>
        <v>0</v>
      </c>
      <c r="Q125" s="193"/>
      <c r="R125" s="194">
        <f>SUM(R126:R133)</f>
        <v>0</v>
      </c>
      <c r="S125" s="193"/>
      <c r="T125" s="195">
        <f>SUM(T126:T133)</f>
        <v>0</v>
      </c>
      <c r="AR125" s="196" t="s">
        <v>84</v>
      </c>
      <c r="AT125" s="197" t="s">
        <v>73</v>
      </c>
      <c r="AU125" s="197" t="s">
        <v>82</v>
      </c>
      <c r="AY125" s="196" t="s">
        <v>186</v>
      </c>
      <c r="BK125" s="198">
        <f>SUM(BK126:BK133)</f>
        <v>0</v>
      </c>
    </row>
    <row r="126" spans="2:65" s="1" customFormat="1" ht="25.5" customHeight="1">
      <c r="B126" s="41"/>
      <c r="C126" s="249" t="s">
        <v>243</v>
      </c>
      <c r="D126" s="249" t="s">
        <v>301</v>
      </c>
      <c r="E126" s="250" t="s">
        <v>1070</v>
      </c>
      <c r="F126" s="251" t="s">
        <v>2420</v>
      </c>
      <c r="G126" s="252" t="s">
        <v>461</v>
      </c>
      <c r="H126" s="253">
        <v>65</v>
      </c>
      <c r="I126" s="254"/>
      <c r="J126" s="255">
        <f>ROUND(I126*H126,2)</f>
        <v>0</v>
      </c>
      <c r="K126" s="251" t="s">
        <v>30</v>
      </c>
      <c r="L126" s="256"/>
      <c r="M126" s="257" t="s">
        <v>30</v>
      </c>
      <c r="N126" s="258" t="s">
        <v>45</v>
      </c>
      <c r="O126" s="42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AR126" s="24" t="s">
        <v>384</v>
      </c>
      <c r="AT126" s="24" t="s">
        <v>301</v>
      </c>
      <c r="AU126" s="24" t="s">
        <v>84</v>
      </c>
      <c r="AY126" s="24" t="s">
        <v>186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24" t="s">
        <v>82</v>
      </c>
      <c r="BK126" s="212">
        <f>ROUND(I126*H126,2)</f>
        <v>0</v>
      </c>
      <c r="BL126" s="24" t="s">
        <v>295</v>
      </c>
      <c r="BM126" s="24" t="s">
        <v>2421</v>
      </c>
    </row>
    <row r="127" spans="2:65" s="1" customFormat="1" ht="27">
      <c r="B127" s="41"/>
      <c r="C127" s="63"/>
      <c r="D127" s="213" t="s">
        <v>195</v>
      </c>
      <c r="E127" s="63"/>
      <c r="F127" s="214" t="s">
        <v>2420</v>
      </c>
      <c r="G127" s="63"/>
      <c r="H127" s="63"/>
      <c r="I127" s="172"/>
      <c r="J127" s="63"/>
      <c r="K127" s="63"/>
      <c r="L127" s="61"/>
      <c r="M127" s="215"/>
      <c r="N127" s="42"/>
      <c r="O127" s="42"/>
      <c r="P127" s="42"/>
      <c r="Q127" s="42"/>
      <c r="R127" s="42"/>
      <c r="S127" s="42"/>
      <c r="T127" s="78"/>
      <c r="AT127" s="24" t="s">
        <v>195</v>
      </c>
      <c r="AU127" s="24" t="s">
        <v>84</v>
      </c>
    </row>
    <row r="128" spans="2:65" s="1" customFormat="1" ht="16.5" customHeight="1">
      <c r="B128" s="41"/>
      <c r="C128" s="201" t="s">
        <v>249</v>
      </c>
      <c r="D128" s="201" t="s">
        <v>188</v>
      </c>
      <c r="E128" s="202" t="s">
        <v>1076</v>
      </c>
      <c r="F128" s="203" t="s">
        <v>2422</v>
      </c>
      <c r="G128" s="204" t="s">
        <v>1129</v>
      </c>
      <c r="H128" s="205">
        <v>1</v>
      </c>
      <c r="I128" s="206"/>
      <c r="J128" s="207">
        <f>ROUND(I128*H128,2)</f>
        <v>0</v>
      </c>
      <c r="K128" s="203" t="s">
        <v>30</v>
      </c>
      <c r="L128" s="61"/>
      <c r="M128" s="208" t="s">
        <v>30</v>
      </c>
      <c r="N128" s="209" t="s">
        <v>45</v>
      </c>
      <c r="O128" s="42"/>
      <c r="P128" s="210">
        <f>O128*H128</f>
        <v>0</v>
      </c>
      <c r="Q128" s="210">
        <v>0</v>
      </c>
      <c r="R128" s="210">
        <f>Q128*H128</f>
        <v>0</v>
      </c>
      <c r="S128" s="210">
        <v>0</v>
      </c>
      <c r="T128" s="211">
        <f>S128*H128</f>
        <v>0</v>
      </c>
      <c r="AR128" s="24" t="s">
        <v>295</v>
      </c>
      <c r="AT128" s="24" t="s">
        <v>188</v>
      </c>
      <c r="AU128" s="24" t="s">
        <v>84</v>
      </c>
      <c r="AY128" s="24" t="s">
        <v>186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24" t="s">
        <v>82</v>
      </c>
      <c r="BK128" s="212">
        <f>ROUND(I128*H128,2)</f>
        <v>0</v>
      </c>
      <c r="BL128" s="24" t="s">
        <v>295</v>
      </c>
      <c r="BM128" s="24" t="s">
        <v>2423</v>
      </c>
    </row>
    <row r="129" spans="2:65" s="1" customFormat="1" ht="13.5">
      <c r="B129" s="41"/>
      <c r="C129" s="63"/>
      <c r="D129" s="213" t="s">
        <v>195</v>
      </c>
      <c r="E129" s="63"/>
      <c r="F129" s="214" t="s">
        <v>2422</v>
      </c>
      <c r="G129" s="63"/>
      <c r="H129" s="63"/>
      <c r="I129" s="172"/>
      <c r="J129" s="63"/>
      <c r="K129" s="63"/>
      <c r="L129" s="61"/>
      <c r="M129" s="215"/>
      <c r="N129" s="42"/>
      <c r="O129" s="42"/>
      <c r="P129" s="42"/>
      <c r="Q129" s="42"/>
      <c r="R129" s="42"/>
      <c r="S129" s="42"/>
      <c r="T129" s="78"/>
      <c r="AT129" s="24" t="s">
        <v>195</v>
      </c>
      <c r="AU129" s="24" t="s">
        <v>84</v>
      </c>
    </row>
    <row r="130" spans="2:65" s="1" customFormat="1" ht="16.5" customHeight="1">
      <c r="B130" s="41"/>
      <c r="C130" s="201" t="s">
        <v>256</v>
      </c>
      <c r="D130" s="201" t="s">
        <v>188</v>
      </c>
      <c r="E130" s="202" t="s">
        <v>1081</v>
      </c>
      <c r="F130" s="203" t="s">
        <v>2424</v>
      </c>
      <c r="G130" s="204" t="s">
        <v>1129</v>
      </c>
      <c r="H130" s="205">
        <v>1</v>
      </c>
      <c r="I130" s="206"/>
      <c r="J130" s="207">
        <f>ROUND(I130*H130,2)</f>
        <v>0</v>
      </c>
      <c r="K130" s="203" t="s">
        <v>30</v>
      </c>
      <c r="L130" s="61"/>
      <c r="M130" s="208" t="s">
        <v>30</v>
      </c>
      <c r="N130" s="209" t="s">
        <v>45</v>
      </c>
      <c r="O130" s="42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AR130" s="24" t="s">
        <v>295</v>
      </c>
      <c r="AT130" s="24" t="s">
        <v>188</v>
      </c>
      <c r="AU130" s="24" t="s">
        <v>84</v>
      </c>
      <c r="AY130" s="24" t="s">
        <v>186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24" t="s">
        <v>82</v>
      </c>
      <c r="BK130" s="212">
        <f>ROUND(I130*H130,2)</f>
        <v>0</v>
      </c>
      <c r="BL130" s="24" t="s">
        <v>295</v>
      </c>
      <c r="BM130" s="24" t="s">
        <v>2425</v>
      </c>
    </row>
    <row r="131" spans="2:65" s="1" customFormat="1" ht="13.5">
      <c r="B131" s="41"/>
      <c r="C131" s="63"/>
      <c r="D131" s="213" t="s">
        <v>195</v>
      </c>
      <c r="E131" s="63"/>
      <c r="F131" s="214" t="s">
        <v>2424</v>
      </c>
      <c r="G131" s="63"/>
      <c r="H131" s="63"/>
      <c r="I131" s="172"/>
      <c r="J131" s="63"/>
      <c r="K131" s="63"/>
      <c r="L131" s="61"/>
      <c r="M131" s="215"/>
      <c r="N131" s="42"/>
      <c r="O131" s="42"/>
      <c r="P131" s="42"/>
      <c r="Q131" s="42"/>
      <c r="R131" s="42"/>
      <c r="S131" s="42"/>
      <c r="T131" s="78"/>
      <c r="AT131" s="24" t="s">
        <v>195</v>
      </c>
      <c r="AU131" s="24" t="s">
        <v>84</v>
      </c>
    </row>
    <row r="132" spans="2:65" s="1" customFormat="1" ht="16.5" customHeight="1">
      <c r="B132" s="41"/>
      <c r="C132" s="201" t="s">
        <v>261</v>
      </c>
      <c r="D132" s="201" t="s">
        <v>188</v>
      </c>
      <c r="E132" s="202" t="s">
        <v>1121</v>
      </c>
      <c r="F132" s="203" t="s">
        <v>1122</v>
      </c>
      <c r="G132" s="204" t="s">
        <v>1065</v>
      </c>
      <c r="H132" s="264"/>
      <c r="I132" s="206"/>
      <c r="J132" s="207">
        <f>ROUND(I132*H132,2)</f>
        <v>0</v>
      </c>
      <c r="K132" s="203" t="s">
        <v>192</v>
      </c>
      <c r="L132" s="61"/>
      <c r="M132" s="208" t="s">
        <v>30</v>
      </c>
      <c r="N132" s="209" t="s">
        <v>45</v>
      </c>
      <c r="O132" s="42"/>
      <c r="P132" s="210">
        <f>O132*H132</f>
        <v>0</v>
      </c>
      <c r="Q132" s="210">
        <v>0</v>
      </c>
      <c r="R132" s="210">
        <f>Q132*H132</f>
        <v>0</v>
      </c>
      <c r="S132" s="210">
        <v>0</v>
      </c>
      <c r="T132" s="211">
        <f>S132*H132</f>
        <v>0</v>
      </c>
      <c r="AR132" s="24" t="s">
        <v>295</v>
      </c>
      <c r="AT132" s="24" t="s">
        <v>188</v>
      </c>
      <c r="AU132" s="24" t="s">
        <v>84</v>
      </c>
      <c r="AY132" s="24" t="s">
        <v>186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24" t="s">
        <v>82</v>
      </c>
      <c r="BK132" s="212">
        <f>ROUND(I132*H132,2)</f>
        <v>0</v>
      </c>
      <c r="BL132" s="24" t="s">
        <v>295</v>
      </c>
      <c r="BM132" s="24" t="s">
        <v>2426</v>
      </c>
    </row>
    <row r="133" spans="2:65" s="1" customFormat="1" ht="27">
      <c r="B133" s="41"/>
      <c r="C133" s="63"/>
      <c r="D133" s="213" t="s">
        <v>195</v>
      </c>
      <c r="E133" s="63"/>
      <c r="F133" s="214" t="s">
        <v>1124</v>
      </c>
      <c r="G133" s="63"/>
      <c r="H133" s="63"/>
      <c r="I133" s="172"/>
      <c r="J133" s="63"/>
      <c r="K133" s="63"/>
      <c r="L133" s="61"/>
      <c r="M133" s="215"/>
      <c r="N133" s="42"/>
      <c r="O133" s="42"/>
      <c r="P133" s="42"/>
      <c r="Q133" s="42"/>
      <c r="R133" s="42"/>
      <c r="S133" s="42"/>
      <c r="T133" s="78"/>
      <c r="AT133" s="24" t="s">
        <v>195</v>
      </c>
      <c r="AU133" s="24" t="s">
        <v>84</v>
      </c>
    </row>
    <row r="134" spans="2:65" s="11" customFormat="1" ht="29.85" customHeight="1">
      <c r="B134" s="185"/>
      <c r="C134" s="186"/>
      <c r="D134" s="187" t="s">
        <v>73</v>
      </c>
      <c r="E134" s="199" t="s">
        <v>1139</v>
      </c>
      <c r="F134" s="199" t="s">
        <v>1140</v>
      </c>
      <c r="G134" s="186"/>
      <c r="H134" s="186"/>
      <c r="I134" s="189"/>
      <c r="J134" s="200">
        <f>BK134</f>
        <v>0</v>
      </c>
      <c r="K134" s="186"/>
      <c r="L134" s="191"/>
      <c r="M134" s="192"/>
      <c r="N134" s="193"/>
      <c r="O134" s="193"/>
      <c r="P134" s="194">
        <f>SUM(P135:P158)</f>
        <v>0</v>
      </c>
      <c r="Q134" s="193"/>
      <c r="R134" s="194">
        <f>SUM(R135:R158)</f>
        <v>0</v>
      </c>
      <c r="S134" s="193"/>
      <c r="T134" s="195">
        <f>SUM(T135:T158)</f>
        <v>0</v>
      </c>
      <c r="AR134" s="196" t="s">
        <v>84</v>
      </c>
      <c r="AT134" s="197" t="s">
        <v>73</v>
      </c>
      <c r="AU134" s="197" t="s">
        <v>82</v>
      </c>
      <c r="AY134" s="196" t="s">
        <v>186</v>
      </c>
      <c r="BK134" s="198">
        <f>SUM(BK135:BK158)</f>
        <v>0</v>
      </c>
    </row>
    <row r="135" spans="2:65" s="1" customFormat="1" ht="16.5" customHeight="1">
      <c r="B135" s="41"/>
      <c r="C135" s="249" t="s">
        <v>266</v>
      </c>
      <c r="D135" s="249" t="s">
        <v>301</v>
      </c>
      <c r="E135" s="250" t="s">
        <v>1141</v>
      </c>
      <c r="F135" s="251" t="s">
        <v>2427</v>
      </c>
      <c r="G135" s="252" t="s">
        <v>461</v>
      </c>
      <c r="H135" s="253">
        <v>230</v>
      </c>
      <c r="I135" s="254"/>
      <c r="J135" s="255">
        <f>ROUND(I135*H135,2)</f>
        <v>0</v>
      </c>
      <c r="K135" s="251" t="s">
        <v>30</v>
      </c>
      <c r="L135" s="256"/>
      <c r="M135" s="257" t="s">
        <v>30</v>
      </c>
      <c r="N135" s="258" t="s">
        <v>45</v>
      </c>
      <c r="O135" s="42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AR135" s="24" t="s">
        <v>384</v>
      </c>
      <c r="AT135" s="24" t="s">
        <v>301</v>
      </c>
      <c r="AU135" s="24" t="s">
        <v>84</v>
      </c>
      <c r="AY135" s="24" t="s">
        <v>186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24" t="s">
        <v>82</v>
      </c>
      <c r="BK135" s="212">
        <f>ROUND(I135*H135,2)</f>
        <v>0</v>
      </c>
      <c r="BL135" s="24" t="s">
        <v>295</v>
      </c>
      <c r="BM135" s="24" t="s">
        <v>2428</v>
      </c>
    </row>
    <row r="136" spans="2:65" s="1" customFormat="1" ht="13.5">
      <c r="B136" s="41"/>
      <c r="C136" s="63"/>
      <c r="D136" s="213" t="s">
        <v>195</v>
      </c>
      <c r="E136" s="63"/>
      <c r="F136" s="214" t="s">
        <v>2427</v>
      </c>
      <c r="G136" s="63"/>
      <c r="H136" s="63"/>
      <c r="I136" s="172"/>
      <c r="J136" s="63"/>
      <c r="K136" s="63"/>
      <c r="L136" s="61"/>
      <c r="M136" s="215"/>
      <c r="N136" s="42"/>
      <c r="O136" s="42"/>
      <c r="P136" s="42"/>
      <c r="Q136" s="42"/>
      <c r="R136" s="42"/>
      <c r="S136" s="42"/>
      <c r="T136" s="78"/>
      <c r="AT136" s="24" t="s">
        <v>195</v>
      </c>
      <c r="AU136" s="24" t="s">
        <v>84</v>
      </c>
    </row>
    <row r="137" spans="2:65" s="1" customFormat="1" ht="16.5" customHeight="1">
      <c r="B137" s="41"/>
      <c r="C137" s="249" t="s">
        <v>282</v>
      </c>
      <c r="D137" s="249" t="s">
        <v>301</v>
      </c>
      <c r="E137" s="250" t="s">
        <v>2429</v>
      </c>
      <c r="F137" s="251" t="s">
        <v>2430</v>
      </c>
      <c r="G137" s="252" t="s">
        <v>461</v>
      </c>
      <c r="H137" s="253">
        <v>240</v>
      </c>
      <c r="I137" s="254"/>
      <c r="J137" s="255">
        <f>ROUND(I137*H137,2)</f>
        <v>0</v>
      </c>
      <c r="K137" s="251" t="s">
        <v>30</v>
      </c>
      <c r="L137" s="256"/>
      <c r="M137" s="257" t="s">
        <v>30</v>
      </c>
      <c r="N137" s="258" t="s">
        <v>45</v>
      </c>
      <c r="O137" s="42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AR137" s="24" t="s">
        <v>384</v>
      </c>
      <c r="AT137" s="24" t="s">
        <v>301</v>
      </c>
      <c r="AU137" s="24" t="s">
        <v>84</v>
      </c>
      <c r="AY137" s="24" t="s">
        <v>186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24" t="s">
        <v>82</v>
      </c>
      <c r="BK137" s="212">
        <f>ROUND(I137*H137,2)</f>
        <v>0</v>
      </c>
      <c r="BL137" s="24" t="s">
        <v>295</v>
      </c>
      <c r="BM137" s="24" t="s">
        <v>2431</v>
      </c>
    </row>
    <row r="138" spans="2:65" s="1" customFormat="1" ht="13.5">
      <c r="B138" s="41"/>
      <c r="C138" s="63"/>
      <c r="D138" s="213" t="s">
        <v>195</v>
      </c>
      <c r="E138" s="63"/>
      <c r="F138" s="214" t="s">
        <v>2430</v>
      </c>
      <c r="G138" s="63"/>
      <c r="H138" s="63"/>
      <c r="I138" s="172"/>
      <c r="J138" s="63"/>
      <c r="K138" s="63"/>
      <c r="L138" s="61"/>
      <c r="M138" s="215"/>
      <c r="N138" s="42"/>
      <c r="O138" s="42"/>
      <c r="P138" s="42"/>
      <c r="Q138" s="42"/>
      <c r="R138" s="42"/>
      <c r="S138" s="42"/>
      <c r="T138" s="78"/>
      <c r="AT138" s="24" t="s">
        <v>195</v>
      </c>
      <c r="AU138" s="24" t="s">
        <v>84</v>
      </c>
    </row>
    <row r="139" spans="2:65" s="1" customFormat="1" ht="16.5" customHeight="1">
      <c r="B139" s="41"/>
      <c r="C139" s="249" t="s">
        <v>10</v>
      </c>
      <c r="D139" s="249" t="s">
        <v>301</v>
      </c>
      <c r="E139" s="250" t="s">
        <v>2432</v>
      </c>
      <c r="F139" s="251" t="s">
        <v>2433</v>
      </c>
      <c r="G139" s="252" t="s">
        <v>461</v>
      </c>
      <c r="H139" s="253">
        <v>240</v>
      </c>
      <c r="I139" s="254"/>
      <c r="J139" s="255">
        <f>ROUND(I139*H139,2)</f>
        <v>0</v>
      </c>
      <c r="K139" s="251" t="s">
        <v>30</v>
      </c>
      <c r="L139" s="256"/>
      <c r="M139" s="257" t="s">
        <v>30</v>
      </c>
      <c r="N139" s="258" t="s">
        <v>45</v>
      </c>
      <c r="O139" s="42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AR139" s="24" t="s">
        <v>384</v>
      </c>
      <c r="AT139" s="24" t="s">
        <v>301</v>
      </c>
      <c r="AU139" s="24" t="s">
        <v>84</v>
      </c>
      <c r="AY139" s="24" t="s">
        <v>186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24" t="s">
        <v>82</v>
      </c>
      <c r="BK139" s="212">
        <f>ROUND(I139*H139,2)</f>
        <v>0</v>
      </c>
      <c r="BL139" s="24" t="s">
        <v>295</v>
      </c>
      <c r="BM139" s="24" t="s">
        <v>2434</v>
      </c>
    </row>
    <row r="140" spans="2:65" s="1" customFormat="1" ht="13.5">
      <c r="B140" s="41"/>
      <c r="C140" s="63"/>
      <c r="D140" s="213" t="s">
        <v>195</v>
      </c>
      <c r="E140" s="63"/>
      <c r="F140" s="214" t="s">
        <v>2433</v>
      </c>
      <c r="G140" s="63"/>
      <c r="H140" s="63"/>
      <c r="I140" s="172"/>
      <c r="J140" s="63"/>
      <c r="K140" s="63"/>
      <c r="L140" s="61"/>
      <c r="M140" s="215"/>
      <c r="N140" s="42"/>
      <c r="O140" s="42"/>
      <c r="P140" s="42"/>
      <c r="Q140" s="42"/>
      <c r="R140" s="42"/>
      <c r="S140" s="42"/>
      <c r="T140" s="78"/>
      <c r="AT140" s="24" t="s">
        <v>195</v>
      </c>
      <c r="AU140" s="24" t="s">
        <v>84</v>
      </c>
    </row>
    <row r="141" spans="2:65" s="1" customFormat="1" ht="16.5" customHeight="1">
      <c r="B141" s="41"/>
      <c r="C141" s="249" t="s">
        <v>295</v>
      </c>
      <c r="D141" s="249" t="s">
        <v>301</v>
      </c>
      <c r="E141" s="250" t="s">
        <v>2435</v>
      </c>
      <c r="F141" s="251" t="s">
        <v>2436</v>
      </c>
      <c r="G141" s="252" t="s">
        <v>461</v>
      </c>
      <c r="H141" s="253">
        <v>220</v>
      </c>
      <c r="I141" s="254"/>
      <c r="J141" s="255">
        <f>ROUND(I141*H141,2)</f>
        <v>0</v>
      </c>
      <c r="K141" s="251" t="s">
        <v>30</v>
      </c>
      <c r="L141" s="256"/>
      <c r="M141" s="257" t="s">
        <v>30</v>
      </c>
      <c r="N141" s="258" t="s">
        <v>45</v>
      </c>
      <c r="O141" s="42"/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AR141" s="24" t="s">
        <v>384</v>
      </c>
      <c r="AT141" s="24" t="s">
        <v>301</v>
      </c>
      <c r="AU141" s="24" t="s">
        <v>84</v>
      </c>
      <c r="AY141" s="24" t="s">
        <v>186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24" t="s">
        <v>82</v>
      </c>
      <c r="BK141" s="212">
        <f>ROUND(I141*H141,2)</f>
        <v>0</v>
      </c>
      <c r="BL141" s="24" t="s">
        <v>295</v>
      </c>
      <c r="BM141" s="24" t="s">
        <v>2437</v>
      </c>
    </row>
    <row r="142" spans="2:65" s="1" customFormat="1" ht="13.5">
      <c r="B142" s="41"/>
      <c r="C142" s="63"/>
      <c r="D142" s="213" t="s">
        <v>195</v>
      </c>
      <c r="E142" s="63"/>
      <c r="F142" s="214" t="s">
        <v>2436</v>
      </c>
      <c r="G142" s="63"/>
      <c r="H142" s="63"/>
      <c r="I142" s="172"/>
      <c r="J142" s="63"/>
      <c r="K142" s="63"/>
      <c r="L142" s="61"/>
      <c r="M142" s="215"/>
      <c r="N142" s="42"/>
      <c r="O142" s="42"/>
      <c r="P142" s="42"/>
      <c r="Q142" s="42"/>
      <c r="R142" s="42"/>
      <c r="S142" s="42"/>
      <c r="T142" s="78"/>
      <c r="AT142" s="24" t="s">
        <v>195</v>
      </c>
      <c r="AU142" s="24" t="s">
        <v>84</v>
      </c>
    </row>
    <row r="143" spans="2:65" s="1" customFormat="1" ht="16.5" customHeight="1">
      <c r="B143" s="41"/>
      <c r="C143" s="249" t="s">
        <v>300</v>
      </c>
      <c r="D143" s="249" t="s">
        <v>301</v>
      </c>
      <c r="E143" s="250" t="s">
        <v>2438</v>
      </c>
      <c r="F143" s="251" t="s">
        <v>2439</v>
      </c>
      <c r="G143" s="252" t="s">
        <v>461</v>
      </c>
      <c r="H143" s="253">
        <v>20</v>
      </c>
      <c r="I143" s="254"/>
      <c r="J143" s="255">
        <f>ROUND(I143*H143,2)</f>
        <v>0</v>
      </c>
      <c r="K143" s="251" t="s">
        <v>30</v>
      </c>
      <c r="L143" s="256"/>
      <c r="M143" s="257" t="s">
        <v>30</v>
      </c>
      <c r="N143" s="258" t="s">
        <v>45</v>
      </c>
      <c r="O143" s="42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AR143" s="24" t="s">
        <v>384</v>
      </c>
      <c r="AT143" s="24" t="s">
        <v>301</v>
      </c>
      <c r="AU143" s="24" t="s">
        <v>84</v>
      </c>
      <c r="AY143" s="24" t="s">
        <v>186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24" t="s">
        <v>82</v>
      </c>
      <c r="BK143" s="212">
        <f>ROUND(I143*H143,2)</f>
        <v>0</v>
      </c>
      <c r="BL143" s="24" t="s">
        <v>295</v>
      </c>
      <c r="BM143" s="24" t="s">
        <v>2440</v>
      </c>
    </row>
    <row r="144" spans="2:65" s="1" customFormat="1" ht="13.5">
      <c r="B144" s="41"/>
      <c r="C144" s="63"/>
      <c r="D144" s="213" t="s">
        <v>195</v>
      </c>
      <c r="E144" s="63"/>
      <c r="F144" s="214" t="s">
        <v>2439</v>
      </c>
      <c r="G144" s="63"/>
      <c r="H144" s="63"/>
      <c r="I144" s="172"/>
      <c r="J144" s="63"/>
      <c r="K144" s="63"/>
      <c r="L144" s="61"/>
      <c r="M144" s="215"/>
      <c r="N144" s="42"/>
      <c r="O144" s="42"/>
      <c r="P144" s="42"/>
      <c r="Q144" s="42"/>
      <c r="R144" s="42"/>
      <c r="S144" s="42"/>
      <c r="T144" s="78"/>
      <c r="AT144" s="24" t="s">
        <v>195</v>
      </c>
      <c r="AU144" s="24" t="s">
        <v>84</v>
      </c>
    </row>
    <row r="145" spans="2:65" s="1" customFormat="1" ht="16.5" customHeight="1">
      <c r="B145" s="41"/>
      <c r="C145" s="249" t="s">
        <v>307</v>
      </c>
      <c r="D145" s="249" t="s">
        <v>301</v>
      </c>
      <c r="E145" s="250" t="s">
        <v>2441</v>
      </c>
      <c r="F145" s="251" t="s">
        <v>2442</v>
      </c>
      <c r="G145" s="252" t="s">
        <v>461</v>
      </c>
      <c r="H145" s="253">
        <v>230</v>
      </c>
      <c r="I145" s="254"/>
      <c r="J145" s="255">
        <f>ROUND(I145*H145,2)</f>
        <v>0</v>
      </c>
      <c r="K145" s="251" t="s">
        <v>30</v>
      </c>
      <c r="L145" s="256"/>
      <c r="M145" s="257" t="s">
        <v>30</v>
      </c>
      <c r="N145" s="258" t="s">
        <v>45</v>
      </c>
      <c r="O145" s="42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AR145" s="24" t="s">
        <v>384</v>
      </c>
      <c r="AT145" s="24" t="s">
        <v>301</v>
      </c>
      <c r="AU145" s="24" t="s">
        <v>84</v>
      </c>
      <c r="AY145" s="24" t="s">
        <v>186</v>
      </c>
      <c r="BE145" s="212">
        <f>IF(N145="základní",J145,0)</f>
        <v>0</v>
      </c>
      <c r="BF145" s="212">
        <f>IF(N145="snížená",J145,0)</f>
        <v>0</v>
      </c>
      <c r="BG145" s="212">
        <f>IF(N145="zákl. přenesená",J145,0)</f>
        <v>0</v>
      </c>
      <c r="BH145" s="212">
        <f>IF(N145="sníž. přenesená",J145,0)</f>
        <v>0</v>
      </c>
      <c r="BI145" s="212">
        <f>IF(N145="nulová",J145,0)</f>
        <v>0</v>
      </c>
      <c r="BJ145" s="24" t="s">
        <v>82</v>
      </c>
      <c r="BK145" s="212">
        <f>ROUND(I145*H145,2)</f>
        <v>0</v>
      </c>
      <c r="BL145" s="24" t="s">
        <v>295</v>
      </c>
      <c r="BM145" s="24" t="s">
        <v>2443</v>
      </c>
    </row>
    <row r="146" spans="2:65" s="1" customFormat="1" ht="13.5">
      <c r="B146" s="41"/>
      <c r="C146" s="63"/>
      <c r="D146" s="213" t="s">
        <v>195</v>
      </c>
      <c r="E146" s="63"/>
      <c r="F146" s="214" t="s">
        <v>2442</v>
      </c>
      <c r="G146" s="63"/>
      <c r="H146" s="63"/>
      <c r="I146" s="172"/>
      <c r="J146" s="63"/>
      <c r="K146" s="63"/>
      <c r="L146" s="61"/>
      <c r="M146" s="215"/>
      <c r="N146" s="42"/>
      <c r="O146" s="42"/>
      <c r="P146" s="42"/>
      <c r="Q146" s="42"/>
      <c r="R146" s="42"/>
      <c r="S146" s="42"/>
      <c r="T146" s="78"/>
      <c r="AT146" s="24" t="s">
        <v>195</v>
      </c>
      <c r="AU146" s="24" t="s">
        <v>84</v>
      </c>
    </row>
    <row r="147" spans="2:65" s="1" customFormat="1" ht="16.5" customHeight="1">
      <c r="B147" s="41"/>
      <c r="C147" s="249" t="s">
        <v>313</v>
      </c>
      <c r="D147" s="249" t="s">
        <v>301</v>
      </c>
      <c r="E147" s="250" t="s">
        <v>2444</v>
      </c>
      <c r="F147" s="251" t="s">
        <v>2445</v>
      </c>
      <c r="G147" s="252" t="s">
        <v>461</v>
      </c>
      <c r="H147" s="253">
        <v>460</v>
      </c>
      <c r="I147" s="254"/>
      <c r="J147" s="255">
        <f>ROUND(I147*H147,2)</f>
        <v>0</v>
      </c>
      <c r="K147" s="251" t="s">
        <v>30</v>
      </c>
      <c r="L147" s="256"/>
      <c r="M147" s="257" t="s">
        <v>30</v>
      </c>
      <c r="N147" s="258" t="s">
        <v>45</v>
      </c>
      <c r="O147" s="42"/>
      <c r="P147" s="210">
        <f>O147*H147</f>
        <v>0</v>
      </c>
      <c r="Q147" s="210">
        <v>0</v>
      </c>
      <c r="R147" s="210">
        <f>Q147*H147</f>
        <v>0</v>
      </c>
      <c r="S147" s="210">
        <v>0</v>
      </c>
      <c r="T147" s="211">
        <f>S147*H147</f>
        <v>0</v>
      </c>
      <c r="AR147" s="24" t="s">
        <v>384</v>
      </c>
      <c r="AT147" s="24" t="s">
        <v>301</v>
      </c>
      <c r="AU147" s="24" t="s">
        <v>84</v>
      </c>
      <c r="AY147" s="24" t="s">
        <v>186</v>
      </c>
      <c r="BE147" s="212">
        <f>IF(N147="základní",J147,0)</f>
        <v>0</v>
      </c>
      <c r="BF147" s="212">
        <f>IF(N147="snížená",J147,0)</f>
        <v>0</v>
      </c>
      <c r="BG147" s="212">
        <f>IF(N147="zákl. přenesená",J147,0)</f>
        <v>0</v>
      </c>
      <c r="BH147" s="212">
        <f>IF(N147="sníž. přenesená",J147,0)</f>
        <v>0</v>
      </c>
      <c r="BI147" s="212">
        <f>IF(N147="nulová",J147,0)</f>
        <v>0</v>
      </c>
      <c r="BJ147" s="24" t="s">
        <v>82</v>
      </c>
      <c r="BK147" s="212">
        <f>ROUND(I147*H147,2)</f>
        <v>0</v>
      </c>
      <c r="BL147" s="24" t="s">
        <v>295</v>
      </c>
      <c r="BM147" s="24" t="s">
        <v>2446</v>
      </c>
    </row>
    <row r="148" spans="2:65" s="1" customFormat="1" ht="13.5">
      <c r="B148" s="41"/>
      <c r="C148" s="63"/>
      <c r="D148" s="213" t="s">
        <v>195</v>
      </c>
      <c r="E148" s="63"/>
      <c r="F148" s="214" t="s">
        <v>2445</v>
      </c>
      <c r="G148" s="63"/>
      <c r="H148" s="63"/>
      <c r="I148" s="172"/>
      <c r="J148" s="63"/>
      <c r="K148" s="63"/>
      <c r="L148" s="61"/>
      <c r="M148" s="215"/>
      <c r="N148" s="42"/>
      <c r="O148" s="42"/>
      <c r="P148" s="42"/>
      <c r="Q148" s="42"/>
      <c r="R148" s="42"/>
      <c r="S148" s="42"/>
      <c r="T148" s="78"/>
      <c r="AT148" s="24" t="s">
        <v>195</v>
      </c>
      <c r="AU148" s="24" t="s">
        <v>84</v>
      </c>
    </row>
    <row r="149" spans="2:65" s="1" customFormat="1" ht="16.5" customHeight="1">
      <c r="B149" s="41"/>
      <c r="C149" s="249" t="s">
        <v>318</v>
      </c>
      <c r="D149" s="249" t="s">
        <v>301</v>
      </c>
      <c r="E149" s="250" t="s">
        <v>2045</v>
      </c>
      <c r="F149" s="251" t="s">
        <v>2447</v>
      </c>
      <c r="G149" s="252" t="s">
        <v>461</v>
      </c>
      <c r="H149" s="253">
        <v>1</v>
      </c>
      <c r="I149" s="254"/>
      <c r="J149" s="255">
        <f>ROUND(I149*H149,2)</f>
        <v>0</v>
      </c>
      <c r="K149" s="251" t="s">
        <v>30</v>
      </c>
      <c r="L149" s="256"/>
      <c r="M149" s="257" t="s">
        <v>30</v>
      </c>
      <c r="N149" s="258" t="s">
        <v>45</v>
      </c>
      <c r="O149" s="42"/>
      <c r="P149" s="210">
        <f>O149*H149</f>
        <v>0</v>
      </c>
      <c r="Q149" s="210">
        <v>0</v>
      </c>
      <c r="R149" s="210">
        <f>Q149*H149</f>
        <v>0</v>
      </c>
      <c r="S149" s="210">
        <v>0</v>
      </c>
      <c r="T149" s="211">
        <f>S149*H149</f>
        <v>0</v>
      </c>
      <c r="AR149" s="24" t="s">
        <v>384</v>
      </c>
      <c r="AT149" s="24" t="s">
        <v>301</v>
      </c>
      <c r="AU149" s="24" t="s">
        <v>84</v>
      </c>
      <c r="AY149" s="24" t="s">
        <v>186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24" t="s">
        <v>82</v>
      </c>
      <c r="BK149" s="212">
        <f>ROUND(I149*H149,2)</f>
        <v>0</v>
      </c>
      <c r="BL149" s="24" t="s">
        <v>295</v>
      </c>
      <c r="BM149" s="24" t="s">
        <v>2448</v>
      </c>
    </row>
    <row r="150" spans="2:65" s="1" customFormat="1" ht="13.5">
      <c r="B150" s="41"/>
      <c r="C150" s="63"/>
      <c r="D150" s="213" t="s">
        <v>195</v>
      </c>
      <c r="E150" s="63"/>
      <c r="F150" s="214" t="s">
        <v>2447</v>
      </c>
      <c r="G150" s="63"/>
      <c r="H150" s="63"/>
      <c r="I150" s="172"/>
      <c r="J150" s="63"/>
      <c r="K150" s="63"/>
      <c r="L150" s="61"/>
      <c r="M150" s="215"/>
      <c r="N150" s="42"/>
      <c r="O150" s="42"/>
      <c r="P150" s="42"/>
      <c r="Q150" s="42"/>
      <c r="R150" s="42"/>
      <c r="S150" s="42"/>
      <c r="T150" s="78"/>
      <c r="AT150" s="24" t="s">
        <v>195</v>
      </c>
      <c r="AU150" s="24" t="s">
        <v>84</v>
      </c>
    </row>
    <row r="151" spans="2:65" s="1" customFormat="1" ht="16.5" customHeight="1">
      <c r="B151" s="41"/>
      <c r="C151" s="249" t="s">
        <v>9</v>
      </c>
      <c r="D151" s="249" t="s">
        <v>301</v>
      </c>
      <c r="E151" s="250" t="s">
        <v>2449</v>
      </c>
      <c r="F151" s="251" t="s">
        <v>2450</v>
      </c>
      <c r="G151" s="252" t="s">
        <v>461</v>
      </c>
      <c r="H151" s="253">
        <v>1</v>
      </c>
      <c r="I151" s="254"/>
      <c r="J151" s="255">
        <f>ROUND(I151*H151,2)</f>
        <v>0</v>
      </c>
      <c r="K151" s="251" t="s">
        <v>30</v>
      </c>
      <c r="L151" s="256"/>
      <c r="M151" s="257" t="s">
        <v>30</v>
      </c>
      <c r="N151" s="258" t="s">
        <v>45</v>
      </c>
      <c r="O151" s="42"/>
      <c r="P151" s="210">
        <f>O151*H151</f>
        <v>0</v>
      </c>
      <c r="Q151" s="210">
        <v>0</v>
      </c>
      <c r="R151" s="210">
        <f>Q151*H151</f>
        <v>0</v>
      </c>
      <c r="S151" s="210">
        <v>0</v>
      </c>
      <c r="T151" s="211">
        <f>S151*H151</f>
        <v>0</v>
      </c>
      <c r="AR151" s="24" t="s">
        <v>384</v>
      </c>
      <c r="AT151" s="24" t="s">
        <v>301</v>
      </c>
      <c r="AU151" s="24" t="s">
        <v>84</v>
      </c>
      <c r="AY151" s="24" t="s">
        <v>186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24" t="s">
        <v>82</v>
      </c>
      <c r="BK151" s="212">
        <f>ROUND(I151*H151,2)</f>
        <v>0</v>
      </c>
      <c r="BL151" s="24" t="s">
        <v>295</v>
      </c>
      <c r="BM151" s="24" t="s">
        <v>2451</v>
      </c>
    </row>
    <row r="152" spans="2:65" s="1" customFormat="1" ht="13.5">
      <c r="B152" s="41"/>
      <c r="C152" s="63"/>
      <c r="D152" s="213" t="s">
        <v>195</v>
      </c>
      <c r="E152" s="63"/>
      <c r="F152" s="214" t="s">
        <v>2450</v>
      </c>
      <c r="G152" s="63"/>
      <c r="H152" s="63"/>
      <c r="I152" s="172"/>
      <c r="J152" s="63"/>
      <c r="K152" s="63"/>
      <c r="L152" s="61"/>
      <c r="M152" s="215"/>
      <c r="N152" s="42"/>
      <c r="O152" s="42"/>
      <c r="P152" s="42"/>
      <c r="Q152" s="42"/>
      <c r="R152" s="42"/>
      <c r="S152" s="42"/>
      <c r="T152" s="78"/>
      <c r="AT152" s="24" t="s">
        <v>195</v>
      </c>
      <c r="AU152" s="24" t="s">
        <v>84</v>
      </c>
    </row>
    <row r="153" spans="2:65" s="1" customFormat="1" ht="16.5" customHeight="1">
      <c r="B153" s="41"/>
      <c r="C153" s="201" t="s">
        <v>326</v>
      </c>
      <c r="D153" s="201" t="s">
        <v>188</v>
      </c>
      <c r="E153" s="202" t="s">
        <v>2452</v>
      </c>
      <c r="F153" s="203" t="s">
        <v>2453</v>
      </c>
      <c r="G153" s="204" t="s">
        <v>1129</v>
      </c>
      <c r="H153" s="205">
        <v>1</v>
      </c>
      <c r="I153" s="206"/>
      <c r="J153" s="207">
        <f>ROUND(I153*H153,2)</f>
        <v>0</v>
      </c>
      <c r="K153" s="203" t="s">
        <v>30</v>
      </c>
      <c r="L153" s="61"/>
      <c r="M153" s="208" t="s">
        <v>30</v>
      </c>
      <c r="N153" s="209" t="s">
        <v>45</v>
      </c>
      <c r="O153" s="42"/>
      <c r="P153" s="210">
        <f>O153*H153</f>
        <v>0</v>
      </c>
      <c r="Q153" s="210">
        <v>0</v>
      </c>
      <c r="R153" s="210">
        <f>Q153*H153</f>
        <v>0</v>
      </c>
      <c r="S153" s="210">
        <v>0</v>
      </c>
      <c r="T153" s="211">
        <f>S153*H153</f>
        <v>0</v>
      </c>
      <c r="AR153" s="24" t="s">
        <v>295</v>
      </c>
      <c r="AT153" s="24" t="s">
        <v>188</v>
      </c>
      <c r="AU153" s="24" t="s">
        <v>84</v>
      </c>
      <c r="AY153" s="24" t="s">
        <v>186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24" t="s">
        <v>82</v>
      </c>
      <c r="BK153" s="212">
        <f>ROUND(I153*H153,2)</f>
        <v>0</v>
      </c>
      <c r="BL153" s="24" t="s">
        <v>295</v>
      </c>
      <c r="BM153" s="24" t="s">
        <v>2454</v>
      </c>
    </row>
    <row r="154" spans="2:65" s="1" customFormat="1" ht="13.5">
      <c r="B154" s="41"/>
      <c r="C154" s="63"/>
      <c r="D154" s="213" t="s">
        <v>195</v>
      </c>
      <c r="E154" s="63"/>
      <c r="F154" s="214" t="s">
        <v>2453</v>
      </c>
      <c r="G154" s="63"/>
      <c r="H154" s="63"/>
      <c r="I154" s="172"/>
      <c r="J154" s="63"/>
      <c r="K154" s="63"/>
      <c r="L154" s="61"/>
      <c r="M154" s="215"/>
      <c r="N154" s="42"/>
      <c r="O154" s="42"/>
      <c r="P154" s="42"/>
      <c r="Q154" s="42"/>
      <c r="R154" s="42"/>
      <c r="S154" s="42"/>
      <c r="T154" s="78"/>
      <c r="AT154" s="24" t="s">
        <v>195</v>
      </c>
      <c r="AU154" s="24" t="s">
        <v>84</v>
      </c>
    </row>
    <row r="155" spans="2:65" s="1" customFormat="1" ht="16.5" customHeight="1">
      <c r="B155" s="41"/>
      <c r="C155" s="201" t="s">
        <v>331</v>
      </c>
      <c r="D155" s="201" t="s">
        <v>188</v>
      </c>
      <c r="E155" s="202" t="s">
        <v>2455</v>
      </c>
      <c r="F155" s="203" t="s">
        <v>2456</v>
      </c>
      <c r="G155" s="204" t="s">
        <v>1129</v>
      </c>
      <c r="H155" s="205">
        <v>1</v>
      </c>
      <c r="I155" s="206"/>
      <c r="J155" s="207">
        <f>ROUND(I155*H155,2)</f>
        <v>0</v>
      </c>
      <c r="K155" s="203" t="s">
        <v>30</v>
      </c>
      <c r="L155" s="61"/>
      <c r="M155" s="208" t="s">
        <v>30</v>
      </c>
      <c r="N155" s="209" t="s">
        <v>45</v>
      </c>
      <c r="O155" s="42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AR155" s="24" t="s">
        <v>295</v>
      </c>
      <c r="AT155" s="24" t="s">
        <v>188</v>
      </c>
      <c r="AU155" s="24" t="s">
        <v>84</v>
      </c>
      <c r="AY155" s="24" t="s">
        <v>186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24" t="s">
        <v>82</v>
      </c>
      <c r="BK155" s="212">
        <f>ROUND(I155*H155,2)</f>
        <v>0</v>
      </c>
      <c r="BL155" s="24" t="s">
        <v>295</v>
      </c>
      <c r="BM155" s="24" t="s">
        <v>2457</v>
      </c>
    </row>
    <row r="156" spans="2:65" s="1" customFormat="1" ht="13.5">
      <c r="B156" s="41"/>
      <c r="C156" s="63"/>
      <c r="D156" s="213" t="s">
        <v>195</v>
      </c>
      <c r="E156" s="63"/>
      <c r="F156" s="214" t="s">
        <v>2456</v>
      </c>
      <c r="G156" s="63"/>
      <c r="H156" s="63"/>
      <c r="I156" s="172"/>
      <c r="J156" s="63"/>
      <c r="K156" s="63"/>
      <c r="L156" s="61"/>
      <c r="M156" s="215"/>
      <c r="N156" s="42"/>
      <c r="O156" s="42"/>
      <c r="P156" s="42"/>
      <c r="Q156" s="42"/>
      <c r="R156" s="42"/>
      <c r="S156" s="42"/>
      <c r="T156" s="78"/>
      <c r="AT156" s="24" t="s">
        <v>195</v>
      </c>
      <c r="AU156" s="24" t="s">
        <v>84</v>
      </c>
    </row>
    <row r="157" spans="2:65" s="1" customFormat="1" ht="16.5" customHeight="1">
      <c r="B157" s="41"/>
      <c r="C157" s="201" t="s">
        <v>337</v>
      </c>
      <c r="D157" s="201" t="s">
        <v>188</v>
      </c>
      <c r="E157" s="202" t="s">
        <v>1144</v>
      </c>
      <c r="F157" s="203" t="s">
        <v>1145</v>
      </c>
      <c r="G157" s="204" t="s">
        <v>1065</v>
      </c>
      <c r="H157" s="264"/>
      <c r="I157" s="206"/>
      <c r="J157" s="207">
        <f>ROUND(I157*H157,2)</f>
        <v>0</v>
      </c>
      <c r="K157" s="203" t="s">
        <v>192</v>
      </c>
      <c r="L157" s="61"/>
      <c r="M157" s="208" t="s">
        <v>30</v>
      </c>
      <c r="N157" s="209" t="s">
        <v>45</v>
      </c>
      <c r="O157" s="42"/>
      <c r="P157" s="210">
        <f>O157*H157</f>
        <v>0</v>
      </c>
      <c r="Q157" s="210">
        <v>0</v>
      </c>
      <c r="R157" s="210">
        <f>Q157*H157</f>
        <v>0</v>
      </c>
      <c r="S157" s="210">
        <v>0</v>
      </c>
      <c r="T157" s="211">
        <f>S157*H157</f>
        <v>0</v>
      </c>
      <c r="AR157" s="24" t="s">
        <v>295</v>
      </c>
      <c r="AT157" s="24" t="s">
        <v>188</v>
      </c>
      <c r="AU157" s="24" t="s">
        <v>84</v>
      </c>
      <c r="AY157" s="24" t="s">
        <v>186</v>
      </c>
      <c r="BE157" s="212">
        <f>IF(N157="základní",J157,0)</f>
        <v>0</v>
      </c>
      <c r="BF157" s="212">
        <f>IF(N157="snížená",J157,0)</f>
        <v>0</v>
      </c>
      <c r="BG157" s="212">
        <f>IF(N157="zákl. přenesená",J157,0)</f>
        <v>0</v>
      </c>
      <c r="BH157" s="212">
        <f>IF(N157="sníž. přenesená",J157,0)</f>
        <v>0</v>
      </c>
      <c r="BI157" s="212">
        <f>IF(N157="nulová",J157,0)</f>
        <v>0</v>
      </c>
      <c r="BJ157" s="24" t="s">
        <v>82</v>
      </c>
      <c r="BK157" s="212">
        <f>ROUND(I157*H157,2)</f>
        <v>0</v>
      </c>
      <c r="BL157" s="24" t="s">
        <v>295</v>
      </c>
      <c r="BM157" s="24" t="s">
        <v>2458</v>
      </c>
    </row>
    <row r="158" spans="2:65" s="1" customFormat="1" ht="27">
      <c r="B158" s="41"/>
      <c r="C158" s="63"/>
      <c r="D158" s="213" t="s">
        <v>195</v>
      </c>
      <c r="E158" s="63"/>
      <c r="F158" s="214" t="s">
        <v>1147</v>
      </c>
      <c r="G158" s="63"/>
      <c r="H158" s="63"/>
      <c r="I158" s="172"/>
      <c r="J158" s="63"/>
      <c r="K158" s="63"/>
      <c r="L158" s="61"/>
      <c r="M158" s="215"/>
      <c r="N158" s="42"/>
      <c r="O158" s="42"/>
      <c r="P158" s="42"/>
      <c r="Q158" s="42"/>
      <c r="R158" s="42"/>
      <c r="S158" s="42"/>
      <c r="T158" s="78"/>
      <c r="AT158" s="24" t="s">
        <v>195</v>
      </c>
      <c r="AU158" s="24" t="s">
        <v>84</v>
      </c>
    </row>
    <row r="159" spans="2:65" s="11" customFormat="1" ht="37.35" customHeight="1">
      <c r="B159" s="185"/>
      <c r="C159" s="186"/>
      <c r="D159" s="187" t="s">
        <v>73</v>
      </c>
      <c r="E159" s="188" t="s">
        <v>1595</v>
      </c>
      <c r="F159" s="188" t="s">
        <v>1596</v>
      </c>
      <c r="G159" s="186"/>
      <c r="H159" s="186"/>
      <c r="I159" s="189"/>
      <c r="J159" s="190">
        <f>BK159</f>
        <v>0</v>
      </c>
      <c r="K159" s="186"/>
      <c r="L159" s="191"/>
      <c r="M159" s="192"/>
      <c r="N159" s="193"/>
      <c r="O159" s="193"/>
      <c r="P159" s="194">
        <f>SUM(P160:P174)</f>
        <v>0</v>
      </c>
      <c r="Q159" s="193"/>
      <c r="R159" s="194">
        <f>SUM(R160:R174)</f>
        <v>0</v>
      </c>
      <c r="S159" s="193"/>
      <c r="T159" s="195">
        <f>SUM(T160:T174)</f>
        <v>0</v>
      </c>
      <c r="AR159" s="196" t="s">
        <v>193</v>
      </c>
      <c r="AT159" s="197" t="s">
        <v>73</v>
      </c>
      <c r="AU159" s="197" t="s">
        <v>74</v>
      </c>
      <c r="AY159" s="196" t="s">
        <v>186</v>
      </c>
      <c r="BK159" s="198">
        <f>SUM(BK160:BK174)</f>
        <v>0</v>
      </c>
    </row>
    <row r="160" spans="2:65" s="1" customFormat="1" ht="16.5" customHeight="1">
      <c r="B160" s="41"/>
      <c r="C160" s="249" t="s">
        <v>342</v>
      </c>
      <c r="D160" s="249" t="s">
        <v>301</v>
      </c>
      <c r="E160" s="250" t="s">
        <v>1597</v>
      </c>
      <c r="F160" s="251" t="s">
        <v>2459</v>
      </c>
      <c r="G160" s="252" t="s">
        <v>461</v>
      </c>
      <c r="H160" s="253">
        <v>39</v>
      </c>
      <c r="I160" s="254"/>
      <c r="J160" s="255">
        <f>ROUND(I160*H160,2)</f>
        <v>0</v>
      </c>
      <c r="K160" s="251" t="s">
        <v>30</v>
      </c>
      <c r="L160" s="256"/>
      <c r="M160" s="257" t="s">
        <v>30</v>
      </c>
      <c r="N160" s="258" t="s">
        <v>45</v>
      </c>
      <c r="O160" s="42"/>
      <c r="P160" s="210">
        <f>O160*H160</f>
        <v>0</v>
      </c>
      <c r="Q160" s="210">
        <v>0</v>
      </c>
      <c r="R160" s="210">
        <f>Q160*H160</f>
        <v>0</v>
      </c>
      <c r="S160" s="210">
        <v>0</v>
      </c>
      <c r="T160" s="211">
        <f>S160*H160</f>
        <v>0</v>
      </c>
      <c r="AR160" s="24" t="s">
        <v>384</v>
      </c>
      <c r="AT160" s="24" t="s">
        <v>301</v>
      </c>
      <c r="AU160" s="24" t="s">
        <v>82</v>
      </c>
      <c r="AY160" s="24" t="s">
        <v>186</v>
      </c>
      <c r="BE160" s="212">
        <f>IF(N160="základní",J160,0)</f>
        <v>0</v>
      </c>
      <c r="BF160" s="212">
        <f>IF(N160="snížená",J160,0)</f>
        <v>0</v>
      </c>
      <c r="BG160" s="212">
        <f>IF(N160="zákl. přenesená",J160,0)</f>
        <v>0</v>
      </c>
      <c r="BH160" s="212">
        <f>IF(N160="sníž. přenesená",J160,0)</f>
        <v>0</v>
      </c>
      <c r="BI160" s="212">
        <f>IF(N160="nulová",J160,0)</f>
        <v>0</v>
      </c>
      <c r="BJ160" s="24" t="s">
        <v>82</v>
      </c>
      <c r="BK160" s="212">
        <f>ROUND(I160*H160,2)</f>
        <v>0</v>
      </c>
      <c r="BL160" s="24" t="s">
        <v>295</v>
      </c>
      <c r="BM160" s="24" t="s">
        <v>2460</v>
      </c>
    </row>
    <row r="161" spans="2:65" s="1" customFormat="1" ht="13.5">
      <c r="B161" s="41"/>
      <c r="C161" s="63"/>
      <c r="D161" s="213" t="s">
        <v>195</v>
      </c>
      <c r="E161" s="63"/>
      <c r="F161" s="214" t="s">
        <v>2459</v>
      </c>
      <c r="G161" s="63"/>
      <c r="H161" s="63"/>
      <c r="I161" s="172"/>
      <c r="J161" s="63"/>
      <c r="K161" s="63"/>
      <c r="L161" s="61"/>
      <c r="M161" s="215"/>
      <c r="N161" s="42"/>
      <c r="O161" s="42"/>
      <c r="P161" s="42"/>
      <c r="Q161" s="42"/>
      <c r="R161" s="42"/>
      <c r="S161" s="42"/>
      <c r="T161" s="78"/>
      <c r="AT161" s="24" t="s">
        <v>195</v>
      </c>
      <c r="AU161" s="24" t="s">
        <v>82</v>
      </c>
    </row>
    <row r="162" spans="2:65" s="1" customFormat="1" ht="16.5" customHeight="1">
      <c r="B162" s="41"/>
      <c r="C162" s="249" t="s">
        <v>348</v>
      </c>
      <c r="D162" s="249" t="s">
        <v>301</v>
      </c>
      <c r="E162" s="250" t="s">
        <v>1601</v>
      </c>
      <c r="F162" s="251" t="s">
        <v>2461</v>
      </c>
      <c r="G162" s="252" t="s">
        <v>461</v>
      </c>
      <c r="H162" s="253">
        <v>2</v>
      </c>
      <c r="I162" s="254"/>
      <c r="J162" s="255">
        <f>ROUND(I162*H162,2)</f>
        <v>0</v>
      </c>
      <c r="K162" s="251" t="s">
        <v>30</v>
      </c>
      <c r="L162" s="256"/>
      <c r="M162" s="257" t="s">
        <v>30</v>
      </c>
      <c r="N162" s="258" t="s">
        <v>45</v>
      </c>
      <c r="O162" s="42"/>
      <c r="P162" s="210">
        <f>O162*H162</f>
        <v>0</v>
      </c>
      <c r="Q162" s="210">
        <v>0</v>
      </c>
      <c r="R162" s="210">
        <f>Q162*H162</f>
        <v>0</v>
      </c>
      <c r="S162" s="210">
        <v>0</v>
      </c>
      <c r="T162" s="211">
        <f>S162*H162</f>
        <v>0</v>
      </c>
      <c r="AR162" s="24" t="s">
        <v>384</v>
      </c>
      <c r="AT162" s="24" t="s">
        <v>301</v>
      </c>
      <c r="AU162" s="24" t="s">
        <v>82</v>
      </c>
      <c r="AY162" s="24" t="s">
        <v>186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24" t="s">
        <v>82</v>
      </c>
      <c r="BK162" s="212">
        <f>ROUND(I162*H162,2)</f>
        <v>0</v>
      </c>
      <c r="BL162" s="24" t="s">
        <v>295</v>
      </c>
      <c r="BM162" s="24" t="s">
        <v>2462</v>
      </c>
    </row>
    <row r="163" spans="2:65" s="1" customFormat="1" ht="13.5">
      <c r="B163" s="41"/>
      <c r="C163" s="63"/>
      <c r="D163" s="213" t="s">
        <v>195</v>
      </c>
      <c r="E163" s="63"/>
      <c r="F163" s="214" t="s">
        <v>2461</v>
      </c>
      <c r="G163" s="63"/>
      <c r="H163" s="63"/>
      <c r="I163" s="172"/>
      <c r="J163" s="63"/>
      <c r="K163" s="63"/>
      <c r="L163" s="61"/>
      <c r="M163" s="215"/>
      <c r="N163" s="42"/>
      <c r="O163" s="42"/>
      <c r="P163" s="42"/>
      <c r="Q163" s="42"/>
      <c r="R163" s="42"/>
      <c r="S163" s="42"/>
      <c r="T163" s="78"/>
      <c r="AT163" s="24" t="s">
        <v>195</v>
      </c>
      <c r="AU163" s="24" t="s">
        <v>82</v>
      </c>
    </row>
    <row r="164" spans="2:65" s="1" customFormat="1" ht="16.5" customHeight="1">
      <c r="B164" s="41"/>
      <c r="C164" s="249" t="s">
        <v>355</v>
      </c>
      <c r="D164" s="249" t="s">
        <v>301</v>
      </c>
      <c r="E164" s="250" t="s">
        <v>1604</v>
      </c>
      <c r="F164" s="251" t="s">
        <v>2463</v>
      </c>
      <c r="G164" s="252" t="s">
        <v>461</v>
      </c>
      <c r="H164" s="253">
        <v>12</v>
      </c>
      <c r="I164" s="254"/>
      <c r="J164" s="255">
        <f>ROUND(I164*H164,2)</f>
        <v>0</v>
      </c>
      <c r="K164" s="251" t="s">
        <v>30</v>
      </c>
      <c r="L164" s="256"/>
      <c r="M164" s="257" t="s">
        <v>30</v>
      </c>
      <c r="N164" s="258" t="s">
        <v>45</v>
      </c>
      <c r="O164" s="42"/>
      <c r="P164" s="210">
        <f>O164*H164</f>
        <v>0</v>
      </c>
      <c r="Q164" s="210">
        <v>0</v>
      </c>
      <c r="R164" s="210">
        <f>Q164*H164</f>
        <v>0</v>
      </c>
      <c r="S164" s="210">
        <v>0</v>
      </c>
      <c r="T164" s="211">
        <f>S164*H164</f>
        <v>0</v>
      </c>
      <c r="AR164" s="24" t="s">
        <v>384</v>
      </c>
      <c r="AT164" s="24" t="s">
        <v>301</v>
      </c>
      <c r="AU164" s="24" t="s">
        <v>82</v>
      </c>
      <c r="AY164" s="24" t="s">
        <v>186</v>
      </c>
      <c r="BE164" s="212">
        <f>IF(N164="základní",J164,0)</f>
        <v>0</v>
      </c>
      <c r="BF164" s="212">
        <f>IF(N164="snížená",J164,0)</f>
        <v>0</v>
      </c>
      <c r="BG164" s="212">
        <f>IF(N164="zákl. přenesená",J164,0)</f>
        <v>0</v>
      </c>
      <c r="BH164" s="212">
        <f>IF(N164="sníž. přenesená",J164,0)</f>
        <v>0</v>
      </c>
      <c r="BI164" s="212">
        <f>IF(N164="nulová",J164,0)</f>
        <v>0</v>
      </c>
      <c r="BJ164" s="24" t="s">
        <v>82</v>
      </c>
      <c r="BK164" s="212">
        <f>ROUND(I164*H164,2)</f>
        <v>0</v>
      </c>
      <c r="BL164" s="24" t="s">
        <v>295</v>
      </c>
      <c r="BM164" s="24" t="s">
        <v>2464</v>
      </c>
    </row>
    <row r="165" spans="2:65" s="1" customFormat="1" ht="13.5">
      <c r="B165" s="41"/>
      <c r="C165" s="63"/>
      <c r="D165" s="213" t="s">
        <v>195</v>
      </c>
      <c r="E165" s="63"/>
      <c r="F165" s="214" t="s">
        <v>2463</v>
      </c>
      <c r="G165" s="63"/>
      <c r="H165" s="63"/>
      <c r="I165" s="172"/>
      <c r="J165" s="63"/>
      <c r="K165" s="63"/>
      <c r="L165" s="61"/>
      <c r="M165" s="215"/>
      <c r="N165" s="42"/>
      <c r="O165" s="42"/>
      <c r="P165" s="42"/>
      <c r="Q165" s="42"/>
      <c r="R165" s="42"/>
      <c r="S165" s="42"/>
      <c r="T165" s="78"/>
      <c r="AT165" s="24" t="s">
        <v>195</v>
      </c>
      <c r="AU165" s="24" t="s">
        <v>82</v>
      </c>
    </row>
    <row r="166" spans="2:65" s="1" customFormat="1" ht="16.5" customHeight="1">
      <c r="B166" s="41"/>
      <c r="C166" s="201" t="s">
        <v>361</v>
      </c>
      <c r="D166" s="201" t="s">
        <v>188</v>
      </c>
      <c r="E166" s="202" t="s">
        <v>1607</v>
      </c>
      <c r="F166" s="203" t="s">
        <v>2465</v>
      </c>
      <c r="G166" s="204" t="s">
        <v>1129</v>
      </c>
      <c r="H166" s="205">
        <v>1</v>
      </c>
      <c r="I166" s="206"/>
      <c r="J166" s="207">
        <f>ROUND(I166*H166,2)</f>
        <v>0</v>
      </c>
      <c r="K166" s="203" t="s">
        <v>30</v>
      </c>
      <c r="L166" s="61"/>
      <c r="M166" s="208" t="s">
        <v>30</v>
      </c>
      <c r="N166" s="209" t="s">
        <v>45</v>
      </c>
      <c r="O166" s="42"/>
      <c r="P166" s="210">
        <f>O166*H166</f>
        <v>0</v>
      </c>
      <c r="Q166" s="210">
        <v>0</v>
      </c>
      <c r="R166" s="210">
        <f>Q166*H166</f>
        <v>0</v>
      </c>
      <c r="S166" s="210">
        <v>0</v>
      </c>
      <c r="T166" s="211">
        <f>S166*H166</f>
        <v>0</v>
      </c>
      <c r="AR166" s="24" t="s">
        <v>1599</v>
      </c>
      <c r="AT166" s="24" t="s">
        <v>188</v>
      </c>
      <c r="AU166" s="24" t="s">
        <v>82</v>
      </c>
      <c r="AY166" s="24" t="s">
        <v>186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24" t="s">
        <v>82</v>
      </c>
      <c r="BK166" s="212">
        <f>ROUND(I166*H166,2)</f>
        <v>0</v>
      </c>
      <c r="BL166" s="24" t="s">
        <v>1599</v>
      </c>
      <c r="BM166" s="24" t="s">
        <v>2466</v>
      </c>
    </row>
    <row r="167" spans="2:65" s="1" customFormat="1" ht="13.5">
      <c r="B167" s="41"/>
      <c r="C167" s="63"/>
      <c r="D167" s="213" t="s">
        <v>195</v>
      </c>
      <c r="E167" s="63"/>
      <c r="F167" s="214" t="s">
        <v>2465</v>
      </c>
      <c r="G167" s="63"/>
      <c r="H167" s="63"/>
      <c r="I167" s="172"/>
      <c r="J167" s="63"/>
      <c r="K167" s="63"/>
      <c r="L167" s="61"/>
      <c r="M167" s="215"/>
      <c r="N167" s="42"/>
      <c r="O167" s="42"/>
      <c r="P167" s="42"/>
      <c r="Q167" s="42"/>
      <c r="R167" s="42"/>
      <c r="S167" s="42"/>
      <c r="T167" s="78"/>
      <c r="AT167" s="24" t="s">
        <v>195</v>
      </c>
      <c r="AU167" s="24" t="s">
        <v>82</v>
      </c>
    </row>
    <row r="168" spans="2:65" s="1" customFormat="1" ht="16.5" customHeight="1">
      <c r="B168" s="41"/>
      <c r="C168" s="201" t="s">
        <v>366</v>
      </c>
      <c r="D168" s="201" t="s">
        <v>188</v>
      </c>
      <c r="E168" s="202" t="s">
        <v>1618</v>
      </c>
      <c r="F168" s="203" t="s">
        <v>2424</v>
      </c>
      <c r="G168" s="204" t="s">
        <v>1129</v>
      </c>
      <c r="H168" s="205">
        <v>1</v>
      </c>
      <c r="I168" s="206"/>
      <c r="J168" s="207">
        <f>ROUND(I168*H168,2)</f>
        <v>0</v>
      </c>
      <c r="K168" s="203" t="s">
        <v>30</v>
      </c>
      <c r="L168" s="61"/>
      <c r="M168" s="208" t="s">
        <v>30</v>
      </c>
      <c r="N168" s="209" t="s">
        <v>45</v>
      </c>
      <c r="O168" s="42"/>
      <c r="P168" s="210">
        <f>O168*H168</f>
        <v>0</v>
      </c>
      <c r="Q168" s="210">
        <v>0</v>
      </c>
      <c r="R168" s="210">
        <f>Q168*H168</f>
        <v>0</v>
      </c>
      <c r="S168" s="210">
        <v>0</v>
      </c>
      <c r="T168" s="211">
        <f>S168*H168</f>
        <v>0</v>
      </c>
      <c r="AR168" s="24" t="s">
        <v>1599</v>
      </c>
      <c r="AT168" s="24" t="s">
        <v>188</v>
      </c>
      <c r="AU168" s="24" t="s">
        <v>82</v>
      </c>
      <c r="AY168" s="24" t="s">
        <v>186</v>
      </c>
      <c r="BE168" s="212">
        <f>IF(N168="základní",J168,0)</f>
        <v>0</v>
      </c>
      <c r="BF168" s="212">
        <f>IF(N168="snížená",J168,0)</f>
        <v>0</v>
      </c>
      <c r="BG168" s="212">
        <f>IF(N168="zákl. přenesená",J168,0)</f>
        <v>0</v>
      </c>
      <c r="BH168" s="212">
        <f>IF(N168="sníž. přenesená",J168,0)</f>
        <v>0</v>
      </c>
      <c r="BI168" s="212">
        <f>IF(N168="nulová",J168,0)</f>
        <v>0</v>
      </c>
      <c r="BJ168" s="24" t="s">
        <v>82</v>
      </c>
      <c r="BK168" s="212">
        <f>ROUND(I168*H168,2)</f>
        <v>0</v>
      </c>
      <c r="BL168" s="24" t="s">
        <v>1599</v>
      </c>
      <c r="BM168" s="24" t="s">
        <v>2467</v>
      </c>
    </row>
    <row r="169" spans="2:65" s="1" customFormat="1" ht="13.5">
      <c r="B169" s="41"/>
      <c r="C169" s="63"/>
      <c r="D169" s="213" t="s">
        <v>195</v>
      </c>
      <c r="E169" s="63"/>
      <c r="F169" s="214" t="s">
        <v>2424</v>
      </c>
      <c r="G169" s="63"/>
      <c r="H169" s="63"/>
      <c r="I169" s="172"/>
      <c r="J169" s="63"/>
      <c r="K169" s="63"/>
      <c r="L169" s="61"/>
      <c r="M169" s="215"/>
      <c r="N169" s="42"/>
      <c r="O169" s="42"/>
      <c r="P169" s="42"/>
      <c r="Q169" s="42"/>
      <c r="R169" s="42"/>
      <c r="S169" s="42"/>
      <c r="T169" s="78"/>
      <c r="AT169" s="24" t="s">
        <v>195</v>
      </c>
      <c r="AU169" s="24" t="s">
        <v>82</v>
      </c>
    </row>
    <row r="170" spans="2:65" s="1" customFormat="1" ht="16.5" customHeight="1">
      <c r="B170" s="41"/>
      <c r="C170" s="201" t="s">
        <v>372</v>
      </c>
      <c r="D170" s="201" t="s">
        <v>188</v>
      </c>
      <c r="E170" s="202" t="s">
        <v>2155</v>
      </c>
      <c r="F170" s="203" t="s">
        <v>2468</v>
      </c>
      <c r="G170" s="204" t="s">
        <v>206</v>
      </c>
      <c r="H170" s="205">
        <v>188</v>
      </c>
      <c r="I170" s="206"/>
      <c r="J170" s="207">
        <f>ROUND(I170*H170,2)</f>
        <v>0</v>
      </c>
      <c r="K170" s="203" t="s">
        <v>30</v>
      </c>
      <c r="L170" s="61"/>
      <c r="M170" s="208" t="s">
        <v>30</v>
      </c>
      <c r="N170" s="209" t="s">
        <v>45</v>
      </c>
      <c r="O170" s="42"/>
      <c r="P170" s="210">
        <f>O170*H170</f>
        <v>0</v>
      </c>
      <c r="Q170" s="210">
        <v>0</v>
      </c>
      <c r="R170" s="210">
        <f>Q170*H170</f>
        <v>0</v>
      </c>
      <c r="S170" s="210">
        <v>0</v>
      </c>
      <c r="T170" s="211">
        <f>S170*H170</f>
        <v>0</v>
      </c>
      <c r="AR170" s="24" t="s">
        <v>1599</v>
      </c>
      <c r="AT170" s="24" t="s">
        <v>188</v>
      </c>
      <c r="AU170" s="24" t="s">
        <v>82</v>
      </c>
      <c r="AY170" s="24" t="s">
        <v>186</v>
      </c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24" t="s">
        <v>82</v>
      </c>
      <c r="BK170" s="212">
        <f>ROUND(I170*H170,2)</f>
        <v>0</v>
      </c>
      <c r="BL170" s="24" t="s">
        <v>1599</v>
      </c>
      <c r="BM170" s="24" t="s">
        <v>2469</v>
      </c>
    </row>
    <row r="171" spans="2:65" s="1" customFormat="1" ht="13.5">
      <c r="B171" s="41"/>
      <c r="C171" s="63"/>
      <c r="D171" s="213" t="s">
        <v>195</v>
      </c>
      <c r="E171" s="63"/>
      <c r="F171" s="214" t="s">
        <v>2468</v>
      </c>
      <c r="G171" s="63"/>
      <c r="H171" s="63"/>
      <c r="I171" s="172"/>
      <c r="J171" s="63"/>
      <c r="K171" s="63"/>
      <c r="L171" s="61"/>
      <c r="M171" s="215"/>
      <c r="N171" s="42"/>
      <c r="O171" s="42"/>
      <c r="P171" s="42"/>
      <c r="Q171" s="42"/>
      <c r="R171" s="42"/>
      <c r="S171" s="42"/>
      <c r="T171" s="78"/>
      <c r="AT171" s="24" t="s">
        <v>195</v>
      </c>
      <c r="AU171" s="24" t="s">
        <v>82</v>
      </c>
    </row>
    <row r="172" spans="2:65" s="12" customFormat="1" ht="13.5">
      <c r="B172" s="216"/>
      <c r="C172" s="217"/>
      <c r="D172" s="213" t="s">
        <v>197</v>
      </c>
      <c r="E172" s="218" t="s">
        <v>30</v>
      </c>
      <c r="F172" s="219" t="s">
        <v>2470</v>
      </c>
      <c r="G172" s="217"/>
      <c r="H172" s="220">
        <v>188</v>
      </c>
      <c r="I172" s="221"/>
      <c r="J172" s="217"/>
      <c r="K172" s="217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197</v>
      </c>
      <c r="AU172" s="226" t="s">
        <v>82</v>
      </c>
      <c r="AV172" s="12" t="s">
        <v>84</v>
      </c>
      <c r="AW172" s="12" t="s">
        <v>37</v>
      </c>
      <c r="AX172" s="12" t="s">
        <v>74</v>
      </c>
      <c r="AY172" s="226" t="s">
        <v>186</v>
      </c>
    </row>
    <row r="173" spans="2:65" s="1" customFormat="1" ht="16.5" customHeight="1">
      <c r="B173" s="41"/>
      <c r="C173" s="201" t="s">
        <v>379</v>
      </c>
      <c r="D173" s="201" t="s">
        <v>188</v>
      </c>
      <c r="E173" s="202" t="s">
        <v>1809</v>
      </c>
      <c r="F173" s="203" t="s">
        <v>1619</v>
      </c>
      <c r="G173" s="204" t="s">
        <v>1065</v>
      </c>
      <c r="H173" s="264"/>
      <c r="I173" s="206"/>
      <c r="J173" s="207">
        <f>ROUND(I173*H173,2)</f>
        <v>0</v>
      </c>
      <c r="K173" s="203" t="s">
        <v>30</v>
      </c>
      <c r="L173" s="61"/>
      <c r="M173" s="208" t="s">
        <v>30</v>
      </c>
      <c r="N173" s="209" t="s">
        <v>45</v>
      </c>
      <c r="O173" s="42"/>
      <c r="P173" s="210">
        <f>O173*H173</f>
        <v>0</v>
      </c>
      <c r="Q173" s="210">
        <v>0</v>
      </c>
      <c r="R173" s="210">
        <f>Q173*H173</f>
        <v>0</v>
      </c>
      <c r="S173" s="210">
        <v>0</v>
      </c>
      <c r="T173" s="211">
        <f>S173*H173</f>
        <v>0</v>
      </c>
      <c r="AR173" s="24" t="s">
        <v>1599</v>
      </c>
      <c r="AT173" s="24" t="s">
        <v>188</v>
      </c>
      <c r="AU173" s="24" t="s">
        <v>82</v>
      </c>
      <c r="AY173" s="24" t="s">
        <v>186</v>
      </c>
      <c r="BE173" s="212">
        <f>IF(N173="základní",J173,0)</f>
        <v>0</v>
      </c>
      <c r="BF173" s="212">
        <f>IF(N173="snížená",J173,0)</f>
        <v>0</v>
      </c>
      <c r="BG173" s="212">
        <f>IF(N173="zákl. přenesená",J173,0)</f>
        <v>0</v>
      </c>
      <c r="BH173" s="212">
        <f>IF(N173="sníž. přenesená",J173,0)</f>
        <v>0</v>
      </c>
      <c r="BI173" s="212">
        <f>IF(N173="nulová",J173,0)</f>
        <v>0</v>
      </c>
      <c r="BJ173" s="24" t="s">
        <v>82</v>
      </c>
      <c r="BK173" s="212">
        <f>ROUND(I173*H173,2)</f>
        <v>0</v>
      </c>
      <c r="BL173" s="24" t="s">
        <v>1599</v>
      </c>
      <c r="BM173" s="24" t="s">
        <v>2471</v>
      </c>
    </row>
    <row r="174" spans="2:65" s="1" customFormat="1" ht="13.5">
      <c r="B174" s="41"/>
      <c r="C174" s="63"/>
      <c r="D174" s="213" t="s">
        <v>195</v>
      </c>
      <c r="E174" s="63"/>
      <c r="F174" s="214" t="s">
        <v>1619</v>
      </c>
      <c r="G174" s="63"/>
      <c r="H174" s="63"/>
      <c r="I174" s="172"/>
      <c r="J174" s="63"/>
      <c r="K174" s="63"/>
      <c r="L174" s="61"/>
      <c r="M174" s="259"/>
      <c r="N174" s="260"/>
      <c r="O174" s="260"/>
      <c r="P174" s="260"/>
      <c r="Q174" s="260"/>
      <c r="R174" s="260"/>
      <c r="S174" s="260"/>
      <c r="T174" s="261"/>
      <c r="AT174" s="24" t="s">
        <v>195</v>
      </c>
      <c r="AU174" s="24" t="s">
        <v>82</v>
      </c>
    </row>
    <row r="175" spans="2:65" s="1" customFormat="1" ht="6.95" customHeight="1">
      <c r="B175" s="56"/>
      <c r="C175" s="57"/>
      <c r="D175" s="57"/>
      <c r="E175" s="57"/>
      <c r="F175" s="57"/>
      <c r="G175" s="57"/>
      <c r="H175" s="57"/>
      <c r="I175" s="148"/>
      <c r="J175" s="57"/>
      <c r="K175" s="57"/>
      <c r="L175" s="61"/>
    </row>
  </sheetData>
  <sheetProtection algorithmName="SHA-512" hashValue="CRPv+iEllnF/ZSNTltkxhGcdrDSgwQ++sUWU/g/nT84XDByuC75KGwAoETmaOQC46w78zlb2ov0X4Pdkz2KHvw==" saltValue="01UUBP4IcuK20E1NhCaVxaGcROrVOHmXdyKjPNzcawaFiEE9/7sq6N8LTJx1R9QBGifxd8XxWkoZiqE69zB/dA==" spinCount="100000" sheet="1" objects="1" scenarios="1" formatColumns="0" formatRows="0" autoFilter="0"/>
  <autoFilter ref="C89:K174" xr:uid="{00000000-0009-0000-0000-00000A000000}"/>
  <mergeCells count="13">
    <mergeCell ref="E82:H82"/>
    <mergeCell ref="G1:H1"/>
    <mergeCell ref="L2:V2"/>
    <mergeCell ref="E49:H49"/>
    <mergeCell ref="E51:H51"/>
    <mergeCell ref="J55:J56"/>
    <mergeCell ref="E78:H78"/>
    <mergeCell ref="E80:H80"/>
    <mergeCell ref="E7:H7"/>
    <mergeCell ref="E9:H9"/>
    <mergeCell ref="E11:H11"/>
    <mergeCell ref="E26:H26"/>
    <mergeCell ref="E47:H47"/>
  </mergeCells>
  <hyperlinks>
    <hyperlink ref="F1:G1" location="C2" display="1) Krycí list soupisu" xr:uid="{00000000-0004-0000-0A00-000000000000}"/>
    <hyperlink ref="G1:H1" location="C58" display="2) Rekapitulace" xr:uid="{00000000-0004-0000-0A00-000001000000}"/>
    <hyperlink ref="J1" location="C89" display="3) Soupis prací" xr:uid="{00000000-0004-0000-0A00-000002000000}"/>
    <hyperlink ref="L1:V1" location="'Rekapitulace stavby'!C2" display="Rekapitulace stavby" xr:uid="{00000000-0004-0000-0A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R93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147</v>
      </c>
      <c r="G1" s="399" t="s">
        <v>148</v>
      </c>
      <c r="H1" s="399"/>
      <c r="I1" s="124"/>
      <c r="J1" s="123" t="s">
        <v>149</v>
      </c>
      <c r="K1" s="122" t="s">
        <v>150</v>
      </c>
      <c r="L1" s="123" t="s">
        <v>151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122</v>
      </c>
    </row>
    <row r="3" spans="1:70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152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1:70" ht="16.5" customHeight="1">
      <c r="B7" s="28"/>
      <c r="C7" s="29"/>
      <c r="D7" s="29"/>
      <c r="E7" s="391" t="str">
        <f>'Rekapitulace stavby'!K6</f>
        <v>Revitalizace koupaliště Lhotka, Praha 4 - 2.etapa</v>
      </c>
      <c r="F7" s="392"/>
      <c r="G7" s="392"/>
      <c r="H7" s="392"/>
      <c r="I7" s="126"/>
      <c r="J7" s="29"/>
      <c r="K7" s="31"/>
    </row>
    <row r="8" spans="1:70">
      <c r="B8" s="28"/>
      <c r="C8" s="29"/>
      <c r="D8" s="37" t="s">
        <v>153</v>
      </c>
      <c r="E8" s="29"/>
      <c r="F8" s="29"/>
      <c r="G8" s="29"/>
      <c r="H8" s="29"/>
      <c r="I8" s="126"/>
      <c r="J8" s="29"/>
      <c r="K8" s="31"/>
    </row>
    <row r="9" spans="1:70" s="1" customFormat="1" ht="16.5" customHeight="1">
      <c r="B9" s="41"/>
      <c r="C9" s="42"/>
      <c r="D9" s="42"/>
      <c r="E9" s="391" t="s">
        <v>2472</v>
      </c>
      <c r="F9" s="394"/>
      <c r="G9" s="394"/>
      <c r="H9" s="394"/>
      <c r="I9" s="127"/>
      <c r="J9" s="42"/>
      <c r="K9" s="45"/>
    </row>
    <row r="10" spans="1:70" s="1" customFormat="1">
      <c r="B10" s="41"/>
      <c r="C10" s="42"/>
      <c r="D10" s="37" t="s">
        <v>879</v>
      </c>
      <c r="E10" s="42"/>
      <c r="F10" s="42"/>
      <c r="G10" s="42"/>
      <c r="H10" s="42"/>
      <c r="I10" s="127"/>
      <c r="J10" s="42"/>
      <c r="K10" s="45"/>
    </row>
    <row r="11" spans="1:70" s="1" customFormat="1" ht="36.950000000000003" customHeight="1">
      <c r="B11" s="41"/>
      <c r="C11" s="42"/>
      <c r="D11" s="42"/>
      <c r="E11" s="393" t="s">
        <v>2473</v>
      </c>
      <c r="F11" s="394"/>
      <c r="G11" s="394"/>
      <c r="H11" s="394"/>
      <c r="I11" s="127"/>
      <c r="J11" s="42"/>
      <c r="K11" s="45"/>
    </row>
    <row r="12" spans="1:70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1:70" s="1" customFormat="1" ht="14.45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8" t="s">
        <v>22</v>
      </c>
      <c r="J13" s="35" t="s">
        <v>30</v>
      </c>
      <c r="K13" s="45"/>
    </row>
    <row r="14" spans="1:70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8" t="s">
        <v>26</v>
      </c>
      <c r="J14" s="129" t="str">
        <f>'Rekapitulace stavby'!AN8</f>
        <v>10. 8. 2018</v>
      </c>
      <c r="K14" s="45"/>
    </row>
    <row r="15" spans="1:70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1:70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8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8" t="s">
        <v>32</v>
      </c>
      <c r="J17" s="35" t="s">
        <v>30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33</v>
      </c>
      <c r="E19" s="42"/>
      <c r="F19" s="42"/>
      <c r="G19" s="42"/>
      <c r="H19" s="42"/>
      <c r="I19" s="128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35</v>
      </c>
      <c r="E22" s="42"/>
      <c r="F22" s="42"/>
      <c r="G22" s="42"/>
      <c r="H22" s="42"/>
      <c r="I22" s="128" t="s">
        <v>29</v>
      </c>
      <c r="J22" s="35" t="s">
        <v>30</v>
      </c>
      <c r="K22" s="45"/>
    </row>
    <row r="23" spans="2:11" s="1" customFormat="1" ht="18" customHeight="1">
      <c r="B23" s="41"/>
      <c r="C23" s="42"/>
      <c r="D23" s="42"/>
      <c r="E23" s="35" t="s">
        <v>36</v>
      </c>
      <c r="F23" s="42"/>
      <c r="G23" s="42"/>
      <c r="H23" s="42"/>
      <c r="I23" s="128" t="s">
        <v>32</v>
      </c>
      <c r="J23" s="35" t="s">
        <v>30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38</v>
      </c>
      <c r="E25" s="42"/>
      <c r="F25" s="42"/>
      <c r="G25" s="42"/>
      <c r="H25" s="42"/>
      <c r="I25" s="127"/>
      <c r="J25" s="42"/>
      <c r="K25" s="45"/>
    </row>
    <row r="26" spans="2:11" s="7" customFormat="1" ht="16.5" customHeight="1">
      <c r="B26" s="130"/>
      <c r="C26" s="131"/>
      <c r="D26" s="131"/>
      <c r="E26" s="367" t="s">
        <v>30</v>
      </c>
      <c r="F26" s="367"/>
      <c r="G26" s="367"/>
      <c r="H26" s="367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40</v>
      </c>
      <c r="E29" s="42"/>
      <c r="F29" s="42"/>
      <c r="G29" s="42"/>
      <c r="H29" s="42"/>
      <c r="I29" s="127"/>
      <c r="J29" s="137">
        <f>ROUND(J84,2)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42</v>
      </c>
      <c r="G31" s="42"/>
      <c r="H31" s="42"/>
      <c r="I31" s="138" t="s">
        <v>41</v>
      </c>
      <c r="J31" s="46" t="s">
        <v>43</v>
      </c>
      <c r="K31" s="45"/>
    </row>
    <row r="32" spans="2:11" s="1" customFormat="1" ht="14.45" customHeight="1">
      <c r="B32" s="41"/>
      <c r="C32" s="42"/>
      <c r="D32" s="49" t="s">
        <v>44</v>
      </c>
      <c r="E32" s="49" t="s">
        <v>45</v>
      </c>
      <c r="F32" s="139">
        <f>ROUND(SUM(BE84:BE92), 2)</f>
        <v>0</v>
      </c>
      <c r="G32" s="42"/>
      <c r="H32" s="42"/>
      <c r="I32" s="140">
        <v>0.21</v>
      </c>
      <c r="J32" s="139">
        <f>ROUND(ROUND((SUM(BE84:BE92)), 2)*I32, 2)</f>
        <v>0</v>
      </c>
      <c r="K32" s="45"/>
    </row>
    <row r="33" spans="2:11" s="1" customFormat="1" ht="14.45" customHeight="1">
      <c r="B33" s="41"/>
      <c r="C33" s="42"/>
      <c r="D33" s="42"/>
      <c r="E33" s="49" t="s">
        <v>46</v>
      </c>
      <c r="F33" s="139">
        <f>ROUND(SUM(BF84:BF92), 2)</f>
        <v>0</v>
      </c>
      <c r="G33" s="42"/>
      <c r="H33" s="42"/>
      <c r="I33" s="140">
        <v>0.15</v>
      </c>
      <c r="J33" s="139">
        <f>ROUND(ROUND((SUM(BF84:BF92)), 2)*I33, 2)</f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47</v>
      </c>
      <c r="F34" s="139">
        <f>ROUND(SUM(BG84:BG92), 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hidden="1" customHeight="1">
      <c r="B35" s="41"/>
      <c r="C35" s="42"/>
      <c r="D35" s="42"/>
      <c r="E35" s="49" t="s">
        <v>48</v>
      </c>
      <c r="F35" s="139">
        <f>ROUND(SUM(BH84:BH92), 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hidden="1" customHeight="1">
      <c r="B36" s="41"/>
      <c r="C36" s="42"/>
      <c r="D36" s="42"/>
      <c r="E36" s="49" t="s">
        <v>49</v>
      </c>
      <c r="F36" s="139">
        <f>ROUND(SUM(BI84:BI92), 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50</v>
      </c>
      <c r="E38" s="79"/>
      <c r="F38" s="79"/>
      <c r="G38" s="143" t="s">
        <v>51</v>
      </c>
      <c r="H38" s="144" t="s">
        <v>52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0000000000003" customHeight="1">
      <c r="B44" s="41"/>
      <c r="C44" s="30" t="s">
        <v>155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6.5" customHeight="1">
      <c r="B47" s="41"/>
      <c r="C47" s="42"/>
      <c r="D47" s="42"/>
      <c r="E47" s="391" t="str">
        <f>E7</f>
        <v>Revitalizace koupaliště Lhotka, Praha 4 - 2.etapa</v>
      </c>
      <c r="F47" s="392"/>
      <c r="G47" s="392"/>
      <c r="H47" s="392"/>
      <c r="I47" s="127"/>
      <c r="J47" s="42"/>
      <c r="K47" s="45"/>
    </row>
    <row r="48" spans="2:11">
      <c r="B48" s="28"/>
      <c r="C48" s="37" t="s">
        <v>153</v>
      </c>
      <c r="D48" s="29"/>
      <c r="E48" s="29"/>
      <c r="F48" s="29"/>
      <c r="G48" s="29"/>
      <c r="H48" s="29"/>
      <c r="I48" s="126"/>
      <c r="J48" s="29"/>
      <c r="K48" s="31"/>
    </row>
    <row r="49" spans="2:47" s="1" customFormat="1" ht="16.5" customHeight="1">
      <c r="B49" s="41"/>
      <c r="C49" s="42"/>
      <c r="D49" s="42"/>
      <c r="E49" s="391" t="s">
        <v>2472</v>
      </c>
      <c r="F49" s="394"/>
      <c r="G49" s="394"/>
      <c r="H49" s="394"/>
      <c r="I49" s="127"/>
      <c r="J49" s="42"/>
      <c r="K49" s="45"/>
    </row>
    <row r="50" spans="2:47" s="1" customFormat="1" ht="14.45" customHeight="1">
      <c r="B50" s="41"/>
      <c r="C50" s="37" t="s">
        <v>879</v>
      </c>
      <c r="D50" s="42"/>
      <c r="E50" s="42"/>
      <c r="F50" s="42"/>
      <c r="G50" s="42"/>
      <c r="H50" s="42"/>
      <c r="I50" s="127"/>
      <c r="J50" s="42"/>
      <c r="K50" s="45"/>
    </row>
    <row r="51" spans="2:47" s="1" customFormat="1" ht="17.25" customHeight="1">
      <c r="B51" s="41"/>
      <c r="C51" s="42"/>
      <c r="D51" s="42"/>
      <c r="E51" s="393" t="str">
        <f>E11</f>
        <v>SO 4.01 - Sauny</v>
      </c>
      <c r="F51" s="394"/>
      <c r="G51" s="394"/>
      <c r="H51" s="394"/>
      <c r="I51" s="127"/>
      <c r="J51" s="42"/>
      <c r="K51" s="45"/>
    </row>
    <row r="52" spans="2:47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47" s="1" customFormat="1" ht="18" customHeight="1">
      <c r="B53" s="41"/>
      <c r="C53" s="37" t="s">
        <v>24</v>
      </c>
      <c r="D53" s="42"/>
      <c r="E53" s="42"/>
      <c r="F53" s="35" t="str">
        <f>F14</f>
        <v>Praha 4, k.ú. Lhotka 728071</v>
      </c>
      <c r="G53" s="42"/>
      <c r="H53" s="42"/>
      <c r="I53" s="128" t="s">
        <v>26</v>
      </c>
      <c r="J53" s="129" t="str">
        <f>IF(J14="","",J14)</f>
        <v>10. 8. 2018</v>
      </c>
      <c r="K53" s="45"/>
    </row>
    <row r="54" spans="2:47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47" s="1" customFormat="1">
      <c r="B55" s="41"/>
      <c r="C55" s="37" t="s">
        <v>28</v>
      </c>
      <c r="D55" s="42"/>
      <c r="E55" s="42"/>
      <c r="F55" s="35" t="str">
        <f>E17</f>
        <v>Městská část Praha 4</v>
      </c>
      <c r="G55" s="42"/>
      <c r="H55" s="42"/>
      <c r="I55" s="128" t="s">
        <v>35</v>
      </c>
      <c r="J55" s="367" t="str">
        <f>E23</f>
        <v>SUNCAD, s.r.o.</v>
      </c>
      <c r="K55" s="45"/>
    </row>
    <row r="56" spans="2:47" s="1" customFormat="1" ht="14.45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27"/>
      <c r="J56" s="395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47" s="1" customFormat="1" ht="29.25" customHeight="1">
      <c r="B58" s="41"/>
      <c r="C58" s="153" t="s">
        <v>156</v>
      </c>
      <c r="D58" s="141"/>
      <c r="E58" s="141"/>
      <c r="F58" s="141"/>
      <c r="G58" s="141"/>
      <c r="H58" s="141"/>
      <c r="I58" s="154"/>
      <c r="J58" s="155" t="s">
        <v>157</v>
      </c>
      <c r="K58" s="156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158</v>
      </c>
      <c r="D60" s="42"/>
      <c r="E60" s="42"/>
      <c r="F60" s="42"/>
      <c r="G60" s="42"/>
      <c r="H60" s="42"/>
      <c r="I60" s="127"/>
      <c r="J60" s="137">
        <f>J84</f>
        <v>0</v>
      </c>
      <c r="K60" s="45"/>
      <c r="AU60" s="24" t="s">
        <v>159</v>
      </c>
    </row>
    <row r="61" spans="2:47" s="8" customFormat="1" ht="24.95" customHeight="1">
      <c r="B61" s="158"/>
      <c r="C61" s="159"/>
      <c r="D61" s="160" t="s">
        <v>160</v>
      </c>
      <c r="E61" s="161"/>
      <c r="F61" s="161"/>
      <c r="G61" s="161"/>
      <c r="H61" s="161"/>
      <c r="I61" s="162"/>
      <c r="J61" s="163">
        <f>J85</f>
        <v>0</v>
      </c>
      <c r="K61" s="164"/>
    </row>
    <row r="62" spans="2:47" s="9" customFormat="1" ht="19.899999999999999" customHeight="1">
      <c r="B62" s="165"/>
      <c r="C62" s="166"/>
      <c r="D62" s="167" t="s">
        <v>1493</v>
      </c>
      <c r="E62" s="168"/>
      <c r="F62" s="168"/>
      <c r="G62" s="168"/>
      <c r="H62" s="168"/>
      <c r="I62" s="169"/>
      <c r="J62" s="170">
        <f>J86</f>
        <v>0</v>
      </c>
      <c r="K62" s="171"/>
    </row>
    <row r="63" spans="2:47" s="1" customFormat="1" ht="21.75" customHeight="1">
      <c r="B63" s="41"/>
      <c r="C63" s="42"/>
      <c r="D63" s="42"/>
      <c r="E63" s="42"/>
      <c r="F63" s="42"/>
      <c r="G63" s="42"/>
      <c r="H63" s="42"/>
      <c r="I63" s="127"/>
      <c r="J63" s="42"/>
      <c r="K63" s="45"/>
    </row>
    <row r="64" spans="2:47" s="1" customFormat="1" ht="6.95" customHeight="1">
      <c r="B64" s="56"/>
      <c r="C64" s="57"/>
      <c r="D64" s="57"/>
      <c r="E64" s="57"/>
      <c r="F64" s="57"/>
      <c r="G64" s="57"/>
      <c r="H64" s="57"/>
      <c r="I64" s="148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51"/>
      <c r="J68" s="60"/>
      <c r="K68" s="60"/>
      <c r="L68" s="61"/>
    </row>
    <row r="69" spans="2:12" s="1" customFormat="1" ht="36.950000000000003" customHeight="1">
      <c r="B69" s="41"/>
      <c r="C69" s="62" t="s">
        <v>170</v>
      </c>
      <c r="D69" s="63"/>
      <c r="E69" s="63"/>
      <c r="F69" s="63"/>
      <c r="G69" s="63"/>
      <c r="H69" s="63"/>
      <c r="I69" s="172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72"/>
      <c r="J70" s="63"/>
      <c r="K70" s="63"/>
      <c r="L70" s="61"/>
    </row>
    <row r="71" spans="2:12" s="1" customFormat="1" ht="14.45" customHeight="1">
      <c r="B71" s="41"/>
      <c r="C71" s="65" t="s">
        <v>18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16.5" customHeight="1">
      <c r="B72" s="41"/>
      <c r="C72" s="63"/>
      <c r="D72" s="63"/>
      <c r="E72" s="396" t="str">
        <f>E7</f>
        <v>Revitalizace koupaliště Lhotka, Praha 4 - 2.etapa</v>
      </c>
      <c r="F72" s="397"/>
      <c r="G72" s="397"/>
      <c r="H72" s="397"/>
      <c r="I72" s="172"/>
      <c r="J72" s="63"/>
      <c r="K72" s="63"/>
      <c r="L72" s="61"/>
    </row>
    <row r="73" spans="2:12">
      <c r="B73" s="28"/>
      <c r="C73" s="65" t="s">
        <v>153</v>
      </c>
      <c r="D73" s="262"/>
      <c r="E73" s="262"/>
      <c r="F73" s="262"/>
      <c r="G73" s="262"/>
      <c r="H73" s="262"/>
      <c r="J73" s="262"/>
      <c r="K73" s="262"/>
      <c r="L73" s="263"/>
    </row>
    <row r="74" spans="2:12" s="1" customFormat="1" ht="16.5" customHeight="1">
      <c r="B74" s="41"/>
      <c r="C74" s="63"/>
      <c r="D74" s="63"/>
      <c r="E74" s="396" t="s">
        <v>2472</v>
      </c>
      <c r="F74" s="398"/>
      <c r="G74" s="398"/>
      <c r="H74" s="398"/>
      <c r="I74" s="172"/>
      <c r="J74" s="63"/>
      <c r="K74" s="63"/>
      <c r="L74" s="61"/>
    </row>
    <row r="75" spans="2:12" s="1" customFormat="1" ht="14.45" customHeight="1">
      <c r="B75" s="41"/>
      <c r="C75" s="65" t="s">
        <v>879</v>
      </c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17.25" customHeight="1">
      <c r="B76" s="41"/>
      <c r="C76" s="63"/>
      <c r="D76" s="63"/>
      <c r="E76" s="384" t="str">
        <f>E11</f>
        <v>SO 4.01 - Sauny</v>
      </c>
      <c r="F76" s="398"/>
      <c r="G76" s="398"/>
      <c r="H76" s="398"/>
      <c r="I76" s="172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18" customHeight="1">
      <c r="B78" s="41"/>
      <c r="C78" s="65" t="s">
        <v>24</v>
      </c>
      <c r="D78" s="63"/>
      <c r="E78" s="63"/>
      <c r="F78" s="173" t="str">
        <f>F14</f>
        <v>Praha 4, k.ú. Lhotka 728071</v>
      </c>
      <c r="G78" s="63"/>
      <c r="H78" s="63"/>
      <c r="I78" s="174" t="s">
        <v>26</v>
      </c>
      <c r="J78" s="73" t="str">
        <f>IF(J14="","",J14)</f>
        <v>10. 8. 2018</v>
      </c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>
      <c r="B80" s="41"/>
      <c r="C80" s="65" t="s">
        <v>28</v>
      </c>
      <c r="D80" s="63"/>
      <c r="E80" s="63"/>
      <c r="F80" s="173" t="str">
        <f>E17</f>
        <v>Městská část Praha 4</v>
      </c>
      <c r="G80" s="63"/>
      <c r="H80" s="63"/>
      <c r="I80" s="174" t="s">
        <v>35</v>
      </c>
      <c r="J80" s="173" t="str">
        <f>E23</f>
        <v>SUNCAD, s.r.o.</v>
      </c>
      <c r="K80" s="63"/>
      <c r="L80" s="61"/>
    </row>
    <row r="81" spans="2:65" s="1" customFormat="1" ht="14.45" customHeight="1">
      <c r="B81" s="41"/>
      <c r="C81" s="65" t="s">
        <v>33</v>
      </c>
      <c r="D81" s="63"/>
      <c r="E81" s="63"/>
      <c r="F81" s="173" t="str">
        <f>IF(E20="","",E20)</f>
        <v/>
      </c>
      <c r="G81" s="63"/>
      <c r="H81" s="63"/>
      <c r="I81" s="172"/>
      <c r="J81" s="63"/>
      <c r="K81" s="63"/>
      <c r="L81" s="61"/>
    </row>
    <row r="82" spans="2:65" s="1" customFormat="1" ht="10.35" customHeight="1">
      <c r="B82" s="41"/>
      <c r="C82" s="63"/>
      <c r="D82" s="63"/>
      <c r="E82" s="63"/>
      <c r="F82" s="63"/>
      <c r="G82" s="63"/>
      <c r="H82" s="63"/>
      <c r="I82" s="172"/>
      <c r="J82" s="63"/>
      <c r="K82" s="63"/>
      <c r="L82" s="61"/>
    </row>
    <row r="83" spans="2:65" s="10" customFormat="1" ht="29.25" customHeight="1">
      <c r="B83" s="175"/>
      <c r="C83" s="176" t="s">
        <v>171</v>
      </c>
      <c r="D83" s="177" t="s">
        <v>59</v>
      </c>
      <c r="E83" s="177" t="s">
        <v>55</v>
      </c>
      <c r="F83" s="177" t="s">
        <v>172</v>
      </c>
      <c r="G83" s="177" t="s">
        <v>173</v>
      </c>
      <c r="H83" s="177" t="s">
        <v>174</v>
      </c>
      <c r="I83" s="178" t="s">
        <v>175</v>
      </c>
      <c r="J83" s="177" t="s">
        <v>157</v>
      </c>
      <c r="K83" s="179" t="s">
        <v>176</v>
      </c>
      <c r="L83" s="180"/>
      <c r="M83" s="81" t="s">
        <v>177</v>
      </c>
      <c r="N83" s="82" t="s">
        <v>44</v>
      </c>
      <c r="O83" s="82" t="s">
        <v>178</v>
      </c>
      <c r="P83" s="82" t="s">
        <v>179</v>
      </c>
      <c r="Q83" s="82" t="s">
        <v>180</v>
      </c>
      <c r="R83" s="82" t="s">
        <v>181</v>
      </c>
      <c r="S83" s="82" t="s">
        <v>182</v>
      </c>
      <c r="T83" s="83" t="s">
        <v>183</v>
      </c>
    </row>
    <row r="84" spans="2:65" s="1" customFormat="1" ht="29.25" customHeight="1">
      <c r="B84" s="41"/>
      <c r="C84" s="87" t="s">
        <v>158</v>
      </c>
      <c r="D84" s="63"/>
      <c r="E84" s="63"/>
      <c r="F84" s="63"/>
      <c r="G84" s="63"/>
      <c r="H84" s="63"/>
      <c r="I84" s="172"/>
      <c r="J84" s="181">
        <f>BK84</f>
        <v>0</v>
      </c>
      <c r="K84" s="63"/>
      <c r="L84" s="61"/>
      <c r="M84" s="84"/>
      <c r="N84" s="85"/>
      <c r="O84" s="85"/>
      <c r="P84" s="182">
        <f>P85</f>
        <v>0</v>
      </c>
      <c r="Q84" s="85"/>
      <c r="R84" s="182">
        <f>R85</f>
        <v>0</v>
      </c>
      <c r="S84" s="85"/>
      <c r="T84" s="183">
        <f>T85</f>
        <v>0</v>
      </c>
      <c r="AT84" s="24" t="s">
        <v>73</v>
      </c>
      <c r="AU84" s="24" t="s">
        <v>159</v>
      </c>
      <c r="BK84" s="184">
        <f>BK85</f>
        <v>0</v>
      </c>
    </row>
    <row r="85" spans="2:65" s="11" customFormat="1" ht="37.35" customHeight="1">
      <c r="B85" s="185"/>
      <c r="C85" s="186"/>
      <c r="D85" s="187" t="s">
        <v>73</v>
      </c>
      <c r="E85" s="188" t="s">
        <v>184</v>
      </c>
      <c r="F85" s="188" t="s">
        <v>185</v>
      </c>
      <c r="G85" s="186"/>
      <c r="H85" s="186"/>
      <c r="I85" s="189"/>
      <c r="J85" s="190">
        <f>BK85</f>
        <v>0</v>
      </c>
      <c r="K85" s="186"/>
      <c r="L85" s="191"/>
      <c r="M85" s="192"/>
      <c r="N85" s="193"/>
      <c r="O85" s="193"/>
      <c r="P85" s="194">
        <f>P86</f>
        <v>0</v>
      </c>
      <c r="Q85" s="193"/>
      <c r="R85" s="194">
        <f>R86</f>
        <v>0</v>
      </c>
      <c r="S85" s="193"/>
      <c r="T85" s="195">
        <f>T86</f>
        <v>0</v>
      </c>
      <c r="AR85" s="196" t="s">
        <v>82</v>
      </c>
      <c r="AT85" s="197" t="s">
        <v>73</v>
      </c>
      <c r="AU85" s="197" t="s">
        <v>74</v>
      </c>
      <c r="AY85" s="196" t="s">
        <v>186</v>
      </c>
      <c r="BK85" s="198">
        <f>BK86</f>
        <v>0</v>
      </c>
    </row>
    <row r="86" spans="2:65" s="11" customFormat="1" ht="19.899999999999999" customHeight="1">
      <c r="B86" s="185"/>
      <c r="C86" s="186"/>
      <c r="D86" s="187" t="s">
        <v>73</v>
      </c>
      <c r="E86" s="199" t="s">
        <v>243</v>
      </c>
      <c r="F86" s="199" t="s">
        <v>1582</v>
      </c>
      <c r="G86" s="186"/>
      <c r="H86" s="186"/>
      <c r="I86" s="189"/>
      <c r="J86" s="200">
        <f>BK86</f>
        <v>0</v>
      </c>
      <c r="K86" s="186"/>
      <c r="L86" s="191"/>
      <c r="M86" s="192"/>
      <c r="N86" s="193"/>
      <c r="O86" s="193"/>
      <c r="P86" s="194">
        <f>SUM(P87:P92)</f>
        <v>0</v>
      </c>
      <c r="Q86" s="193"/>
      <c r="R86" s="194">
        <f>SUM(R87:R92)</f>
        <v>0</v>
      </c>
      <c r="S86" s="193"/>
      <c r="T86" s="195">
        <f>SUM(T87:T92)</f>
        <v>0</v>
      </c>
      <c r="AR86" s="196" t="s">
        <v>82</v>
      </c>
      <c r="AT86" s="197" t="s">
        <v>73</v>
      </c>
      <c r="AU86" s="197" t="s">
        <v>82</v>
      </c>
      <c r="AY86" s="196" t="s">
        <v>186</v>
      </c>
      <c r="BK86" s="198">
        <f>SUM(BK87:BK92)</f>
        <v>0</v>
      </c>
    </row>
    <row r="87" spans="2:65" s="1" customFormat="1" ht="16.5" customHeight="1">
      <c r="B87" s="41"/>
      <c r="C87" s="201" t="s">
        <v>82</v>
      </c>
      <c r="D87" s="201" t="s">
        <v>188</v>
      </c>
      <c r="E87" s="202" t="s">
        <v>2474</v>
      </c>
      <c r="F87" s="203" t="s">
        <v>2475</v>
      </c>
      <c r="G87" s="204" t="s">
        <v>1129</v>
      </c>
      <c r="H87" s="205">
        <v>1</v>
      </c>
      <c r="I87" s="206"/>
      <c r="J87" s="207">
        <f>ROUND(I87*H87,2)</f>
        <v>0</v>
      </c>
      <c r="K87" s="203" t="s">
        <v>30</v>
      </c>
      <c r="L87" s="61"/>
      <c r="M87" s="208" t="s">
        <v>30</v>
      </c>
      <c r="N87" s="209" t="s">
        <v>45</v>
      </c>
      <c r="O87" s="42"/>
      <c r="P87" s="210">
        <f>O87*H87</f>
        <v>0</v>
      </c>
      <c r="Q87" s="210">
        <v>0</v>
      </c>
      <c r="R87" s="210">
        <f>Q87*H87</f>
        <v>0</v>
      </c>
      <c r="S87" s="210">
        <v>0</v>
      </c>
      <c r="T87" s="211">
        <f>S87*H87</f>
        <v>0</v>
      </c>
      <c r="AR87" s="24" t="s">
        <v>193</v>
      </c>
      <c r="AT87" s="24" t="s">
        <v>188</v>
      </c>
      <c r="AU87" s="24" t="s">
        <v>84</v>
      </c>
      <c r="AY87" s="24" t="s">
        <v>186</v>
      </c>
      <c r="BE87" s="212">
        <f>IF(N87="základní",J87,0)</f>
        <v>0</v>
      </c>
      <c r="BF87" s="212">
        <f>IF(N87="snížená",J87,0)</f>
        <v>0</v>
      </c>
      <c r="BG87" s="212">
        <f>IF(N87="zákl. přenesená",J87,0)</f>
        <v>0</v>
      </c>
      <c r="BH87" s="212">
        <f>IF(N87="sníž. přenesená",J87,0)</f>
        <v>0</v>
      </c>
      <c r="BI87" s="212">
        <f>IF(N87="nulová",J87,0)</f>
        <v>0</v>
      </c>
      <c r="BJ87" s="24" t="s">
        <v>82</v>
      </c>
      <c r="BK87" s="212">
        <f>ROUND(I87*H87,2)</f>
        <v>0</v>
      </c>
      <c r="BL87" s="24" t="s">
        <v>193</v>
      </c>
      <c r="BM87" s="24" t="s">
        <v>2476</v>
      </c>
    </row>
    <row r="88" spans="2:65" s="1" customFormat="1" ht="13.5">
      <c r="B88" s="41"/>
      <c r="C88" s="63"/>
      <c r="D88" s="213" t="s">
        <v>195</v>
      </c>
      <c r="E88" s="63"/>
      <c r="F88" s="214" t="s">
        <v>2477</v>
      </c>
      <c r="G88" s="63"/>
      <c r="H88" s="63"/>
      <c r="I88" s="172"/>
      <c r="J88" s="63"/>
      <c r="K88" s="63"/>
      <c r="L88" s="61"/>
      <c r="M88" s="215"/>
      <c r="N88" s="42"/>
      <c r="O88" s="42"/>
      <c r="P88" s="42"/>
      <c r="Q88" s="42"/>
      <c r="R88" s="42"/>
      <c r="S88" s="42"/>
      <c r="T88" s="78"/>
      <c r="AT88" s="24" t="s">
        <v>195</v>
      </c>
      <c r="AU88" s="24" t="s">
        <v>84</v>
      </c>
    </row>
    <row r="89" spans="2:65" s="1" customFormat="1" ht="25.5" customHeight="1">
      <c r="B89" s="41"/>
      <c r="C89" s="201" t="s">
        <v>84</v>
      </c>
      <c r="D89" s="201" t="s">
        <v>188</v>
      </c>
      <c r="E89" s="202" t="s">
        <v>2478</v>
      </c>
      <c r="F89" s="203" t="s">
        <v>2479</v>
      </c>
      <c r="G89" s="204" t="s">
        <v>1129</v>
      </c>
      <c r="H89" s="205">
        <v>1</v>
      </c>
      <c r="I89" s="206"/>
      <c r="J89" s="207">
        <f>ROUND(I89*H89,2)</f>
        <v>0</v>
      </c>
      <c r="K89" s="203" t="s">
        <v>30</v>
      </c>
      <c r="L89" s="61"/>
      <c r="M89" s="208" t="s">
        <v>30</v>
      </c>
      <c r="N89" s="209" t="s">
        <v>45</v>
      </c>
      <c r="O89" s="42"/>
      <c r="P89" s="210">
        <f>O89*H89</f>
        <v>0</v>
      </c>
      <c r="Q89" s="210">
        <v>0</v>
      </c>
      <c r="R89" s="210">
        <f>Q89*H89</f>
        <v>0</v>
      </c>
      <c r="S89" s="210">
        <v>0</v>
      </c>
      <c r="T89" s="211">
        <f>S89*H89</f>
        <v>0</v>
      </c>
      <c r="AR89" s="24" t="s">
        <v>193</v>
      </c>
      <c r="AT89" s="24" t="s">
        <v>188</v>
      </c>
      <c r="AU89" s="24" t="s">
        <v>84</v>
      </c>
      <c r="AY89" s="24" t="s">
        <v>186</v>
      </c>
      <c r="BE89" s="212">
        <f>IF(N89="základní",J89,0)</f>
        <v>0</v>
      </c>
      <c r="BF89" s="212">
        <f>IF(N89="snížená",J89,0)</f>
        <v>0</v>
      </c>
      <c r="BG89" s="212">
        <f>IF(N89="zákl. přenesená",J89,0)</f>
        <v>0</v>
      </c>
      <c r="BH89" s="212">
        <f>IF(N89="sníž. přenesená",J89,0)</f>
        <v>0</v>
      </c>
      <c r="BI89" s="212">
        <f>IF(N89="nulová",J89,0)</f>
        <v>0</v>
      </c>
      <c r="BJ89" s="24" t="s">
        <v>82</v>
      </c>
      <c r="BK89" s="212">
        <f>ROUND(I89*H89,2)</f>
        <v>0</v>
      </c>
      <c r="BL89" s="24" t="s">
        <v>193</v>
      </c>
      <c r="BM89" s="24" t="s">
        <v>2480</v>
      </c>
    </row>
    <row r="90" spans="2:65" s="1" customFormat="1" ht="27">
      <c r="B90" s="41"/>
      <c r="C90" s="63"/>
      <c r="D90" s="213" t="s">
        <v>195</v>
      </c>
      <c r="E90" s="63"/>
      <c r="F90" s="214" t="s">
        <v>2479</v>
      </c>
      <c r="G90" s="63"/>
      <c r="H90" s="63"/>
      <c r="I90" s="172"/>
      <c r="J90" s="63"/>
      <c r="K90" s="63"/>
      <c r="L90" s="61"/>
      <c r="M90" s="215"/>
      <c r="N90" s="42"/>
      <c r="O90" s="42"/>
      <c r="P90" s="42"/>
      <c r="Q90" s="42"/>
      <c r="R90" s="42"/>
      <c r="S90" s="42"/>
      <c r="T90" s="78"/>
      <c r="AT90" s="24" t="s">
        <v>195</v>
      </c>
      <c r="AU90" s="24" t="s">
        <v>84</v>
      </c>
    </row>
    <row r="91" spans="2:65" s="1" customFormat="1" ht="16.5" customHeight="1">
      <c r="B91" s="41"/>
      <c r="C91" s="201" t="s">
        <v>203</v>
      </c>
      <c r="D91" s="201" t="s">
        <v>188</v>
      </c>
      <c r="E91" s="202" t="s">
        <v>2481</v>
      </c>
      <c r="F91" s="203" t="s">
        <v>2482</v>
      </c>
      <c r="G91" s="204" t="s">
        <v>206</v>
      </c>
      <c r="H91" s="205">
        <v>60</v>
      </c>
      <c r="I91" s="206"/>
      <c r="J91" s="207">
        <f>ROUND(I91*H91,2)</f>
        <v>0</v>
      </c>
      <c r="K91" s="203" t="s">
        <v>30</v>
      </c>
      <c r="L91" s="61"/>
      <c r="M91" s="208" t="s">
        <v>30</v>
      </c>
      <c r="N91" s="209" t="s">
        <v>45</v>
      </c>
      <c r="O91" s="42"/>
      <c r="P91" s="210">
        <f>O91*H91</f>
        <v>0</v>
      </c>
      <c r="Q91" s="210">
        <v>0</v>
      </c>
      <c r="R91" s="210">
        <f>Q91*H91</f>
        <v>0</v>
      </c>
      <c r="S91" s="210">
        <v>0</v>
      </c>
      <c r="T91" s="211">
        <f>S91*H91</f>
        <v>0</v>
      </c>
      <c r="AR91" s="24" t="s">
        <v>193</v>
      </c>
      <c r="AT91" s="24" t="s">
        <v>188</v>
      </c>
      <c r="AU91" s="24" t="s">
        <v>84</v>
      </c>
      <c r="AY91" s="24" t="s">
        <v>186</v>
      </c>
      <c r="BE91" s="212">
        <f>IF(N91="základní",J91,0)</f>
        <v>0</v>
      </c>
      <c r="BF91" s="212">
        <f>IF(N91="snížená",J91,0)</f>
        <v>0</v>
      </c>
      <c r="BG91" s="212">
        <f>IF(N91="zákl. přenesená",J91,0)</f>
        <v>0</v>
      </c>
      <c r="BH91" s="212">
        <f>IF(N91="sníž. přenesená",J91,0)</f>
        <v>0</v>
      </c>
      <c r="BI91" s="212">
        <f>IF(N91="nulová",J91,0)</f>
        <v>0</v>
      </c>
      <c r="BJ91" s="24" t="s">
        <v>82</v>
      </c>
      <c r="BK91" s="212">
        <f>ROUND(I91*H91,2)</f>
        <v>0</v>
      </c>
      <c r="BL91" s="24" t="s">
        <v>193</v>
      </c>
      <c r="BM91" s="24" t="s">
        <v>2483</v>
      </c>
    </row>
    <row r="92" spans="2:65" s="1" customFormat="1" ht="13.5">
      <c r="B92" s="41"/>
      <c r="C92" s="63"/>
      <c r="D92" s="213" t="s">
        <v>195</v>
      </c>
      <c r="E92" s="63"/>
      <c r="F92" s="214" t="s">
        <v>2482</v>
      </c>
      <c r="G92" s="63"/>
      <c r="H92" s="63"/>
      <c r="I92" s="172"/>
      <c r="J92" s="63"/>
      <c r="K92" s="63"/>
      <c r="L92" s="61"/>
      <c r="M92" s="259"/>
      <c r="N92" s="260"/>
      <c r="O92" s="260"/>
      <c r="P92" s="260"/>
      <c r="Q92" s="260"/>
      <c r="R92" s="260"/>
      <c r="S92" s="260"/>
      <c r="T92" s="261"/>
      <c r="AT92" s="24" t="s">
        <v>195</v>
      </c>
      <c r="AU92" s="24" t="s">
        <v>84</v>
      </c>
    </row>
    <row r="93" spans="2:65" s="1" customFormat="1" ht="6.95" customHeight="1">
      <c r="B93" s="56"/>
      <c r="C93" s="57"/>
      <c r="D93" s="57"/>
      <c r="E93" s="57"/>
      <c r="F93" s="57"/>
      <c r="G93" s="57"/>
      <c r="H93" s="57"/>
      <c r="I93" s="148"/>
      <c r="J93" s="57"/>
      <c r="K93" s="57"/>
      <c r="L93" s="61"/>
    </row>
  </sheetData>
  <sheetProtection algorithmName="SHA-512" hashValue="CL51AYIxHtekDXa8Uno4Y0VORzSPV2dNHEFBWn/gU0lbqgEAbpTOoV8EG+RhN27g7tAN0KuaTK8FubuKlLDF5g==" saltValue="X+PsUN3v1/NYNHIRvPVz3OfjiS5WqsFstDFqPQ2xGIFRZHD0OvX1CDgfL+Iwi8xA9Y+TUoXcODvL6l3CzVJtfg==" spinCount="100000" sheet="1" objects="1" scenarios="1" formatColumns="0" formatRows="0" autoFilter="0"/>
  <autoFilter ref="C83:K92" xr:uid="{00000000-0009-0000-0000-00000B000000}"/>
  <mergeCells count="13">
    <mergeCell ref="E76:H76"/>
    <mergeCell ref="G1:H1"/>
    <mergeCell ref="L2:V2"/>
    <mergeCell ref="E49:H49"/>
    <mergeCell ref="E51:H51"/>
    <mergeCell ref="J55:J56"/>
    <mergeCell ref="E72:H72"/>
    <mergeCell ref="E74:H74"/>
    <mergeCell ref="E7:H7"/>
    <mergeCell ref="E9:H9"/>
    <mergeCell ref="E11:H11"/>
    <mergeCell ref="E26:H26"/>
    <mergeCell ref="E47:H47"/>
  </mergeCells>
  <hyperlinks>
    <hyperlink ref="F1:G1" location="C2" display="1) Krycí list soupisu" xr:uid="{00000000-0004-0000-0B00-000000000000}"/>
    <hyperlink ref="G1:H1" location="C58" display="2) Rekapitulace" xr:uid="{00000000-0004-0000-0B00-000001000000}"/>
    <hyperlink ref="J1" location="C83" display="3) Soupis prací" xr:uid="{00000000-0004-0000-0B00-000002000000}"/>
    <hyperlink ref="L1:V1" location="'Rekapitulace stavby'!C2" display="Rekapitulace stavby" xr:uid="{00000000-0004-0000-0B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R31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147</v>
      </c>
      <c r="G1" s="399" t="s">
        <v>148</v>
      </c>
      <c r="H1" s="399"/>
      <c r="I1" s="124"/>
      <c r="J1" s="123" t="s">
        <v>149</v>
      </c>
      <c r="K1" s="122" t="s">
        <v>150</v>
      </c>
      <c r="L1" s="123" t="s">
        <v>151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125</v>
      </c>
    </row>
    <row r="3" spans="1:70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152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1:70" ht="16.5" customHeight="1">
      <c r="B7" s="28"/>
      <c r="C7" s="29"/>
      <c r="D7" s="29"/>
      <c r="E7" s="391" t="str">
        <f>'Rekapitulace stavby'!K6</f>
        <v>Revitalizace koupaliště Lhotka, Praha 4 - 2.etapa</v>
      </c>
      <c r="F7" s="392"/>
      <c r="G7" s="392"/>
      <c r="H7" s="392"/>
      <c r="I7" s="126"/>
      <c r="J7" s="29"/>
      <c r="K7" s="31"/>
    </row>
    <row r="8" spans="1:70">
      <c r="B8" s="28"/>
      <c r="C8" s="29"/>
      <c r="D8" s="37" t="s">
        <v>153</v>
      </c>
      <c r="E8" s="29"/>
      <c r="F8" s="29"/>
      <c r="G8" s="29"/>
      <c r="H8" s="29"/>
      <c r="I8" s="126"/>
      <c r="J8" s="29"/>
      <c r="K8" s="31"/>
    </row>
    <row r="9" spans="1:70" s="1" customFormat="1" ht="16.5" customHeight="1">
      <c r="B9" s="41"/>
      <c r="C9" s="42"/>
      <c r="D9" s="42"/>
      <c r="E9" s="391" t="s">
        <v>2472</v>
      </c>
      <c r="F9" s="394"/>
      <c r="G9" s="394"/>
      <c r="H9" s="394"/>
      <c r="I9" s="127"/>
      <c r="J9" s="42"/>
      <c r="K9" s="45"/>
    </row>
    <row r="10" spans="1:70" s="1" customFormat="1">
      <c r="B10" s="41"/>
      <c r="C10" s="42"/>
      <c r="D10" s="37" t="s">
        <v>879</v>
      </c>
      <c r="E10" s="42"/>
      <c r="F10" s="42"/>
      <c r="G10" s="42"/>
      <c r="H10" s="42"/>
      <c r="I10" s="127"/>
      <c r="J10" s="42"/>
      <c r="K10" s="45"/>
    </row>
    <row r="11" spans="1:70" s="1" customFormat="1" ht="36.950000000000003" customHeight="1">
      <c r="B11" s="41"/>
      <c r="C11" s="42"/>
      <c r="D11" s="42"/>
      <c r="E11" s="393" t="s">
        <v>2484</v>
      </c>
      <c r="F11" s="394"/>
      <c r="G11" s="394"/>
      <c r="H11" s="394"/>
      <c r="I11" s="127"/>
      <c r="J11" s="42"/>
      <c r="K11" s="45"/>
    </row>
    <row r="12" spans="1:70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1:70" s="1" customFormat="1" ht="14.45" customHeight="1">
      <c r="B13" s="41"/>
      <c r="C13" s="42"/>
      <c r="D13" s="37" t="s">
        <v>20</v>
      </c>
      <c r="E13" s="42"/>
      <c r="F13" s="35" t="s">
        <v>30</v>
      </c>
      <c r="G13" s="42"/>
      <c r="H13" s="42"/>
      <c r="I13" s="128" t="s">
        <v>22</v>
      </c>
      <c r="J13" s="35" t="s">
        <v>30</v>
      </c>
      <c r="K13" s="45"/>
    </row>
    <row r="14" spans="1:70" s="1" customFormat="1" ht="14.45" customHeight="1">
      <c r="B14" s="41"/>
      <c r="C14" s="42"/>
      <c r="D14" s="37" t="s">
        <v>24</v>
      </c>
      <c r="E14" s="42"/>
      <c r="F14" s="35" t="s">
        <v>2485</v>
      </c>
      <c r="G14" s="42"/>
      <c r="H14" s="42"/>
      <c r="I14" s="128" t="s">
        <v>26</v>
      </c>
      <c r="J14" s="129" t="str">
        <f>'Rekapitulace stavby'!AN8</f>
        <v>10. 8. 2018</v>
      </c>
      <c r="K14" s="45"/>
    </row>
    <row r="15" spans="1:70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1:70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8" t="s">
        <v>29</v>
      </c>
      <c r="J16" s="35" t="str">
        <f>IF('Rekapitulace stavby'!AN10="","",'Rekapitulace stavby'!AN10)</f>
        <v/>
      </c>
      <c r="K16" s="45"/>
    </row>
    <row r="17" spans="2:11" s="1" customFormat="1" ht="18" customHeight="1">
      <c r="B17" s="41"/>
      <c r="C17" s="42"/>
      <c r="D17" s="42"/>
      <c r="E17" s="35" t="str">
        <f>IF('Rekapitulace stavby'!E11="","",'Rekapitulace stavby'!E11)</f>
        <v>Městská část Praha 4</v>
      </c>
      <c r="F17" s="42"/>
      <c r="G17" s="42"/>
      <c r="H17" s="42"/>
      <c r="I17" s="128" t="s">
        <v>32</v>
      </c>
      <c r="J17" s="35" t="str">
        <f>IF('Rekapitulace stavby'!AN11="","",'Rekapitulace stavby'!AN11)</f>
        <v/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33</v>
      </c>
      <c r="E19" s="42"/>
      <c r="F19" s="42"/>
      <c r="G19" s="42"/>
      <c r="H19" s="42"/>
      <c r="I19" s="128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35</v>
      </c>
      <c r="E22" s="42"/>
      <c r="F22" s="42"/>
      <c r="G22" s="42"/>
      <c r="H22" s="42"/>
      <c r="I22" s="128" t="s">
        <v>29</v>
      </c>
      <c r="J22" s="35" t="str">
        <f>IF('Rekapitulace stavby'!AN16="","",'Rekapitulace stavby'!AN16)</f>
        <v/>
      </c>
      <c r="K22" s="45"/>
    </row>
    <row r="23" spans="2:11" s="1" customFormat="1" ht="18" customHeight="1">
      <c r="B23" s="41"/>
      <c r="C23" s="42"/>
      <c r="D23" s="42"/>
      <c r="E23" s="35" t="str">
        <f>IF('Rekapitulace stavby'!E17="","",'Rekapitulace stavby'!E17)</f>
        <v>SUNCAD, s.r.o.</v>
      </c>
      <c r="F23" s="42"/>
      <c r="G23" s="42"/>
      <c r="H23" s="42"/>
      <c r="I23" s="128" t="s">
        <v>32</v>
      </c>
      <c r="J23" s="35" t="str">
        <f>IF('Rekapitulace stavby'!AN17="","",'Rekapitulace stavby'!AN17)</f>
        <v/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38</v>
      </c>
      <c r="E25" s="42"/>
      <c r="F25" s="42"/>
      <c r="G25" s="42"/>
      <c r="H25" s="42"/>
      <c r="I25" s="127"/>
      <c r="J25" s="42"/>
      <c r="K25" s="45"/>
    </row>
    <row r="26" spans="2:11" s="7" customFormat="1" ht="16.5" customHeight="1">
      <c r="B26" s="130"/>
      <c r="C26" s="131"/>
      <c r="D26" s="131"/>
      <c r="E26" s="367" t="s">
        <v>30</v>
      </c>
      <c r="F26" s="367"/>
      <c r="G26" s="367"/>
      <c r="H26" s="367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40</v>
      </c>
      <c r="E29" s="42"/>
      <c r="F29" s="42"/>
      <c r="G29" s="42"/>
      <c r="H29" s="42"/>
      <c r="I29" s="127"/>
      <c r="J29" s="137">
        <f>ROUND(J89,2)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42</v>
      </c>
      <c r="G31" s="42"/>
      <c r="H31" s="42"/>
      <c r="I31" s="138" t="s">
        <v>41</v>
      </c>
      <c r="J31" s="46" t="s">
        <v>43</v>
      </c>
      <c r="K31" s="45"/>
    </row>
    <row r="32" spans="2:11" s="1" customFormat="1" ht="14.45" customHeight="1">
      <c r="B32" s="41"/>
      <c r="C32" s="42"/>
      <c r="D32" s="49" t="s">
        <v>44</v>
      </c>
      <c r="E32" s="49" t="s">
        <v>45</v>
      </c>
      <c r="F32" s="139">
        <f>ROUND(SUM(BE89:BE313), 2)</f>
        <v>0</v>
      </c>
      <c r="G32" s="42"/>
      <c r="H32" s="42"/>
      <c r="I32" s="140">
        <v>0.21</v>
      </c>
      <c r="J32" s="139">
        <f>ROUND(ROUND((SUM(BE89:BE313)), 2)*I32, 2)</f>
        <v>0</v>
      </c>
      <c r="K32" s="45"/>
    </row>
    <row r="33" spans="2:11" s="1" customFormat="1" ht="14.45" customHeight="1">
      <c r="B33" s="41"/>
      <c r="C33" s="42"/>
      <c r="D33" s="42"/>
      <c r="E33" s="49" t="s">
        <v>46</v>
      </c>
      <c r="F33" s="139">
        <f>ROUND(SUM(BF89:BF313), 2)</f>
        <v>0</v>
      </c>
      <c r="G33" s="42"/>
      <c r="H33" s="42"/>
      <c r="I33" s="140">
        <v>0.15</v>
      </c>
      <c r="J33" s="139">
        <f>ROUND(ROUND((SUM(BF89:BF313)), 2)*I33, 2)</f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47</v>
      </c>
      <c r="F34" s="139">
        <f>ROUND(SUM(BG89:BG313), 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hidden="1" customHeight="1">
      <c r="B35" s="41"/>
      <c r="C35" s="42"/>
      <c r="D35" s="42"/>
      <c r="E35" s="49" t="s">
        <v>48</v>
      </c>
      <c r="F35" s="139">
        <f>ROUND(SUM(BH89:BH313), 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hidden="1" customHeight="1">
      <c r="B36" s="41"/>
      <c r="C36" s="42"/>
      <c r="D36" s="42"/>
      <c r="E36" s="49" t="s">
        <v>49</v>
      </c>
      <c r="F36" s="139">
        <f>ROUND(SUM(BI89:BI313), 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50</v>
      </c>
      <c r="E38" s="79"/>
      <c r="F38" s="79"/>
      <c r="G38" s="143" t="s">
        <v>51</v>
      </c>
      <c r="H38" s="144" t="s">
        <v>52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0000000000003" customHeight="1">
      <c r="B44" s="41"/>
      <c r="C44" s="30" t="s">
        <v>155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6.5" customHeight="1">
      <c r="B47" s="41"/>
      <c r="C47" s="42"/>
      <c r="D47" s="42"/>
      <c r="E47" s="391" t="str">
        <f>E7</f>
        <v>Revitalizace koupaliště Lhotka, Praha 4 - 2.etapa</v>
      </c>
      <c r="F47" s="392"/>
      <c r="G47" s="392"/>
      <c r="H47" s="392"/>
      <c r="I47" s="127"/>
      <c r="J47" s="42"/>
      <c r="K47" s="45"/>
    </row>
    <row r="48" spans="2:11">
      <c r="B48" s="28"/>
      <c r="C48" s="37" t="s">
        <v>153</v>
      </c>
      <c r="D48" s="29"/>
      <c r="E48" s="29"/>
      <c r="F48" s="29"/>
      <c r="G48" s="29"/>
      <c r="H48" s="29"/>
      <c r="I48" s="126"/>
      <c r="J48" s="29"/>
      <c r="K48" s="31"/>
    </row>
    <row r="49" spans="2:47" s="1" customFormat="1" ht="16.5" customHeight="1">
      <c r="B49" s="41"/>
      <c r="C49" s="42"/>
      <c r="D49" s="42"/>
      <c r="E49" s="391" t="s">
        <v>2472</v>
      </c>
      <c r="F49" s="394"/>
      <c r="G49" s="394"/>
      <c r="H49" s="394"/>
      <c r="I49" s="127"/>
      <c r="J49" s="42"/>
      <c r="K49" s="45"/>
    </row>
    <row r="50" spans="2:47" s="1" customFormat="1" ht="14.45" customHeight="1">
      <c r="B50" s="41"/>
      <c r="C50" s="37" t="s">
        <v>879</v>
      </c>
      <c r="D50" s="42"/>
      <c r="E50" s="42"/>
      <c r="F50" s="42"/>
      <c r="G50" s="42"/>
      <c r="H50" s="42"/>
      <c r="I50" s="127"/>
      <c r="J50" s="42"/>
      <c r="K50" s="45"/>
    </row>
    <row r="51" spans="2:47" s="1" customFormat="1" ht="17.25" customHeight="1">
      <c r="B51" s="41"/>
      <c r="C51" s="42"/>
      <c r="D51" s="42"/>
      <c r="E51" s="393" t="str">
        <f>E11</f>
        <v>SO 4.02 - Retenční nádrže</v>
      </c>
      <c r="F51" s="394"/>
      <c r="G51" s="394"/>
      <c r="H51" s="394"/>
      <c r="I51" s="127"/>
      <c r="J51" s="42"/>
      <c r="K51" s="45"/>
    </row>
    <row r="52" spans="2:47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47" s="1" customFormat="1" ht="18" customHeight="1">
      <c r="B53" s="41"/>
      <c r="C53" s="37" t="s">
        <v>24</v>
      </c>
      <c r="D53" s="42"/>
      <c r="E53" s="42"/>
      <c r="F53" s="35" t="str">
        <f>F14</f>
        <v xml:space="preserve"> </v>
      </c>
      <c r="G53" s="42"/>
      <c r="H53" s="42"/>
      <c r="I53" s="128" t="s">
        <v>26</v>
      </c>
      <c r="J53" s="129" t="str">
        <f>IF(J14="","",J14)</f>
        <v>10. 8. 2018</v>
      </c>
      <c r="K53" s="45"/>
    </row>
    <row r="54" spans="2:47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47" s="1" customFormat="1">
      <c r="B55" s="41"/>
      <c r="C55" s="37" t="s">
        <v>28</v>
      </c>
      <c r="D55" s="42"/>
      <c r="E55" s="42"/>
      <c r="F55" s="35" t="str">
        <f>E17</f>
        <v>Městská část Praha 4</v>
      </c>
      <c r="G55" s="42"/>
      <c r="H55" s="42"/>
      <c r="I55" s="128" t="s">
        <v>35</v>
      </c>
      <c r="J55" s="367" t="str">
        <f>E23</f>
        <v>SUNCAD, s.r.o.</v>
      </c>
      <c r="K55" s="45"/>
    </row>
    <row r="56" spans="2:47" s="1" customFormat="1" ht="14.45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27"/>
      <c r="J56" s="395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47" s="1" customFormat="1" ht="29.25" customHeight="1">
      <c r="B58" s="41"/>
      <c r="C58" s="153" t="s">
        <v>156</v>
      </c>
      <c r="D58" s="141"/>
      <c r="E58" s="141"/>
      <c r="F58" s="141"/>
      <c r="G58" s="141"/>
      <c r="H58" s="141"/>
      <c r="I58" s="154"/>
      <c r="J58" s="155" t="s">
        <v>157</v>
      </c>
      <c r="K58" s="156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158</v>
      </c>
      <c r="D60" s="42"/>
      <c r="E60" s="42"/>
      <c r="F60" s="42"/>
      <c r="G60" s="42"/>
      <c r="H60" s="42"/>
      <c r="I60" s="127"/>
      <c r="J60" s="137">
        <f>J89</f>
        <v>0</v>
      </c>
      <c r="K60" s="45"/>
      <c r="AU60" s="24" t="s">
        <v>159</v>
      </c>
    </row>
    <row r="61" spans="2:47" s="8" customFormat="1" ht="24.95" customHeight="1">
      <c r="B61" s="158"/>
      <c r="C61" s="159"/>
      <c r="D61" s="160" t="s">
        <v>160</v>
      </c>
      <c r="E61" s="161"/>
      <c r="F61" s="161"/>
      <c r="G61" s="161"/>
      <c r="H61" s="161"/>
      <c r="I61" s="162"/>
      <c r="J61" s="163">
        <f>J90</f>
        <v>0</v>
      </c>
      <c r="K61" s="164"/>
    </row>
    <row r="62" spans="2:47" s="9" customFormat="1" ht="19.899999999999999" customHeight="1">
      <c r="B62" s="165"/>
      <c r="C62" s="166"/>
      <c r="D62" s="167" t="s">
        <v>161</v>
      </c>
      <c r="E62" s="168"/>
      <c r="F62" s="168"/>
      <c r="G62" s="168"/>
      <c r="H62" s="168"/>
      <c r="I62" s="169"/>
      <c r="J62" s="170">
        <f>J91</f>
        <v>0</v>
      </c>
      <c r="K62" s="171"/>
    </row>
    <row r="63" spans="2:47" s="9" customFormat="1" ht="19.899999999999999" customHeight="1">
      <c r="B63" s="165"/>
      <c r="C63" s="166"/>
      <c r="D63" s="167" t="s">
        <v>163</v>
      </c>
      <c r="E63" s="168"/>
      <c r="F63" s="168"/>
      <c r="G63" s="168"/>
      <c r="H63" s="168"/>
      <c r="I63" s="169"/>
      <c r="J63" s="170">
        <f>J220</f>
        <v>0</v>
      </c>
      <c r="K63" s="171"/>
    </row>
    <row r="64" spans="2:47" s="9" customFormat="1" ht="19.899999999999999" customHeight="1">
      <c r="B64" s="165"/>
      <c r="C64" s="166"/>
      <c r="D64" s="167" t="s">
        <v>164</v>
      </c>
      <c r="E64" s="168"/>
      <c r="F64" s="168"/>
      <c r="G64" s="168"/>
      <c r="H64" s="168"/>
      <c r="I64" s="169"/>
      <c r="J64" s="170">
        <f>J227</f>
        <v>0</v>
      </c>
      <c r="K64" s="171"/>
    </row>
    <row r="65" spans="2:12" s="9" customFormat="1" ht="19.899999999999999" customHeight="1">
      <c r="B65" s="165"/>
      <c r="C65" s="166"/>
      <c r="D65" s="167" t="s">
        <v>166</v>
      </c>
      <c r="E65" s="168"/>
      <c r="F65" s="168"/>
      <c r="G65" s="168"/>
      <c r="H65" s="168"/>
      <c r="I65" s="169"/>
      <c r="J65" s="170">
        <f>J239</f>
        <v>0</v>
      </c>
      <c r="K65" s="171"/>
    </row>
    <row r="66" spans="2:12" s="9" customFormat="1" ht="19.899999999999999" customHeight="1">
      <c r="B66" s="165"/>
      <c r="C66" s="166"/>
      <c r="D66" s="167" t="s">
        <v>1493</v>
      </c>
      <c r="E66" s="168"/>
      <c r="F66" s="168"/>
      <c r="G66" s="168"/>
      <c r="H66" s="168"/>
      <c r="I66" s="169"/>
      <c r="J66" s="170">
        <f>J306</f>
        <v>0</v>
      </c>
      <c r="K66" s="171"/>
    </row>
    <row r="67" spans="2:12" s="9" customFormat="1" ht="19.899999999999999" customHeight="1">
      <c r="B67" s="165"/>
      <c r="C67" s="166"/>
      <c r="D67" s="167" t="s">
        <v>169</v>
      </c>
      <c r="E67" s="168"/>
      <c r="F67" s="168"/>
      <c r="G67" s="168"/>
      <c r="H67" s="168"/>
      <c r="I67" s="169"/>
      <c r="J67" s="170">
        <f>J311</f>
        <v>0</v>
      </c>
      <c r="K67" s="171"/>
    </row>
    <row r="68" spans="2:12" s="1" customFormat="1" ht="21.75" customHeight="1">
      <c r="B68" s="41"/>
      <c r="C68" s="42"/>
      <c r="D68" s="42"/>
      <c r="E68" s="42"/>
      <c r="F68" s="42"/>
      <c r="G68" s="42"/>
      <c r="H68" s="42"/>
      <c r="I68" s="127"/>
      <c r="J68" s="42"/>
      <c r="K68" s="45"/>
    </row>
    <row r="69" spans="2:12" s="1" customFormat="1" ht="6.95" customHeight="1">
      <c r="B69" s="56"/>
      <c r="C69" s="57"/>
      <c r="D69" s="57"/>
      <c r="E69" s="57"/>
      <c r="F69" s="57"/>
      <c r="G69" s="57"/>
      <c r="H69" s="57"/>
      <c r="I69" s="148"/>
      <c r="J69" s="57"/>
      <c r="K69" s="58"/>
    </row>
    <row r="73" spans="2:12" s="1" customFormat="1" ht="6.95" customHeight="1">
      <c r="B73" s="59"/>
      <c r="C73" s="60"/>
      <c r="D73" s="60"/>
      <c r="E73" s="60"/>
      <c r="F73" s="60"/>
      <c r="G73" s="60"/>
      <c r="H73" s="60"/>
      <c r="I73" s="151"/>
      <c r="J73" s="60"/>
      <c r="K73" s="60"/>
      <c r="L73" s="61"/>
    </row>
    <row r="74" spans="2:12" s="1" customFormat="1" ht="36.950000000000003" customHeight="1">
      <c r="B74" s="41"/>
      <c r="C74" s="62" t="s">
        <v>170</v>
      </c>
      <c r="D74" s="63"/>
      <c r="E74" s="63"/>
      <c r="F74" s="63"/>
      <c r="G74" s="63"/>
      <c r="H74" s="63"/>
      <c r="I74" s="172"/>
      <c r="J74" s="63"/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14.45" customHeight="1">
      <c r="B76" s="41"/>
      <c r="C76" s="65" t="s">
        <v>18</v>
      </c>
      <c r="D76" s="63"/>
      <c r="E76" s="63"/>
      <c r="F76" s="63"/>
      <c r="G76" s="63"/>
      <c r="H76" s="63"/>
      <c r="I76" s="172"/>
      <c r="J76" s="63"/>
      <c r="K76" s="63"/>
      <c r="L76" s="61"/>
    </row>
    <row r="77" spans="2:12" s="1" customFormat="1" ht="16.5" customHeight="1">
      <c r="B77" s="41"/>
      <c r="C77" s="63"/>
      <c r="D77" s="63"/>
      <c r="E77" s="396" t="str">
        <f>E7</f>
        <v>Revitalizace koupaliště Lhotka, Praha 4 - 2.etapa</v>
      </c>
      <c r="F77" s="397"/>
      <c r="G77" s="397"/>
      <c r="H77" s="397"/>
      <c r="I77" s="172"/>
      <c r="J77" s="63"/>
      <c r="K77" s="63"/>
      <c r="L77" s="61"/>
    </row>
    <row r="78" spans="2:12">
      <c r="B78" s="28"/>
      <c r="C78" s="65" t="s">
        <v>153</v>
      </c>
      <c r="D78" s="262"/>
      <c r="E78" s="262"/>
      <c r="F78" s="262"/>
      <c r="G78" s="262"/>
      <c r="H78" s="262"/>
      <c r="J78" s="262"/>
      <c r="K78" s="262"/>
      <c r="L78" s="263"/>
    </row>
    <row r="79" spans="2:12" s="1" customFormat="1" ht="16.5" customHeight="1">
      <c r="B79" s="41"/>
      <c r="C79" s="63"/>
      <c r="D79" s="63"/>
      <c r="E79" s="396" t="s">
        <v>2472</v>
      </c>
      <c r="F79" s="398"/>
      <c r="G79" s="398"/>
      <c r="H79" s="398"/>
      <c r="I79" s="172"/>
      <c r="J79" s="63"/>
      <c r="K79" s="63"/>
      <c r="L79" s="61"/>
    </row>
    <row r="80" spans="2:12" s="1" customFormat="1" ht="14.45" customHeight="1">
      <c r="B80" s="41"/>
      <c r="C80" s="65" t="s">
        <v>879</v>
      </c>
      <c r="D80" s="63"/>
      <c r="E80" s="63"/>
      <c r="F80" s="63"/>
      <c r="G80" s="63"/>
      <c r="H80" s="63"/>
      <c r="I80" s="172"/>
      <c r="J80" s="63"/>
      <c r="K80" s="63"/>
      <c r="L80" s="61"/>
    </row>
    <row r="81" spans="2:65" s="1" customFormat="1" ht="17.25" customHeight="1">
      <c r="B81" s="41"/>
      <c r="C81" s="63"/>
      <c r="D81" s="63"/>
      <c r="E81" s="384" t="str">
        <f>E11</f>
        <v>SO 4.02 - Retenční nádrže</v>
      </c>
      <c r="F81" s="398"/>
      <c r="G81" s="398"/>
      <c r="H81" s="398"/>
      <c r="I81" s="172"/>
      <c r="J81" s="63"/>
      <c r="K81" s="63"/>
      <c r="L81" s="61"/>
    </row>
    <row r="82" spans="2:65" s="1" customFormat="1" ht="6.95" customHeight="1">
      <c r="B82" s="41"/>
      <c r="C82" s="63"/>
      <c r="D82" s="63"/>
      <c r="E82" s="63"/>
      <c r="F82" s="63"/>
      <c r="G82" s="63"/>
      <c r="H82" s="63"/>
      <c r="I82" s="172"/>
      <c r="J82" s="63"/>
      <c r="K82" s="63"/>
      <c r="L82" s="61"/>
    </row>
    <row r="83" spans="2:65" s="1" customFormat="1" ht="18" customHeight="1">
      <c r="B83" s="41"/>
      <c r="C83" s="65" t="s">
        <v>24</v>
      </c>
      <c r="D83" s="63"/>
      <c r="E83" s="63"/>
      <c r="F83" s="173" t="str">
        <f>F14</f>
        <v xml:space="preserve"> </v>
      </c>
      <c r="G83" s="63"/>
      <c r="H83" s="63"/>
      <c r="I83" s="174" t="s">
        <v>26</v>
      </c>
      <c r="J83" s="73" t="str">
        <f>IF(J14="","",J14)</f>
        <v>10. 8. 2018</v>
      </c>
      <c r="K83" s="63"/>
      <c r="L83" s="61"/>
    </row>
    <row r="84" spans="2:65" s="1" customFormat="1" ht="6.95" customHeight="1">
      <c r="B84" s="41"/>
      <c r="C84" s="63"/>
      <c r="D84" s="63"/>
      <c r="E84" s="63"/>
      <c r="F84" s="63"/>
      <c r="G84" s="63"/>
      <c r="H84" s="63"/>
      <c r="I84" s="172"/>
      <c r="J84" s="63"/>
      <c r="K84" s="63"/>
      <c r="L84" s="61"/>
    </row>
    <row r="85" spans="2:65" s="1" customFormat="1">
      <c r="B85" s="41"/>
      <c r="C85" s="65" t="s">
        <v>28</v>
      </c>
      <c r="D85" s="63"/>
      <c r="E85" s="63"/>
      <c r="F85" s="173" t="str">
        <f>E17</f>
        <v>Městská část Praha 4</v>
      </c>
      <c r="G85" s="63"/>
      <c r="H85" s="63"/>
      <c r="I85" s="174" t="s">
        <v>35</v>
      </c>
      <c r="J85" s="173" t="str">
        <f>E23</f>
        <v>SUNCAD, s.r.o.</v>
      </c>
      <c r="K85" s="63"/>
      <c r="L85" s="61"/>
    </row>
    <row r="86" spans="2:65" s="1" customFormat="1" ht="14.45" customHeight="1">
      <c r="B86" s="41"/>
      <c r="C86" s="65" t="s">
        <v>33</v>
      </c>
      <c r="D86" s="63"/>
      <c r="E86" s="63"/>
      <c r="F86" s="173" t="str">
        <f>IF(E20="","",E20)</f>
        <v/>
      </c>
      <c r="G86" s="63"/>
      <c r="H86" s="63"/>
      <c r="I86" s="172"/>
      <c r="J86" s="63"/>
      <c r="K86" s="63"/>
      <c r="L86" s="61"/>
    </row>
    <row r="87" spans="2:65" s="1" customFormat="1" ht="10.35" customHeight="1">
      <c r="B87" s="41"/>
      <c r="C87" s="63"/>
      <c r="D87" s="63"/>
      <c r="E87" s="63"/>
      <c r="F87" s="63"/>
      <c r="G87" s="63"/>
      <c r="H87" s="63"/>
      <c r="I87" s="172"/>
      <c r="J87" s="63"/>
      <c r="K87" s="63"/>
      <c r="L87" s="61"/>
    </row>
    <row r="88" spans="2:65" s="10" customFormat="1" ht="29.25" customHeight="1">
      <c r="B88" s="175"/>
      <c r="C88" s="176" t="s">
        <v>171</v>
      </c>
      <c r="D88" s="177" t="s">
        <v>59</v>
      </c>
      <c r="E88" s="177" t="s">
        <v>55</v>
      </c>
      <c r="F88" s="177" t="s">
        <v>172</v>
      </c>
      <c r="G88" s="177" t="s">
        <v>173</v>
      </c>
      <c r="H88" s="177" t="s">
        <v>174</v>
      </c>
      <c r="I88" s="178" t="s">
        <v>175</v>
      </c>
      <c r="J88" s="177" t="s">
        <v>157</v>
      </c>
      <c r="K88" s="179" t="s">
        <v>176</v>
      </c>
      <c r="L88" s="180"/>
      <c r="M88" s="81" t="s">
        <v>177</v>
      </c>
      <c r="N88" s="82" t="s">
        <v>44</v>
      </c>
      <c r="O88" s="82" t="s">
        <v>178</v>
      </c>
      <c r="P88" s="82" t="s">
        <v>179</v>
      </c>
      <c r="Q88" s="82" t="s">
        <v>180</v>
      </c>
      <c r="R88" s="82" t="s">
        <v>181</v>
      </c>
      <c r="S88" s="82" t="s">
        <v>182</v>
      </c>
      <c r="T88" s="83" t="s">
        <v>183</v>
      </c>
    </row>
    <row r="89" spans="2:65" s="1" customFormat="1" ht="29.25" customHeight="1">
      <c r="B89" s="41"/>
      <c r="C89" s="87" t="s">
        <v>158</v>
      </c>
      <c r="D89" s="63"/>
      <c r="E89" s="63"/>
      <c r="F89" s="63"/>
      <c r="G89" s="63"/>
      <c r="H89" s="63"/>
      <c r="I89" s="172"/>
      <c r="J89" s="181">
        <f>BK89</f>
        <v>0</v>
      </c>
      <c r="K89" s="63"/>
      <c r="L89" s="61"/>
      <c r="M89" s="84"/>
      <c r="N89" s="85"/>
      <c r="O89" s="85"/>
      <c r="P89" s="182">
        <f>P90</f>
        <v>0</v>
      </c>
      <c r="Q89" s="85"/>
      <c r="R89" s="182">
        <f>R90</f>
        <v>131.98840408000001</v>
      </c>
      <c r="S89" s="85"/>
      <c r="T89" s="183">
        <f>T90</f>
        <v>3.5349999999999999E-2</v>
      </c>
      <c r="AT89" s="24" t="s">
        <v>73</v>
      </c>
      <c r="AU89" s="24" t="s">
        <v>159</v>
      </c>
      <c r="BK89" s="184">
        <f>BK90</f>
        <v>0</v>
      </c>
    </row>
    <row r="90" spans="2:65" s="11" customFormat="1" ht="37.35" customHeight="1">
      <c r="B90" s="185"/>
      <c r="C90" s="186"/>
      <c r="D90" s="187" t="s">
        <v>73</v>
      </c>
      <c r="E90" s="188" t="s">
        <v>184</v>
      </c>
      <c r="F90" s="188" t="s">
        <v>185</v>
      </c>
      <c r="G90" s="186"/>
      <c r="H90" s="186"/>
      <c r="I90" s="189"/>
      <c r="J90" s="190">
        <f>BK90</f>
        <v>0</v>
      </c>
      <c r="K90" s="186"/>
      <c r="L90" s="191"/>
      <c r="M90" s="192"/>
      <c r="N90" s="193"/>
      <c r="O90" s="193"/>
      <c r="P90" s="194">
        <f>P91+P220+P227+P239+P306+P311</f>
        <v>0</v>
      </c>
      <c r="Q90" s="193"/>
      <c r="R90" s="194">
        <f>R91+R220+R227+R239+R306+R311</f>
        <v>131.98840408000001</v>
      </c>
      <c r="S90" s="193"/>
      <c r="T90" s="195">
        <f>T91+T220+T227+T239+T306+T311</f>
        <v>3.5349999999999999E-2</v>
      </c>
      <c r="AR90" s="196" t="s">
        <v>82</v>
      </c>
      <c r="AT90" s="197" t="s">
        <v>73</v>
      </c>
      <c r="AU90" s="197" t="s">
        <v>74</v>
      </c>
      <c r="AY90" s="196" t="s">
        <v>186</v>
      </c>
      <c r="BK90" s="198">
        <f>BK91+BK220+BK227+BK239+BK306+BK311</f>
        <v>0</v>
      </c>
    </row>
    <row r="91" spans="2:65" s="11" customFormat="1" ht="19.899999999999999" customHeight="1">
      <c r="B91" s="185"/>
      <c r="C91" s="186"/>
      <c r="D91" s="187" t="s">
        <v>73</v>
      </c>
      <c r="E91" s="199" t="s">
        <v>82</v>
      </c>
      <c r="F91" s="199" t="s">
        <v>187</v>
      </c>
      <c r="G91" s="186"/>
      <c r="H91" s="186"/>
      <c r="I91" s="189"/>
      <c r="J91" s="200">
        <f>BK91</f>
        <v>0</v>
      </c>
      <c r="K91" s="186"/>
      <c r="L91" s="191"/>
      <c r="M91" s="192"/>
      <c r="N91" s="193"/>
      <c r="O91" s="193"/>
      <c r="P91" s="194">
        <f>SUM(P92:P219)</f>
        <v>0</v>
      </c>
      <c r="Q91" s="193"/>
      <c r="R91" s="194">
        <f>SUM(R92:R219)</f>
        <v>75.163001139999992</v>
      </c>
      <c r="S91" s="193"/>
      <c r="T91" s="195">
        <f>SUM(T92:T219)</f>
        <v>0</v>
      </c>
      <c r="AR91" s="196" t="s">
        <v>82</v>
      </c>
      <c r="AT91" s="197" t="s">
        <v>73</v>
      </c>
      <c r="AU91" s="197" t="s">
        <v>82</v>
      </c>
      <c r="AY91" s="196" t="s">
        <v>186</v>
      </c>
      <c r="BK91" s="198">
        <f>SUM(BK92:BK219)</f>
        <v>0</v>
      </c>
    </row>
    <row r="92" spans="2:65" s="1" customFormat="1" ht="16.5" customHeight="1">
      <c r="B92" s="41"/>
      <c r="C92" s="201" t="s">
        <v>82</v>
      </c>
      <c r="D92" s="201" t="s">
        <v>188</v>
      </c>
      <c r="E92" s="202" t="s">
        <v>210</v>
      </c>
      <c r="F92" s="203" t="s">
        <v>211</v>
      </c>
      <c r="G92" s="204" t="s">
        <v>212</v>
      </c>
      <c r="H92" s="205">
        <v>12.038</v>
      </c>
      <c r="I92" s="206"/>
      <c r="J92" s="207">
        <f>ROUND(I92*H92,2)</f>
        <v>0</v>
      </c>
      <c r="K92" s="203" t="s">
        <v>192</v>
      </c>
      <c r="L92" s="61"/>
      <c r="M92" s="208" t="s">
        <v>30</v>
      </c>
      <c r="N92" s="209" t="s">
        <v>45</v>
      </c>
      <c r="O92" s="42"/>
      <c r="P92" s="210">
        <f>O92*H92</f>
        <v>0</v>
      </c>
      <c r="Q92" s="210">
        <v>0</v>
      </c>
      <c r="R92" s="210">
        <f>Q92*H92</f>
        <v>0</v>
      </c>
      <c r="S92" s="210">
        <v>0</v>
      </c>
      <c r="T92" s="211">
        <f>S92*H92</f>
        <v>0</v>
      </c>
      <c r="AR92" s="24" t="s">
        <v>193</v>
      </c>
      <c r="AT92" s="24" t="s">
        <v>188</v>
      </c>
      <c r="AU92" s="24" t="s">
        <v>84</v>
      </c>
      <c r="AY92" s="24" t="s">
        <v>186</v>
      </c>
      <c r="BE92" s="212">
        <f>IF(N92="základní",J92,0)</f>
        <v>0</v>
      </c>
      <c r="BF92" s="212">
        <f>IF(N92="snížená",J92,0)</f>
        <v>0</v>
      </c>
      <c r="BG92" s="212">
        <f>IF(N92="zákl. přenesená",J92,0)</f>
        <v>0</v>
      </c>
      <c r="BH92" s="212">
        <f>IF(N92="sníž. přenesená",J92,0)</f>
        <v>0</v>
      </c>
      <c r="BI92" s="212">
        <f>IF(N92="nulová",J92,0)</f>
        <v>0</v>
      </c>
      <c r="BJ92" s="24" t="s">
        <v>82</v>
      </c>
      <c r="BK92" s="212">
        <f>ROUND(I92*H92,2)</f>
        <v>0</v>
      </c>
      <c r="BL92" s="24" t="s">
        <v>193</v>
      </c>
      <c r="BM92" s="24" t="s">
        <v>2486</v>
      </c>
    </row>
    <row r="93" spans="2:65" s="1" customFormat="1" ht="27">
      <c r="B93" s="41"/>
      <c r="C93" s="63"/>
      <c r="D93" s="213" t="s">
        <v>195</v>
      </c>
      <c r="E93" s="63"/>
      <c r="F93" s="214" t="s">
        <v>214</v>
      </c>
      <c r="G93" s="63"/>
      <c r="H93" s="63"/>
      <c r="I93" s="172"/>
      <c r="J93" s="63"/>
      <c r="K93" s="63"/>
      <c r="L93" s="61"/>
      <c r="M93" s="215"/>
      <c r="N93" s="42"/>
      <c r="O93" s="42"/>
      <c r="P93" s="42"/>
      <c r="Q93" s="42"/>
      <c r="R93" s="42"/>
      <c r="S93" s="42"/>
      <c r="T93" s="78"/>
      <c r="AT93" s="24" t="s">
        <v>195</v>
      </c>
      <c r="AU93" s="24" t="s">
        <v>84</v>
      </c>
    </row>
    <row r="94" spans="2:65" s="13" customFormat="1" ht="13.5">
      <c r="B94" s="227"/>
      <c r="C94" s="228"/>
      <c r="D94" s="213" t="s">
        <v>197</v>
      </c>
      <c r="E94" s="229" t="s">
        <v>30</v>
      </c>
      <c r="F94" s="230" t="s">
        <v>2487</v>
      </c>
      <c r="G94" s="228"/>
      <c r="H94" s="229" t="s">
        <v>30</v>
      </c>
      <c r="I94" s="231"/>
      <c r="J94" s="228"/>
      <c r="K94" s="228"/>
      <c r="L94" s="232"/>
      <c r="M94" s="233"/>
      <c r="N94" s="234"/>
      <c r="O94" s="234"/>
      <c r="P94" s="234"/>
      <c r="Q94" s="234"/>
      <c r="R94" s="234"/>
      <c r="S94" s="234"/>
      <c r="T94" s="235"/>
      <c r="AT94" s="236" t="s">
        <v>197</v>
      </c>
      <c r="AU94" s="236" t="s">
        <v>84</v>
      </c>
      <c r="AV94" s="13" t="s">
        <v>82</v>
      </c>
      <c r="AW94" s="13" t="s">
        <v>37</v>
      </c>
      <c r="AX94" s="13" t="s">
        <v>74</v>
      </c>
      <c r="AY94" s="236" t="s">
        <v>186</v>
      </c>
    </row>
    <row r="95" spans="2:65" s="12" customFormat="1" ht="13.5">
      <c r="B95" s="216"/>
      <c r="C95" s="217"/>
      <c r="D95" s="213" t="s">
        <v>197</v>
      </c>
      <c r="E95" s="218" t="s">
        <v>30</v>
      </c>
      <c r="F95" s="219" t="s">
        <v>2488</v>
      </c>
      <c r="G95" s="217"/>
      <c r="H95" s="220">
        <v>6.4349999999999996</v>
      </c>
      <c r="I95" s="221"/>
      <c r="J95" s="217"/>
      <c r="K95" s="217"/>
      <c r="L95" s="222"/>
      <c r="M95" s="223"/>
      <c r="N95" s="224"/>
      <c r="O95" s="224"/>
      <c r="P95" s="224"/>
      <c r="Q95" s="224"/>
      <c r="R95" s="224"/>
      <c r="S95" s="224"/>
      <c r="T95" s="225"/>
      <c r="AT95" s="226" t="s">
        <v>197</v>
      </c>
      <c r="AU95" s="226" t="s">
        <v>84</v>
      </c>
      <c r="AV95" s="12" t="s">
        <v>84</v>
      </c>
      <c r="AW95" s="12" t="s">
        <v>37</v>
      </c>
      <c r="AX95" s="12" t="s">
        <v>74</v>
      </c>
      <c r="AY95" s="226" t="s">
        <v>186</v>
      </c>
    </row>
    <row r="96" spans="2:65" s="12" customFormat="1" ht="13.5">
      <c r="B96" s="216"/>
      <c r="C96" s="217"/>
      <c r="D96" s="213" t="s">
        <v>197</v>
      </c>
      <c r="E96" s="218" t="s">
        <v>30</v>
      </c>
      <c r="F96" s="219" t="s">
        <v>2489</v>
      </c>
      <c r="G96" s="217"/>
      <c r="H96" s="220">
        <v>5.6029999999999998</v>
      </c>
      <c r="I96" s="221"/>
      <c r="J96" s="217"/>
      <c r="K96" s="217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197</v>
      </c>
      <c r="AU96" s="226" t="s">
        <v>84</v>
      </c>
      <c r="AV96" s="12" t="s">
        <v>84</v>
      </c>
      <c r="AW96" s="12" t="s">
        <v>37</v>
      </c>
      <c r="AX96" s="12" t="s">
        <v>74</v>
      </c>
      <c r="AY96" s="226" t="s">
        <v>186</v>
      </c>
    </row>
    <row r="97" spans="2:65" s="1" customFormat="1" ht="16.5" customHeight="1">
      <c r="B97" s="41"/>
      <c r="C97" s="201" t="s">
        <v>84</v>
      </c>
      <c r="D97" s="201" t="s">
        <v>188</v>
      </c>
      <c r="E97" s="202" t="s">
        <v>891</v>
      </c>
      <c r="F97" s="203" t="s">
        <v>892</v>
      </c>
      <c r="G97" s="204" t="s">
        <v>212</v>
      </c>
      <c r="H97" s="205">
        <v>269</v>
      </c>
      <c r="I97" s="206"/>
      <c r="J97" s="207">
        <f>ROUND(I97*H97,2)</f>
        <v>0</v>
      </c>
      <c r="K97" s="203" t="s">
        <v>30</v>
      </c>
      <c r="L97" s="61"/>
      <c r="M97" s="208" t="s">
        <v>30</v>
      </c>
      <c r="N97" s="209" t="s">
        <v>45</v>
      </c>
      <c r="O97" s="42"/>
      <c r="P97" s="210">
        <f>O97*H97</f>
        <v>0</v>
      </c>
      <c r="Q97" s="210">
        <v>0</v>
      </c>
      <c r="R97" s="210">
        <f>Q97*H97</f>
        <v>0</v>
      </c>
      <c r="S97" s="210">
        <v>0</v>
      </c>
      <c r="T97" s="211">
        <f>S97*H97</f>
        <v>0</v>
      </c>
      <c r="AR97" s="24" t="s">
        <v>193</v>
      </c>
      <c r="AT97" s="24" t="s">
        <v>188</v>
      </c>
      <c r="AU97" s="24" t="s">
        <v>84</v>
      </c>
      <c r="AY97" s="24" t="s">
        <v>186</v>
      </c>
      <c r="BE97" s="212">
        <f>IF(N97="základní",J97,0)</f>
        <v>0</v>
      </c>
      <c r="BF97" s="212">
        <f>IF(N97="snížená",J97,0)</f>
        <v>0</v>
      </c>
      <c r="BG97" s="212">
        <f>IF(N97="zákl. přenesená",J97,0)</f>
        <v>0</v>
      </c>
      <c r="BH97" s="212">
        <f>IF(N97="sníž. přenesená",J97,0)</f>
        <v>0</v>
      </c>
      <c r="BI97" s="212">
        <f>IF(N97="nulová",J97,0)</f>
        <v>0</v>
      </c>
      <c r="BJ97" s="24" t="s">
        <v>82</v>
      </c>
      <c r="BK97" s="212">
        <f>ROUND(I97*H97,2)</f>
        <v>0</v>
      </c>
      <c r="BL97" s="24" t="s">
        <v>193</v>
      </c>
      <c r="BM97" s="24" t="s">
        <v>84</v>
      </c>
    </row>
    <row r="98" spans="2:65" s="1" customFormat="1" ht="13.5">
      <c r="B98" s="41"/>
      <c r="C98" s="63"/>
      <c r="D98" s="213" t="s">
        <v>195</v>
      </c>
      <c r="E98" s="63"/>
      <c r="F98" s="214" t="s">
        <v>892</v>
      </c>
      <c r="G98" s="63"/>
      <c r="H98" s="63"/>
      <c r="I98" s="172"/>
      <c r="J98" s="63"/>
      <c r="K98" s="63"/>
      <c r="L98" s="61"/>
      <c r="M98" s="215"/>
      <c r="N98" s="42"/>
      <c r="O98" s="42"/>
      <c r="P98" s="42"/>
      <c r="Q98" s="42"/>
      <c r="R98" s="42"/>
      <c r="S98" s="42"/>
      <c r="T98" s="78"/>
      <c r="AT98" s="24" t="s">
        <v>195</v>
      </c>
      <c r="AU98" s="24" t="s">
        <v>84</v>
      </c>
    </row>
    <row r="99" spans="2:65" s="12" customFormat="1" ht="13.5">
      <c r="B99" s="216"/>
      <c r="C99" s="217"/>
      <c r="D99" s="213" t="s">
        <v>197</v>
      </c>
      <c r="E99" s="218" t="s">
        <v>30</v>
      </c>
      <c r="F99" s="219" t="s">
        <v>2490</v>
      </c>
      <c r="G99" s="217"/>
      <c r="H99" s="220">
        <v>269</v>
      </c>
      <c r="I99" s="221"/>
      <c r="J99" s="217"/>
      <c r="K99" s="217"/>
      <c r="L99" s="222"/>
      <c r="M99" s="223"/>
      <c r="N99" s="224"/>
      <c r="O99" s="224"/>
      <c r="P99" s="224"/>
      <c r="Q99" s="224"/>
      <c r="R99" s="224"/>
      <c r="S99" s="224"/>
      <c r="T99" s="225"/>
      <c r="AT99" s="226" t="s">
        <v>197</v>
      </c>
      <c r="AU99" s="226" t="s">
        <v>84</v>
      </c>
      <c r="AV99" s="12" t="s">
        <v>84</v>
      </c>
      <c r="AW99" s="12" t="s">
        <v>37</v>
      </c>
      <c r="AX99" s="12" t="s">
        <v>74</v>
      </c>
      <c r="AY99" s="226" t="s">
        <v>186</v>
      </c>
    </row>
    <row r="100" spans="2:65" s="14" customFormat="1" ht="13.5">
      <c r="B100" s="237"/>
      <c r="C100" s="238"/>
      <c r="D100" s="213" t="s">
        <v>197</v>
      </c>
      <c r="E100" s="239" t="s">
        <v>30</v>
      </c>
      <c r="F100" s="240" t="s">
        <v>235</v>
      </c>
      <c r="G100" s="238"/>
      <c r="H100" s="241">
        <v>269</v>
      </c>
      <c r="I100" s="242"/>
      <c r="J100" s="238"/>
      <c r="K100" s="238"/>
      <c r="L100" s="243"/>
      <c r="M100" s="244"/>
      <c r="N100" s="245"/>
      <c r="O100" s="245"/>
      <c r="P100" s="245"/>
      <c r="Q100" s="245"/>
      <c r="R100" s="245"/>
      <c r="S100" s="245"/>
      <c r="T100" s="246"/>
      <c r="AT100" s="247" t="s">
        <v>197</v>
      </c>
      <c r="AU100" s="247" t="s">
        <v>84</v>
      </c>
      <c r="AV100" s="14" t="s">
        <v>193</v>
      </c>
      <c r="AW100" s="14" t="s">
        <v>37</v>
      </c>
      <c r="AX100" s="14" t="s">
        <v>82</v>
      </c>
      <c r="AY100" s="247" t="s">
        <v>186</v>
      </c>
    </row>
    <row r="101" spans="2:65" s="1" customFormat="1" ht="16.5" customHeight="1">
      <c r="B101" s="41"/>
      <c r="C101" s="201" t="s">
        <v>203</v>
      </c>
      <c r="D101" s="201" t="s">
        <v>188</v>
      </c>
      <c r="E101" s="202" t="s">
        <v>898</v>
      </c>
      <c r="F101" s="203" t="s">
        <v>899</v>
      </c>
      <c r="G101" s="204" t="s">
        <v>212</v>
      </c>
      <c r="H101" s="205">
        <v>134.5</v>
      </c>
      <c r="I101" s="206"/>
      <c r="J101" s="207">
        <f>ROUND(I101*H101,2)</f>
        <v>0</v>
      </c>
      <c r="K101" s="203" t="s">
        <v>30</v>
      </c>
      <c r="L101" s="61"/>
      <c r="M101" s="208" t="s">
        <v>30</v>
      </c>
      <c r="N101" s="209" t="s">
        <v>45</v>
      </c>
      <c r="O101" s="42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AR101" s="24" t="s">
        <v>193</v>
      </c>
      <c r="AT101" s="24" t="s">
        <v>188</v>
      </c>
      <c r="AU101" s="24" t="s">
        <v>84</v>
      </c>
      <c r="AY101" s="24" t="s">
        <v>186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24" t="s">
        <v>82</v>
      </c>
      <c r="BK101" s="212">
        <f>ROUND(I101*H101,2)</f>
        <v>0</v>
      </c>
      <c r="BL101" s="24" t="s">
        <v>193</v>
      </c>
      <c r="BM101" s="24" t="s">
        <v>193</v>
      </c>
    </row>
    <row r="102" spans="2:65" s="1" customFormat="1" ht="13.5">
      <c r="B102" s="41"/>
      <c r="C102" s="63"/>
      <c r="D102" s="213" t="s">
        <v>195</v>
      </c>
      <c r="E102" s="63"/>
      <c r="F102" s="214" t="s">
        <v>899</v>
      </c>
      <c r="G102" s="63"/>
      <c r="H102" s="63"/>
      <c r="I102" s="172"/>
      <c r="J102" s="63"/>
      <c r="K102" s="63"/>
      <c r="L102" s="61"/>
      <c r="M102" s="215"/>
      <c r="N102" s="42"/>
      <c r="O102" s="42"/>
      <c r="P102" s="42"/>
      <c r="Q102" s="42"/>
      <c r="R102" s="42"/>
      <c r="S102" s="42"/>
      <c r="T102" s="78"/>
      <c r="AT102" s="24" t="s">
        <v>195</v>
      </c>
      <c r="AU102" s="24" t="s">
        <v>84</v>
      </c>
    </row>
    <row r="103" spans="2:65" s="12" customFormat="1" ht="13.5">
      <c r="B103" s="216"/>
      <c r="C103" s="217"/>
      <c r="D103" s="213" t="s">
        <v>197</v>
      </c>
      <c r="E103" s="218" t="s">
        <v>30</v>
      </c>
      <c r="F103" s="219" t="s">
        <v>2491</v>
      </c>
      <c r="G103" s="217"/>
      <c r="H103" s="220">
        <v>134.5</v>
      </c>
      <c r="I103" s="221"/>
      <c r="J103" s="217"/>
      <c r="K103" s="217"/>
      <c r="L103" s="222"/>
      <c r="M103" s="223"/>
      <c r="N103" s="224"/>
      <c r="O103" s="224"/>
      <c r="P103" s="224"/>
      <c r="Q103" s="224"/>
      <c r="R103" s="224"/>
      <c r="S103" s="224"/>
      <c r="T103" s="225"/>
      <c r="AT103" s="226" t="s">
        <v>197</v>
      </c>
      <c r="AU103" s="226" t="s">
        <v>84</v>
      </c>
      <c r="AV103" s="12" t="s">
        <v>84</v>
      </c>
      <c r="AW103" s="12" t="s">
        <v>37</v>
      </c>
      <c r="AX103" s="12" t="s">
        <v>74</v>
      </c>
      <c r="AY103" s="226" t="s">
        <v>186</v>
      </c>
    </row>
    <row r="104" spans="2:65" s="14" customFormat="1" ht="13.5">
      <c r="B104" s="237"/>
      <c r="C104" s="238"/>
      <c r="D104" s="213" t="s">
        <v>197</v>
      </c>
      <c r="E104" s="239" t="s">
        <v>30</v>
      </c>
      <c r="F104" s="240" t="s">
        <v>235</v>
      </c>
      <c r="G104" s="238"/>
      <c r="H104" s="241">
        <v>134.5</v>
      </c>
      <c r="I104" s="242"/>
      <c r="J104" s="238"/>
      <c r="K104" s="238"/>
      <c r="L104" s="243"/>
      <c r="M104" s="244"/>
      <c r="N104" s="245"/>
      <c r="O104" s="245"/>
      <c r="P104" s="245"/>
      <c r="Q104" s="245"/>
      <c r="R104" s="245"/>
      <c r="S104" s="245"/>
      <c r="T104" s="246"/>
      <c r="AT104" s="247" t="s">
        <v>197</v>
      </c>
      <c r="AU104" s="247" t="s">
        <v>84</v>
      </c>
      <c r="AV104" s="14" t="s">
        <v>193</v>
      </c>
      <c r="AW104" s="14" t="s">
        <v>37</v>
      </c>
      <c r="AX104" s="14" t="s">
        <v>82</v>
      </c>
      <c r="AY104" s="247" t="s">
        <v>186</v>
      </c>
    </row>
    <row r="105" spans="2:65" s="1" customFormat="1" ht="16.5" customHeight="1">
      <c r="B105" s="41"/>
      <c r="C105" s="201" t="s">
        <v>193</v>
      </c>
      <c r="D105" s="201" t="s">
        <v>188</v>
      </c>
      <c r="E105" s="202" t="s">
        <v>2492</v>
      </c>
      <c r="F105" s="203" t="s">
        <v>2493</v>
      </c>
      <c r="G105" s="204" t="s">
        <v>212</v>
      </c>
      <c r="H105" s="205">
        <v>269</v>
      </c>
      <c r="I105" s="206"/>
      <c r="J105" s="207">
        <f>ROUND(I105*H105,2)</f>
        <v>0</v>
      </c>
      <c r="K105" s="203" t="s">
        <v>30</v>
      </c>
      <c r="L105" s="61"/>
      <c r="M105" s="208" t="s">
        <v>30</v>
      </c>
      <c r="N105" s="209" t="s">
        <v>45</v>
      </c>
      <c r="O105" s="42"/>
      <c r="P105" s="210">
        <f>O105*H105</f>
        <v>0</v>
      </c>
      <c r="Q105" s="210">
        <v>0</v>
      </c>
      <c r="R105" s="210">
        <f>Q105*H105</f>
        <v>0</v>
      </c>
      <c r="S105" s="210">
        <v>0</v>
      </c>
      <c r="T105" s="211">
        <f>S105*H105</f>
        <v>0</v>
      </c>
      <c r="AR105" s="24" t="s">
        <v>193</v>
      </c>
      <c r="AT105" s="24" t="s">
        <v>188</v>
      </c>
      <c r="AU105" s="24" t="s">
        <v>84</v>
      </c>
      <c r="AY105" s="24" t="s">
        <v>186</v>
      </c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24" t="s">
        <v>82</v>
      </c>
      <c r="BK105" s="212">
        <f>ROUND(I105*H105,2)</f>
        <v>0</v>
      </c>
      <c r="BL105" s="24" t="s">
        <v>193</v>
      </c>
      <c r="BM105" s="24" t="s">
        <v>222</v>
      </c>
    </row>
    <row r="106" spans="2:65" s="1" customFormat="1" ht="13.5">
      <c r="B106" s="41"/>
      <c r="C106" s="63"/>
      <c r="D106" s="213" t="s">
        <v>195</v>
      </c>
      <c r="E106" s="63"/>
      <c r="F106" s="214" t="s">
        <v>2493</v>
      </c>
      <c r="G106" s="63"/>
      <c r="H106" s="63"/>
      <c r="I106" s="172"/>
      <c r="J106" s="63"/>
      <c r="K106" s="63"/>
      <c r="L106" s="61"/>
      <c r="M106" s="215"/>
      <c r="N106" s="42"/>
      <c r="O106" s="42"/>
      <c r="P106" s="42"/>
      <c r="Q106" s="42"/>
      <c r="R106" s="42"/>
      <c r="S106" s="42"/>
      <c r="T106" s="78"/>
      <c r="AT106" s="24" t="s">
        <v>195</v>
      </c>
      <c r="AU106" s="24" t="s">
        <v>84</v>
      </c>
    </row>
    <row r="107" spans="2:65" s="12" customFormat="1" ht="13.5">
      <c r="B107" s="216"/>
      <c r="C107" s="217"/>
      <c r="D107" s="213" t="s">
        <v>197</v>
      </c>
      <c r="E107" s="218" t="s">
        <v>30</v>
      </c>
      <c r="F107" s="219" t="s">
        <v>2494</v>
      </c>
      <c r="G107" s="217"/>
      <c r="H107" s="220">
        <v>269</v>
      </c>
      <c r="I107" s="221"/>
      <c r="J107" s="217"/>
      <c r="K107" s="217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197</v>
      </c>
      <c r="AU107" s="226" t="s">
        <v>84</v>
      </c>
      <c r="AV107" s="12" t="s">
        <v>84</v>
      </c>
      <c r="AW107" s="12" t="s">
        <v>37</v>
      </c>
      <c r="AX107" s="12" t="s">
        <v>74</v>
      </c>
      <c r="AY107" s="226" t="s">
        <v>186</v>
      </c>
    </row>
    <row r="108" spans="2:65" s="14" customFormat="1" ht="13.5">
      <c r="B108" s="237"/>
      <c r="C108" s="238"/>
      <c r="D108" s="213" t="s">
        <v>197</v>
      </c>
      <c r="E108" s="239" t="s">
        <v>30</v>
      </c>
      <c r="F108" s="240" t="s">
        <v>235</v>
      </c>
      <c r="G108" s="238"/>
      <c r="H108" s="241">
        <v>269</v>
      </c>
      <c r="I108" s="242"/>
      <c r="J108" s="238"/>
      <c r="K108" s="238"/>
      <c r="L108" s="243"/>
      <c r="M108" s="244"/>
      <c r="N108" s="245"/>
      <c r="O108" s="245"/>
      <c r="P108" s="245"/>
      <c r="Q108" s="245"/>
      <c r="R108" s="245"/>
      <c r="S108" s="245"/>
      <c r="T108" s="246"/>
      <c r="AT108" s="247" t="s">
        <v>197</v>
      </c>
      <c r="AU108" s="247" t="s">
        <v>84</v>
      </c>
      <c r="AV108" s="14" t="s">
        <v>193</v>
      </c>
      <c r="AW108" s="14" t="s">
        <v>37</v>
      </c>
      <c r="AX108" s="14" t="s">
        <v>82</v>
      </c>
      <c r="AY108" s="247" t="s">
        <v>186</v>
      </c>
    </row>
    <row r="109" spans="2:65" s="1" customFormat="1" ht="16.5" customHeight="1">
      <c r="B109" s="41"/>
      <c r="C109" s="201" t="s">
        <v>216</v>
      </c>
      <c r="D109" s="201" t="s">
        <v>188</v>
      </c>
      <c r="E109" s="202" t="s">
        <v>2495</v>
      </c>
      <c r="F109" s="203" t="s">
        <v>2496</v>
      </c>
      <c r="G109" s="204" t="s">
        <v>212</v>
      </c>
      <c r="H109" s="205">
        <v>134.5</v>
      </c>
      <c r="I109" s="206"/>
      <c r="J109" s="207">
        <f>ROUND(I109*H109,2)</f>
        <v>0</v>
      </c>
      <c r="K109" s="203" t="s">
        <v>30</v>
      </c>
      <c r="L109" s="61"/>
      <c r="M109" s="208" t="s">
        <v>30</v>
      </c>
      <c r="N109" s="209" t="s">
        <v>45</v>
      </c>
      <c r="O109" s="42"/>
      <c r="P109" s="210">
        <f>O109*H109</f>
        <v>0</v>
      </c>
      <c r="Q109" s="210">
        <v>0</v>
      </c>
      <c r="R109" s="210">
        <f>Q109*H109</f>
        <v>0</v>
      </c>
      <c r="S109" s="210">
        <v>0</v>
      </c>
      <c r="T109" s="211">
        <f>S109*H109</f>
        <v>0</v>
      </c>
      <c r="AR109" s="24" t="s">
        <v>193</v>
      </c>
      <c r="AT109" s="24" t="s">
        <v>188</v>
      </c>
      <c r="AU109" s="24" t="s">
        <v>84</v>
      </c>
      <c r="AY109" s="24" t="s">
        <v>186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24" t="s">
        <v>82</v>
      </c>
      <c r="BK109" s="212">
        <f>ROUND(I109*H109,2)</f>
        <v>0</v>
      </c>
      <c r="BL109" s="24" t="s">
        <v>193</v>
      </c>
      <c r="BM109" s="24" t="s">
        <v>236</v>
      </c>
    </row>
    <row r="110" spans="2:65" s="1" customFormat="1" ht="13.5">
      <c r="B110" s="41"/>
      <c r="C110" s="63"/>
      <c r="D110" s="213" t="s">
        <v>195</v>
      </c>
      <c r="E110" s="63"/>
      <c r="F110" s="214" t="s">
        <v>2496</v>
      </c>
      <c r="G110" s="63"/>
      <c r="H110" s="63"/>
      <c r="I110" s="172"/>
      <c r="J110" s="63"/>
      <c r="K110" s="63"/>
      <c r="L110" s="61"/>
      <c r="M110" s="215"/>
      <c r="N110" s="42"/>
      <c r="O110" s="42"/>
      <c r="P110" s="42"/>
      <c r="Q110" s="42"/>
      <c r="R110" s="42"/>
      <c r="S110" s="42"/>
      <c r="T110" s="78"/>
      <c r="AT110" s="24" t="s">
        <v>195</v>
      </c>
      <c r="AU110" s="24" t="s">
        <v>84</v>
      </c>
    </row>
    <row r="111" spans="2:65" s="12" customFormat="1" ht="13.5">
      <c r="B111" s="216"/>
      <c r="C111" s="217"/>
      <c r="D111" s="213" t="s">
        <v>197</v>
      </c>
      <c r="E111" s="218" t="s">
        <v>30</v>
      </c>
      <c r="F111" s="219" t="s">
        <v>2497</v>
      </c>
      <c r="G111" s="217"/>
      <c r="H111" s="220">
        <v>134.5</v>
      </c>
      <c r="I111" s="221"/>
      <c r="J111" s="217"/>
      <c r="K111" s="217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197</v>
      </c>
      <c r="AU111" s="226" t="s">
        <v>84</v>
      </c>
      <c r="AV111" s="12" t="s">
        <v>84</v>
      </c>
      <c r="AW111" s="12" t="s">
        <v>37</v>
      </c>
      <c r="AX111" s="12" t="s">
        <v>74</v>
      </c>
      <c r="AY111" s="226" t="s">
        <v>186</v>
      </c>
    </row>
    <row r="112" spans="2:65" s="14" customFormat="1" ht="13.5">
      <c r="B112" s="237"/>
      <c r="C112" s="238"/>
      <c r="D112" s="213" t="s">
        <v>197</v>
      </c>
      <c r="E112" s="239" t="s">
        <v>30</v>
      </c>
      <c r="F112" s="240" t="s">
        <v>235</v>
      </c>
      <c r="G112" s="238"/>
      <c r="H112" s="241">
        <v>134.5</v>
      </c>
      <c r="I112" s="242"/>
      <c r="J112" s="238"/>
      <c r="K112" s="238"/>
      <c r="L112" s="243"/>
      <c r="M112" s="244"/>
      <c r="N112" s="245"/>
      <c r="O112" s="245"/>
      <c r="P112" s="245"/>
      <c r="Q112" s="245"/>
      <c r="R112" s="245"/>
      <c r="S112" s="245"/>
      <c r="T112" s="246"/>
      <c r="AT112" s="247" t="s">
        <v>197</v>
      </c>
      <c r="AU112" s="247" t="s">
        <v>84</v>
      </c>
      <c r="AV112" s="14" t="s">
        <v>193</v>
      </c>
      <c r="AW112" s="14" t="s">
        <v>37</v>
      </c>
      <c r="AX112" s="14" t="s">
        <v>82</v>
      </c>
      <c r="AY112" s="247" t="s">
        <v>186</v>
      </c>
    </row>
    <row r="113" spans="2:65" s="1" customFormat="1" ht="16.5" customHeight="1">
      <c r="B113" s="41"/>
      <c r="C113" s="201" t="s">
        <v>222</v>
      </c>
      <c r="D113" s="201" t="s">
        <v>188</v>
      </c>
      <c r="E113" s="202" t="s">
        <v>237</v>
      </c>
      <c r="F113" s="203" t="s">
        <v>238</v>
      </c>
      <c r="G113" s="204" t="s">
        <v>212</v>
      </c>
      <c r="H113" s="205">
        <v>157.72499999999999</v>
      </c>
      <c r="I113" s="206"/>
      <c r="J113" s="207">
        <f>ROUND(I113*H113,2)</f>
        <v>0</v>
      </c>
      <c r="K113" s="203" t="s">
        <v>192</v>
      </c>
      <c r="L113" s="61"/>
      <c r="M113" s="208" t="s">
        <v>30</v>
      </c>
      <c r="N113" s="209" t="s">
        <v>45</v>
      </c>
      <c r="O113" s="42"/>
      <c r="P113" s="210">
        <f>O113*H113</f>
        <v>0</v>
      </c>
      <c r="Q113" s="210">
        <v>0</v>
      </c>
      <c r="R113" s="210">
        <f>Q113*H113</f>
        <v>0</v>
      </c>
      <c r="S113" s="210">
        <v>0</v>
      </c>
      <c r="T113" s="211">
        <f>S113*H113</f>
        <v>0</v>
      </c>
      <c r="AR113" s="24" t="s">
        <v>193</v>
      </c>
      <c r="AT113" s="24" t="s">
        <v>188</v>
      </c>
      <c r="AU113" s="24" t="s">
        <v>84</v>
      </c>
      <c r="AY113" s="24" t="s">
        <v>186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24" t="s">
        <v>82</v>
      </c>
      <c r="BK113" s="212">
        <f>ROUND(I113*H113,2)</f>
        <v>0</v>
      </c>
      <c r="BL113" s="24" t="s">
        <v>193</v>
      </c>
      <c r="BM113" s="24" t="s">
        <v>2498</v>
      </c>
    </row>
    <row r="114" spans="2:65" s="1" customFormat="1" ht="27">
      <c r="B114" s="41"/>
      <c r="C114" s="63"/>
      <c r="D114" s="213" t="s">
        <v>195</v>
      </c>
      <c r="E114" s="63"/>
      <c r="F114" s="214" t="s">
        <v>240</v>
      </c>
      <c r="G114" s="63"/>
      <c r="H114" s="63"/>
      <c r="I114" s="172"/>
      <c r="J114" s="63"/>
      <c r="K114" s="63"/>
      <c r="L114" s="61"/>
      <c r="M114" s="215"/>
      <c r="N114" s="42"/>
      <c r="O114" s="42"/>
      <c r="P114" s="42"/>
      <c r="Q114" s="42"/>
      <c r="R114" s="42"/>
      <c r="S114" s="42"/>
      <c r="T114" s="78"/>
      <c r="AT114" s="24" t="s">
        <v>195</v>
      </c>
      <c r="AU114" s="24" t="s">
        <v>84</v>
      </c>
    </row>
    <row r="115" spans="2:65" s="1" customFormat="1" ht="40.5">
      <c r="B115" s="41"/>
      <c r="C115" s="63"/>
      <c r="D115" s="213" t="s">
        <v>241</v>
      </c>
      <c r="E115" s="63"/>
      <c r="F115" s="248" t="s">
        <v>242</v>
      </c>
      <c r="G115" s="63"/>
      <c r="H115" s="63"/>
      <c r="I115" s="172"/>
      <c r="J115" s="63"/>
      <c r="K115" s="63"/>
      <c r="L115" s="61"/>
      <c r="M115" s="215"/>
      <c r="N115" s="42"/>
      <c r="O115" s="42"/>
      <c r="P115" s="42"/>
      <c r="Q115" s="42"/>
      <c r="R115" s="42"/>
      <c r="S115" s="42"/>
      <c r="T115" s="78"/>
      <c r="AT115" s="24" t="s">
        <v>241</v>
      </c>
      <c r="AU115" s="24" t="s">
        <v>84</v>
      </c>
    </row>
    <row r="116" spans="2:65" s="13" customFormat="1" ht="13.5">
      <c r="B116" s="227"/>
      <c r="C116" s="228"/>
      <c r="D116" s="213" t="s">
        <v>197</v>
      </c>
      <c r="E116" s="229" t="s">
        <v>30</v>
      </c>
      <c r="F116" s="230" t="s">
        <v>2487</v>
      </c>
      <c r="G116" s="228"/>
      <c r="H116" s="229" t="s">
        <v>30</v>
      </c>
      <c r="I116" s="231"/>
      <c r="J116" s="228"/>
      <c r="K116" s="228"/>
      <c r="L116" s="232"/>
      <c r="M116" s="233"/>
      <c r="N116" s="234"/>
      <c r="O116" s="234"/>
      <c r="P116" s="234"/>
      <c r="Q116" s="234"/>
      <c r="R116" s="234"/>
      <c r="S116" s="234"/>
      <c r="T116" s="235"/>
      <c r="AT116" s="236" t="s">
        <v>197</v>
      </c>
      <c r="AU116" s="236" t="s">
        <v>84</v>
      </c>
      <c r="AV116" s="13" t="s">
        <v>82</v>
      </c>
      <c r="AW116" s="13" t="s">
        <v>37</v>
      </c>
      <c r="AX116" s="13" t="s">
        <v>74</v>
      </c>
      <c r="AY116" s="236" t="s">
        <v>186</v>
      </c>
    </row>
    <row r="117" spans="2:65" s="13" customFormat="1" ht="13.5">
      <c r="B117" s="227"/>
      <c r="C117" s="228"/>
      <c r="D117" s="213" t="s">
        <v>197</v>
      </c>
      <c r="E117" s="229" t="s">
        <v>30</v>
      </c>
      <c r="F117" s="230" t="s">
        <v>2499</v>
      </c>
      <c r="G117" s="228"/>
      <c r="H117" s="229" t="s">
        <v>30</v>
      </c>
      <c r="I117" s="231"/>
      <c r="J117" s="228"/>
      <c r="K117" s="228"/>
      <c r="L117" s="232"/>
      <c r="M117" s="233"/>
      <c r="N117" s="234"/>
      <c r="O117" s="234"/>
      <c r="P117" s="234"/>
      <c r="Q117" s="234"/>
      <c r="R117" s="234"/>
      <c r="S117" s="234"/>
      <c r="T117" s="235"/>
      <c r="AT117" s="236" t="s">
        <v>197</v>
      </c>
      <c r="AU117" s="236" t="s">
        <v>84</v>
      </c>
      <c r="AV117" s="13" t="s">
        <v>82</v>
      </c>
      <c r="AW117" s="13" t="s">
        <v>37</v>
      </c>
      <c r="AX117" s="13" t="s">
        <v>74</v>
      </c>
      <c r="AY117" s="236" t="s">
        <v>186</v>
      </c>
    </row>
    <row r="118" spans="2:65" s="12" customFormat="1" ht="13.5">
      <c r="B118" s="216"/>
      <c r="C118" s="217"/>
      <c r="D118" s="213" t="s">
        <v>197</v>
      </c>
      <c r="E118" s="218" t="s">
        <v>30</v>
      </c>
      <c r="F118" s="219" t="s">
        <v>2500</v>
      </c>
      <c r="G118" s="217"/>
      <c r="H118" s="220">
        <v>64.349999999999994</v>
      </c>
      <c r="I118" s="221"/>
      <c r="J118" s="217"/>
      <c r="K118" s="217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197</v>
      </c>
      <c r="AU118" s="226" t="s">
        <v>84</v>
      </c>
      <c r="AV118" s="12" t="s">
        <v>84</v>
      </c>
      <c r="AW118" s="12" t="s">
        <v>37</v>
      </c>
      <c r="AX118" s="12" t="s">
        <v>74</v>
      </c>
      <c r="AY118" s="226" t="s">
        <v>186</v>
      </c>
    </row>
    <row r="119" spans="2:65" s="12" customFormat="1" ht="13.5">
      <c r="B119" s="216"/>
      <c r="C119" s="217"/>
      <c r="D119" s="213" t="s">
        <v>197</v>
      </c>
      <c r="E119" s="218" t="s">
        <v>30</v>
      </c>
      <c r="F119" s="219" t="s">
        <v>2501</v>
      </c>
      <c r="G119" s="217"/>
      <c r="H119" s="220">
        <v>93.375</v>
      </c>
      <c r="I119" s="221"/>
      <c r="J119" s="217"/>
      <c r="K119" s="217"/>
      <c r="L119" s="222"/>
      <c r="M119" s="223"/>
      <c r="N119" s="224"/>
      <c r="O119" s="224"/>
      <c r="P119" s="224"/>
      <c r="Q119" s="224"/>
      <c r="R119" s="224"/>
      <c r="S119" s="224"/>
      <c r="T119" s="225"/>
      <c r="AT119" s="226" t="s">
        <v>197</v>
      </c>
      <c r="AU119" s="226" t="s">
        <v>84</v>
      </c>
      <c r="AV119" s="12" t="s">
        <v>84</v>
      </c>
      <c r="AW119" s="12" t="s">
        <v>37</v>
      </c>
      <c r="AX119" s="12" t="s">
        <v>74</v>
      </c>
      <c r="AY119" s="226" t="s">
        <v>186</v>
      </c>
    </row>
    <row r="120" spans="2:65" s="1" customFormat="1" ht="16.5" customHeight="1">
      <c r="B120" s="41"/>
      <c r="C120" s="201" t="s">
        <v>229</v>
      </c>
      <c r="D120" s="201" t="s">
        <v>188</v>
      </c>
      <c r="E120" s="202" t="s">
        <v>244</v>
      </c>
      <c r="F120" s="203" t="s">
        <v>245</v>
      </c>
      <c r="G120" s="204" t="s">
        <v>212</v>
      </c>
      <c r="H120" s="205">
        <v>78.863</v>
      </c>
      <c r="I120" s="206"/>
      <c r="J120" s="207">
        <f>ROUND(I120*H120,2)</f>
        <v>0</v>
      </c>
      <c r="K120" s="203" t="s">
        <v>192</v>
      </c>
      <c r="L120" s="61"/>
      <c r="M120" s="208" t="s">
        <v>30</v>
      </c>
      <c r="N120" s="209" t="s">
        <v>45</v>
      </c>
      <c r="O120" s="42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1">
        <f>S120*H120</f>
        <v>0</v>
      </c>
      <c r="AR120" s="24" t="s">
        <v>193</v>
      </c>
      <c r="AT120" s="24" t="s">
        <v>188</v>
      </c>
      <c r="AU120" s="24" t="s">
        <v>84</v>
      </c>
      <c r="AY120" s="24" t="s">
        <v>186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24" t="s">
        <v>82</v>
      </c>
      <c r="BK120" s="212">
        <f>ROUND(I120*H120,2)</f>
        <v>0</v>
      </c>
      <c r="BL120" s="24" t="s">
        <v>193</v>
      </c>
      <c r="BM120" s="24" t="s">
        <v>2502</v>
      </c>
    </row>
    <row r="121" spans="2:65" s="1" customFormat="1" ht="27">
      <c r="B121" s="41"/>
      <c r="C121" s="63"/>
      <c r="D121" s="213" t="s">
        <v>195</v>
      </c>
      <c r="E121" s="63"/>
      <c r="F121" s="214" t="s">
        <v>247</v>
      </c>
      <c r="G121" s="63"/>
      <c r="H121" s="63"/>
      <c r="I121" s="172"/>
      <c r="J121" s="63"/>
      <c r="K121" s="63"/>
      <c r="L121" s="61"/>
      <c r="M121" s="215"/>
      <c r="N121" s="42"/>
      <c r="O121" s="42"/>
      <c r="P121" s="42"/>
      <c r="Q121" s="42"/>
      <c r="R121" s="42"/>
      <c r="S121" s="42"/>
      <c r="T121" s="78"/>
      <c r="AT121" s="24" t="s">
        <v>195</v>
      </c>
      <c r="AU121" s="24" t="s">
        <v>84</v>
      </c>
    </row>
    <row r="122" spans="2:65" s="13" customFormat="1" ht="13.5">
      <c r="B122" s="227"/>
      <c r="C122" s="228"/>
      <c r="D122" s="213" t="s">
        <v>197</v>
      </c>
      <c r="E122" s="229" t="s">
        <v>30</v>
      </c>
      <c r="F122" s="230" t="s">
        <v>227</v>
      </c>
      <c r="G122" s="228"/>
      <c r="H122" s="229" t="s">
        <v>30</v>
      </c>
      <c r="I122" s="231"/>
      <c r="J122" s="228"/>
      <c r="K122" s="228"/>
      <c r="L122" s="232"/>
      <c r="M122" s="233"/>
      <c r="N122" s="234"/>
      <c r="O122" s="234"/>
      <c r="P122" s="234"/>
      <c r="Q122" s="234"/>
      <c r="R122" s="234"/>
      <c r="S122" s="234"/>
      <c r="T122" s="235"/>
      <c r="AT122" s="236" t="s">
        <v>197</v>
      </c>
      <c r="AU122" s="236" t="s">
        <v>84</v>
      </c>
      <c r="AV122" s="13" t="s">
        <v>82</v>
      </c>
      <c r="AW122" s="13" t="s">
        <v>37</v>
      </c>
      <c r="AX122" s="13" t="s">
        <v>74</v>
      </c>
      <c r="AY122" s="236" t="s">
        <v>186</v>
      </c>
    </row>
    <row r="123" spans="2:65" s="13" customFormat="1" ht="13.5">
      <c r="B123" s="227"/>
      <c r="C123" s="228"/>
      <c r="D123" s="213" t="s">
        <v>197</v>
      </c>
      <c r="E123" s="229" t="s">
        <v>30</v>
      </c>
      <c r="F123" s="230" t="s">
        <v>2487</v>
      </c>
      <c r="G123" s="228"/>
      <c r="H123" s="229" t="s">
        <v>30</v>
      </c>
      <c r="I123" s="231"/>
      <c r="J123" s="228"/>
      <c r="K123" s="228"/>
      <c r="L123" s="232"/>
      <c r="M123" s="233"/>
      <c r="N123" s="234"/>
      <c r="O123" s="234"/>
      <c r="P123" s="234"/>
      <c r="Q123" s="234"/>
      <c r="R123" s="234"/>
      <c r="S123" s="234"/>
      <c r="T123" s="235"/>
      <c r="AT123" s="236" t="s">
        <v>197</v>
      </c>
      <c r="AU123" s="236" t="s">
        <v>84</v>
      </c>
      <c r="AV123" s="13" t="s">
        <v>82</v>
      </c>
      <c r="AW123" s="13" t="s">
        <v>37</v>
      </c>
      <c r="AX123" s="13" t="s">
        <v>74</v>
      </c>
      <c r="AY123" s="236" t="s">
        <v>186</v>
      </c>
    </row>
    <row r="124" spans="2:65" s="13" customFormat="1" ht="13.5">
      <c r="B124" s="227"/>
      <c r="C124" s="228"/>
      <c r="D124" s="213" t="s">
        <v>197</v>
      </c>
      <c r="E124" s="229" t="s">
        <v>30</v>
      </c>
      <c r="F124" s="230" t="s">
        <v>2499</v>
      </c>
      <c r="G124" s="228"/>
      <c r="H124" s="229" t="s">
        <v>30</v>
      </c>
      <c r="I124" s="231"/>
      <c r="J124" s="228"/>
      <c r="K124" s="228"/>
      <c r="L124" s="232"/>
      <c r="M124" s="233"/>
      <c r="N124" s="234"/>
      <c r="O124" s="234"/>
      <c r="P124" s="234"/>
      <c r="Q124" s="234"/>
      <c r="R124" s="234"/>
      <c r="S124" s="234"/>
      <c r="T124" s="235"/>
      <c r="AT124" s="236" t="s">
        <v>197</v>
      </c>
      <c r="AU124" s="236" t="s">
        <v>84</v>
      </c>
      <c r="AV124" s="13" t="s">
        <v>82</v>
      </c>
      <c r="AW124" s="13" t="s">
        <v>37</v>
      </c>
      <c r="AX124" s="13" t="s">
        <v>74</v>
      </c>
      <c r="AY124" s="236" t="s">
        <v>186</v>
      </c>
    </row>
    <row r="125" spans="2:65" s="12" customFormat="1" ht="13.5">
      <c r="B125" s="216"/>
      <c r="C125" s="217"/>
      <c r="D125" s="213" t="s">
        <v>197</v>
      </c>
      <c r="E125" s="218" t="s">
        <v>30</v>
      </c>
      <c r="F125" s="219" t="s">
        <v>2500</v>
      </c>
      <c r="G125" s="217"/>
      <c r="H125" s="220">
        <v>64.349999999999994</v>
      </c>
      <c r="I125" s="221"/>
      <c r="J125" s="217"/>
      <c r="K125" s="217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197</v>
      </c>
      <c r="AU125" s="226" t="s">
        <v>84</v>
      </c>
      <c r="AV125" s="12" t="s">
        <v>84</v>
      </c>
      <c r="AW125" s="12" t="s">
        <v>37</v>
      </c>
      <c r="AX125" s="12" t="s">
        <v>74</v>
      </c>
      <c r="AY125" s="226" t="s">
        <v>186</v>
      </c>
    </row>
    <row r="126" spans="2:65" s="12" customFormat="1" ht="13.5">
      <c r="B126" s="216"/>
      <c r="C126" s="217"/>
      <c r="D126" s="213" t="s">
        <v>197</v>
      </c>
      <c r="E126" s="218" t="s">
        <v>30</v>
      </c>
      <c r="F126" s="219" t="s">
        <v>2501</v>
      </c>
      <c r="G126" s="217"/>
      <c r="H126" s="220">
        <v>93.375</v>
      </c>
      <c r="I126" s="221"/>
      <c r="J126" s="217"/>
      <c r="K126" s="217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197</v>
      </c>
      <c r="AU126" s="226" t="s">
        <v>84</v>
      </c>
      <c r="AV126" s="12" t="s">
        <v>84</v>
      </c>
      <c r="AW126" s="12" t="s">
        <v>37</v>
      </c>
      <c r="AX126" s="12" t="s">
        <v>74</v>
      </c>
      <c r="AY126" s="226" t="s">
        <v>186</v>
      </c>
    </row>
    <row r="127" spans="2:65" s="12" customFormat="1" ht="13.5">
      <c r="B127" s="216"/>
      <c r="C127" s="217"/>
      <c r="D127" s="213" t="s">
        <v>197</v>
      </c>
      <c r="E127" s="217"/>
      <c r="F127" s="219" t="s">
        <v>2503</v>
      </c>
      <c r="G127" s="217"/>
      <c r="H127" s="220">
        <v>78.863</v>
      </c>
      <c r="I127" s="221"/>
      <c r="J127" s="217"/>
      <c r="K127" s="217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197</v>
      </c>
      <c r="AU127" s="226" t="s">
        <v>84</v>
      </c>
      <c r="AV127" s="12" t="s">
        <v>84</v>
      </c>
      <c r="AW127" s="12" t="s">
        <v>6</v>
      </c>
      <c r="AX127" s="12" t="s">
        <v>82</v>
      </c>
      <c r="AY127" s="226" t="s">
        <v>186</v>
      </c>
    </row>
    <row r="128" spans="2:65" s="1" customFormat="1" ht="16.5" customHeight="1">
      <c r="B128" s="41"/>
      <c r="C128" s="201" t="s">
        <v>236</v>
      </c>
      <c r="D128" s="201" t="s">
        <v>188</v>
      </c>
      <c r="E128" s="202" t="s">
        <v>250</v>
      </c>
      <c r="F128" s="203" t="s">
        <v>251</v>
      </c>
      <c r="G128" s="204" t="s">
        <v>191</v>
      </c>
      <c r="H128" s="205">
        <v>117</v>
      </c>
      <c r="I128" s="206"/>
      <c r="J128" s="207">
        <f>ROUND(I128*H128,2)</f>
        <v>0</v>
      </c>
      <c r="K128" s="203" t="s">
        <v>192</v>
      </c>
      <c r="L128" s="61"/>
      <c r="M128" s="208" t="s">
        <v>30</v>
      </c>
      <c r="N128" s="209" t="s">
        <v>45</v>
      </c>
      <c r="O128" s="42"/>
      <c r="P128" s="210">
        <f>O128*H128</f>
        <v>0</v>
      </c>
      <c r="Q128" s="210">
        <v>8.4000000000000003E-4</v>
      </c>
      <c r="R128" s="210">
        <f>Q128*H128</f>
        <v>9.8280000000000006E-2</v>
      </c>
      <c r="S128" s="210">
        <v>0</v>
      </c>
      <c r="T128" s="211">
        <f>S128*H128</f>
        <v>0</v>
      </c>
      <c r="AR128" s="24" t="s">
        <v>193</v>
      </c>
      <c r="AT128" s="24" t="s">
        <v>188</v>
      </c>
      <c r="AU128" s="24" t="s">
        <v>84</v>
      </c>
      <c r="AY128" s="24" t="s">
        <v>186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24" t="s">
        <v>82</v>
      </c>
      <c r="BK128" s="212">
        <f>ROUND(I128*H128,2)</f>
        <v>0</v>
      </c>
      <c r="BL128" s="24" t="s">
        <v>193</v>
      </c>
      <c r="BM128" s="24" t="s">
        <v>2504</v>
      </c>
    </row>
    <row r="129" spans="2:65" s="1" customFormat="1" ht="27">
      <c r="B129" s="41"/>
      <c r="C129" s="63"/>
      <c r="D129" s="213" t="s">
        <v>195</v>
      </c>
      <c r="E129" s="63"/>
      <c r="F129" s="214" t="s">
        <v>253</v>
      </c>
      <c r="G129" s="63"/>
      <c r="H129" s="63"/>
      <c r="I129" s="172"/>
      <c r="J129" s="63"/>
      <c r="K129" s="63"/>
      <c r="L129" s="61"/>
      <c r="M129" s="215"/>
      <c r="N129" s="42"/>
      <c r="O129" s="42"/>
      <c r="P129" s="42"/>
      <c r="Q129" s="42"/>
      <c r="R129" s="42"/>
      <c r="S129" s="42"/>
      <c r="T129" s="78"/>
      <c r="AT129" s="24" t="s">
        <v>195</v>
      </c>
      <c r="AU129" s="24" t="s">
        <v>84</v>
      </c>
    </row>
    <row r="130" spans="2:65" s="13" customFormat="1" ht="13.5">
      <c r="B130" s="227"/>
      <c r="C130" s="228"/>
      <c r="D130" s="213" t="s">
        <v>197</v>
      </c>
      <c r="E130" s="229" t="s">
        <v>30</v>
      </c>
      <c r="F130" s="230" t="s">
        <v>254</v>
      </c>
      <c r="G130" s="228"/>
      <c r="H130" s="229" t="s">
        <v>30</v>
      </c>
      <c r="I130" s="231"/>
      <c r="J130" s="228"/>
      <c r="K130" s="228"/>
      <c r="L130" s="232"/>
      <c r="M130" s="233"/>
      <c r="N130" s="234"/>
      <c r="O130" s="234"/>
      <c r="P130" s="234"/>
      <c r="Q130" s="234"/>
      <c r="R130" s="234"/>
      <c r="S130" s="234"/>
      <c r="T130" s="235"/>
      <c r="AT130" s="236" t="s">
        <v>197</v>
      </c>
      <c r="AU130" s="236" t="s">
        <v>84</v>
      </c>
      <c r="AV130" s="13" t="s">
        <v>82</v>
      </c>
      <c r="AW130" s="13" t="s">
        <v>37</v>
      </c>
      <c r="AX130" s="13" t="s">
        <v>74</v>
      </c>
      <c r="AY130" s="236" t="s">
        <v>186</v>
      </c>
    </row>
    <row r="131" spans="2:65" s="13" customFormat="1" ht="13.5">
      <c r="B131" s="227"/>
      <c r="C131" s="228"/>
      <c r="D131" s="213" t="s">
        <v>197</v>
      </c>
      <c r="E131" s="229" t="s">
        <v>30</v>
      </c>
      <c r="F131" s="230" t="s">
        <v>2487</v>
      </c>
      <c r="G131" s="228"/>
      <c r="H131" s="229" t="s">
        <v>30</v>
      </c>
      <c r="I131" s="231"/>
      <c r="J131" s="228"/>
      <c r="K131" s="228"/>
      <c r="L131" s="232"/>
      <c r="M131" s="233"/>
      <c r="N131" s="234"/>
      <c r="O131" s="234"/>
      <c r="P131" s="234"/>
      <c r="Q131" s="234"/>
      <c r="R131" s="234"/>
      <c r="S131" s="234"/>
      <c r="T131" s="235"/>
      <c r="AT131" s="236" t="s">
        <v>197</v>
      </c>
      <c r="AU131" s="236" t="s">
        <v>84</v>
      </c>
      <c r="AV131" s="13" t="s">
        <v>82</v>
      </c>
      <c r="AW131" s="13" t="s">
        <v>37</v>
      </c>
      <c r="AX131" s="13" t="s">
        <v>74</v>
      </c>
      <c r="AY131" s="236" t="s">
        <v>186</v>
      </c>
    </row>
    <row r="132" spans="2:65" s="13" customFormat="1" ht="13.5">
      <c r="B132" s="227"/>
      <c r="C132" s="228"/>
      <c r="D132" s="213" t="s">
        <v>197</v>
      </c>
      <c r="E132" s="229" t="s">
        <v>30</v>
      </c>
      <c r="F132" s="230" t="s">
        <v>2499</v>
      </c>
      <c r="G132" s="228"/>
      <c r="H132" s="229" t="s">
        <v>30</v>
      </c>
      <c r="I132" s="231"/>
      <c r="J132" s="228"/>
      <c r="K132" s="228"/>
      <c r="L132" s="232"/>
      <c r="M132" s="233"/>
      <c r="N132" s="234"/>
      <c r="O132" s="234"/>
      <c r="P132" s="234"/>
      <c r="Q132" s="234"/>
      <c r="R132" s="234"/>
      <c r="S132" s="234"/>
      <c r="T132" s="235"/>
      <c r="AT132" s="236" t="s">
        <v>197</v>
      </c>
      <c r="AU132" s="236" t="s">
        <v>84</v>
      </c>
      <c r="AV132" s="13" t="s">
        <v>82</v>
      </c>
      <c r="AW132" s="13" t="s">
        <v>37</v>
      </c>
      <c r="AX132" s="13" t="s">
        <v>74</v>
      </c>
      <c r="AY132" s="236" t="s">
        <v>186</v>
      </c>
    </row>
    <row r="133" spans="2:65" s="12" customFormat="1" ht="13.5">
      <c r="B133" s="216"/>
      <c r="C133" s="217"/>
      <c r="D133" s="213" t="s">
        <v>197</v>
      </c>
      <c r="E133" s="218" t="s">
        <v>30</v>
      </c>
      <c r="F133" s="219" t="s">
        <v>2505</v>
      </c>
      <c r="G133" s="217"/>
      <c r="H133" s="220">
        <v>117</v>
      </c>
      <c r="I133" s="221"/>
      <c r="J133" s="217"/>
      <c r="K133" s="217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197</v>
      </c>
      <c r="AU133" s="226" t="s">
        <v>84</v>
      </c>
      <c r="AV133" s="12" t="s">
        <v>84</v>
      </c>
      <c r="AW133" s="12" t="s">
        <v>37</v>
      </c>
      <c r="AX133" s="12" t="s">
        <v>74</v>
      </c>
      <c r="AY133" s="226" t="s">
        <v>186</v>
      </c>
    </row>
    <row r="134" spans="2:65" s="1" customFormat="1" ht="16.5" customHeight="1">
      <c r="B134" s="41"/>
      <c r="C134" s="201" t="s">
        <v>243</v>
      </c>
      <c r="D134" s="201" t="s">
        <v>188</v>
      </c>
      <c r="E134" s="202" t="s">
        <v>672</v>
      </c>
      <c r="F134" s="203" t="s">
        <v>673</v>
      </c>
      <c r="G134" s="204" t="s">
        <v>191</v>
      </c>
      <c r="H134" s="205">
        <v>489.5</v>
      </c>
      <c r="I134" s="206"/>
      <c r="J134" s="207">
        <f>ROUND(I134*H134,2)</f>
        <v>0</v>
      </c>
      <c r="K134" s="203" t="s">
        <v>30</v>
      </c>
      <c r="L134" s="61"/>
      <c r="M134" s="208" t="s">
        <v>30</v>
      </c>
      <c r="N134" s="209" t="s">
        <v>45</v>
      </c>
      <c r="O134" s="42"/>
      <c r="P134" s="210">
        <f>O134*H134</f>
        <v>0</v>
      </c>
      <c r="Q134" s="210">
        <v>8.5132000000000003E-4</v>
      </c>
      <c r="R134" s="210">
        <f>Q134*H134</f>
        <v>0.41672113999999999</v>
      </c>
      <c r="S134" s="210">
        <v>0</v>
      </c>
      <c r="T134" s="211">
        <f>S134*H134</f>
        <v>0</v>
      </c>
      <c r="AR134" s="24" t="s">
        <v>193</v>
      </c>
      <c r="AT134" s="24" t="s">
        <v>188</v>
      </c>
      <c r="AU134" s="24" t="s">
        <v>84</v>
      </c>
      <c r="AY134" s="24" t="s">
        <v>186</v>
      </c>
      <c r="BE134" s="212">
        <f>IF(N134="základní",J134,0)</f>
        <v>0</v>
      </c>
      <c r="BF134" s="212">
        <f>IF(N134="snížená",J134,0)</f>
        <v>0</v>
      </c>
      <c r="BG134" s="212">
        <f>IF(N134="zákl. přenesená",J134,0)</f>
        <v>0</v>
      </c>
      <c r="BH134" s="212">
        <f>IF(N134="sníž. přenesená",J134,0)</f>
        <v>0</v>
      </c>
      <c r="BI134" s="212">
        <f>IF(N134="nulová",J134,0)</f>
        <v>0</v>
      </c>
      <c r="BJ134" s="24" t="s">
        <v>82</v>
      </c>
      <c r="BK134" s="212">
        <f>ROUND(I134*H134,2)</f>
        <v>0</v>
      </c>
      <c r="BL134" s="24" t="s">
        <v>193</v>
      </c>
      <c r="BM134" s="24" t="s">
        <v>249</v>
      </c>
    </row>
    <row r="135" spans="2:65" s="1" customFormat="1" ht="13.5">
      <c r="B135" s="41"/>
      <c r="C135" s="63"/>
      <c r="D135" s="213" t="s">
        <v>195</v>
      </c>
      <c r="E135" s="63"/>
      <c r="F135" s="214" t="s">
        <v>673</v>
      </c>
      <c r="G135" s="63"/>
      <c r="H135" s="63"/>
      <c r="I135" s="172"/>
      <c r="J135" s="63"/>
      <c r="K135" s="63"/>
      <c r="L135" s="61"/>
      <c r="M135" s="215"/>
      <c r="N135" s="42"/>
      <c r="O135" s="42"/>
      <c r="P135" s="42"/>
      <c r="Q135" s="42"/>
      <c r="R135" s="42"/>
      <c r="S135" s="42"/>
      <c r="T135" s="78"/>
      <c r="AT135" s="24" t="s">
        <v>195</v>
      </c>
      <c r="AU135" s="24" t="s">
        <v>84</v>
      </c>
    </row>
    <row r="136" spans="2:65" s="12" customFormat="1" ht="13.5">
      <c r="B136" s="216"/>
      <c r="C136" s="217"/>
      <c r="D136" s="213" t="s">
        <v>197</v>
      </c>
      <c r="E136" s="218" t="s">
        <v>30</v>
      </c>
      <c r="F136" s="219" t="s">
        <v>2506</v>
      </c>
      <c r="G136" s="217"/>
      <c r="H136" s="220">
        <v>282</v>
      </c>
      <c r="I136" s="221"/>
      <c r="J136" s="217"/>
      <c r="K136" s="217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197</v>
      </c>
      <c r="AU136" s="226" t="s">
        <v>84</v>
      </c>
      <c r="AV136" s="12" t="s">
        <v>84</v>
      </c>
      <c r="AW136" s="12" t="s">
        <v>37</v>
      </c>
      <c r="AX136" s="12" t="s">
        <v>74</v>
      </c>
      <c r="AY136" s="226" t="s">
        <v>186</v>
      </c>
    </row>
    <row r="137" spans="2:65" s="12" customFormat="1" ht="13.5">
      <c r="B137" s="216"/>
      <c r="C137" s="217"/>
      <c r="D137" s="213" t="s">
        <v>197</v>
      </c>
      <c r="E137" s="218" t="s">
        <v>30</v>
      </c>
      <c r="F137" s="219" t="s">
        <v>2507</v>
      </c>
      <c r="G137" s="217"/>
      <c r="H137" s="220">
        <v>207.5</v>
      </c>
      <c r="I137" s="221"/>
      <c r="J137" s="217"/>
      <c r="K137" s="217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197</v>
      </c>
      <c r="AU137" s="226" t="s">
        <v>84</v>
      </c>
      <c r="AV137" s="12" t="s">
        <v>84</v>
      </c>
      <c r="AW137" s="12" t="s">
        <v>37</v>
      </c>
      <c r="AX137" s="12" t="s">
        <v>74</v>
      </c>
      <c r="AY137" s="226" t="s">
        <v>186</v>
      </c>
    </row>
    <row r="138" spans="2:65" s="14" customFormat="1" ht="13.5">
      <c r="B138" s="237"/>
      <c r="C138" s="238"/>
      <c r="D138" s="213" t="s">
        <v>197</v>
      </c>
      <c r="E138" s="239" t="s">
        <v>30</v>
      </c>
      <c r="F138" s="240" t="s">
        <v>235</v>
      </c>
      <c r="G138" s="238"/>
      <c r="H138" s="241">
        <v>489.5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AT138" s="247" t="s">
        <v>197</v>
      </c>
      <c r="AU138" s="247" t="s">
        <v>84</v>
      </c>
      <c r="AV138" s="14" t="s">
        <v>193</v>
      </c>
      <c r="AW138" s="14" t="s">
        <v>37</v>
      </c>
      <c r="AX138" s="14" t="s">
        <v>82</v>
      </c>
      <c r="AY138" s="247" t="s">
        <v>186</v>
      </c>
    </row>
    <row r="139" spans="2:65" s="1" customFormat="1" ht="16.5" customHeight="1">
      <c r="B139" s="41"/>
      <c r="C139" s="201" t="s">
        <v>249</v>
      </c>
      <c r="D139" s="201" t="s">
        <v>188</v>
      </c>
      <c r="E139" s="202" t="s">
        <v>257</v>
      </c>
      <c r="F139" s="203" t="s">
        <v>258</v>
      </c>
      <c r="G139" s="204" t="s">
        <v>191</v>
      </c>
      <c r="H139" s="205">
        <v>117</v>
      </c>
      <c r="I139" s="206"/>
      <c r="J139" s="207">
        <f>ROUND(I139*H139,2)</f>
        <v>0</v>
      </c>
      <c r="K139" s="203" t="s">
        <v>192</v>
      </c>
      <c r="L139" s="61"/>
      <c r="M139" s="208" t="s">
        <v>30</v>
      </c>
      <c r="N139" s="209" t="s">
        <v>45</v>
      </c>
      <c r="O139" s="42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AR139" s="24" t="s">
        <v>193</v>
      </c>
      <c r="AT139" s="24" t="s">
        <v>188</v>
      </c>
      <c r="AU139" s="24" t="s">
        <v>84</v>
      </c>
      <c r="AY139" s="24" t="s">
        <v>186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24" t="s">
        <v>82</v>
      </c>
      <c r="BK139" s="212">
        <f>ROUND(I139*H139,2)</f>
        <v>0</v>
      </c>
      <c r="BL139" s="24" t="s">
        <v>193</v>
      </c>
      <c r="BM139" s="24" t="s">
        <v>2508</v>
      </c>
    </row>
    <row r="140" spans="2:65" s="1" customFormat="1" ht="27">
      <c r="B140" s="41"/>
      <c r="C140" s="63"/>
      <c r="D140" s="213" t="s">
        <v>195</v>
      </c>
      <c r="E140" s="63"/>
      <c r="F140" s="214" t="s">
        <v>260</v>
      </c>
      <c r="G140" s="63"/>
      <c r="H140" s="63"/>
      <c r="I140" s="172"/>
      <c r="J140" s="63"/>
      <c r="K140" s="63"/>
      <c r="L140" s="61"/>
      <c r="M140" s="215"/>
      <c r="N140" s="42"/>
      <c r="O140" s="42"/>
      <c r="P140" s="42"/>
      <c r="Q140" s="42"/>
      <c r="R140" s="42"/>
      <c r="S140" s="42"/>
      <c r="T140" s="78"/>
      <c r="AT140" s="24" t="s">
        <v>195</v>
      </c>
      <c r="AU140" s="24" t="s">
        <v>84</v>
      </c>
    </row>
    <row r="141" spans="2:65" s="13" customFormat="1" ht="13.5">
      <c r="B141" s="227"/>
      <c r="C141" s="228"/>
      <c r="D141" s="213" t="s">
        <v>197</v>
      </c>
      <c r="E141" s="229" t="s">
        <v>30</v>
      </c>
      <c r="F141" s="230" t="s">
        <v>254</v>
      </c>
      <c r="G141" s="228"/>
      <c r="H141" s="229" t="s">
        <v>30</v>
      </c>
      <c r="I141" s="231"/>
      <c r="J141" s="228"/>
      <c r="K141" s="228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197</v>
      </c>
      <c r="AU141" s="236" t="s">
        <v>84</v>
      </c>
      <c r="AV141" s="13" t="s">
        <v>82</v>
      </c>
      <c r="AW141" s="13" t="s">
        <v>37</v>
      </c>
      <c r="AX141" s="13" t="s">
        <v>74</v>
      </c>
      <c r="AY141" s="236" t="s">
        <v>186</v>
      </c>
    </row>
    <row r="142" spans="2:65" s="13" customFormat="1" ht="13.5">
      <c r="B142" s="227"/>
      <c r="C142" s="228"/>
      <c r="D142" s="213" t="s">
        <v>197</v>
      </c>
      <c r="E142" s="229" t="s">
        <v>30</v>
      </c>
      <c r="F142" s="230" t="s">
        <v>2487</v>
      </c>
      <c r="G142" s="228"/>
      <c r="H142" s="229" t="s">
        <v>30</v>
      </c>
      <c r="I142" s="231"/>
      <c r="J142" s="228"/>
      <c r="K142" s="228"/>
      <c r="L142" s="232"/>
      <c r="M142" s="233"/>
      <c r="N142" s="234"/>
      <c r="O142" s="234"/>
      <c r="P142" s="234"/>
      <c r="Q142" s="234"/>
      <c r="R142" s="234"/>
      <c r="S142" s="234"/>
      <c r="T142" s="235"/>
      <c r="AT142" s="236" t="s">
        <v>197</v>
      </c>
      <c r="AU142" s="236" t="s">
        <v>84</v>
      </c>
      <c r="AV142" s="13" t="s">
        <v>82</v>
      </c>
      <c r="AW142" s="13" t="s">
        <v>37</v>
      </c>
      <c r="AX142" s="13" t="s">
        <v>74</v>
      </c>
      <c r="AY142" s="236" t="s">
        <v>186</v>
      </c>
    </row>
    <row r="143" spans="2:65" s="13" customFormat="1" ht="13.5">
      <c r="B143" s="227"/>
      <c r="C143" s="228"/>
      <c r="D143" s="213" t="s">
        <v>197</v>
      </c>
      <c r="E143" s="229" t="s">
        <v>30</v>
      </c>
      <c r="F143" s="230" t="s">
        <v>2499</v>
      </c>
      <c r="G143" s="228"/>
      <c r="H143" s="229" t="s">
        <v>30</v>
      </c>
      <c r="I143" s="231"/>
      <c r="J143" s="228"/>
      <c r="K143" s="228"/>
      <c r="L143" s="232"/>
      <c r="M143" s="233"/>
      <c r="N143" s="234"/>
      <c r="O143" s="234"/>
      <c r="P143" s="234"/>
      <c r="Q143" s="234"/>
      <c r="R143" s="234"/>
      <c r="S143" s="234"/>
      <c r="T143" s="235"/>
      <c r="AT143" s="236" t="s">
        <v>197</v>
      </c>
      <c r="AU143" s="236" t="s">
        <v>84</v>
      </c>
      <c r="AV143" s="13" t="s">
        <v>82</v>
      </c>
      <c r="AW143" s="13" t="s">
        <v>37</v>
      </c>
      <c r="AX143" s="13" t="s">
        <v>74</v>
      </c>
      <c r="AY143" s="236" t="s">
        <v>186</v>
      </c>
    </row>
    <row r="144" spans="2:65" s="12" customFormat="1" ht="13.5">
      <c r="B144" s="216"/>
      <c r="C144" s="217"/>
      <c r="D144" s="213" t="s">
        <v>197</v>
      </c>
      <c r="E144" s="218" t="s">
        <v>30</v>
      </c>
      <c r="F144" s="219" t="s">
        <v>2505</v>
      </c>
      <c r="G144" s="217"/>
      <c r="H144" s="220">
        <v>117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197</v>
      </c>
      <c r="AU144" s="226" t="s">
        <v>84</v>
      </c>
      <c r="AV144" s="12" t="s">
        <v>84</v>
      </c>
      <c r="AW144" s="12" t="s">
        <v>37</v>
      </c>
      <c r="AX144" s="12" t="s">
        <v>74</v>
      </c>
      <c r="AY144" s="226" t="s">
        <v>186</v>
      </c>
    </row>
    <row r="145" spans="2:65" s="1" customFormat="1" ht="16.5" customHeight="1">
      <c r="B145" s="41"/>
      <c r="C145" s="201" t="s">
        <v>256</v>
      </c>
      <c r="D145" s="201" t="s">
        <v>188</v>
      </c>
      <c r="E145" s="202" t="s">
        <v>676</v>
      </c>
      <c r="F145" s="203" t="s">
        <v>677</v>
      </c>
      <c r="G145" s="204" t="s">
        <v>191</v>
      </c>
      <c r="H145" s="205">
        <v>489.5</v>
      </c>
      <c r="I145" s="206"/>
      <c r="J145" s="207">
        <f>ROUND(I145*H145,2)</f>
        <v>0</v>
      </c>
      <c r="K145" s="203" t="s">
        <v>30</v>
      </c>
      <c r="L145" s="61"/>
      <c r="M145" s="208" t="s">
        <v>30</v>
      </c>
      <c r="N145" s="209" t="s">
        <v>45</v>
      </c>
      <c r="O145" s="42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AR145" s="24" t="s">
        <v>193</v>
      </c>
      <c r="AT145" s="24" t="s">
        <v>188</v>
      </c>
      <c r="AU145" s="24" t="s">
        <v>84</v>
      </c>
      <c r="AY145" s="24" t="s">
        <v>186</v>
      </c>
      <c r="BE145" s="212">
        <f>IF(N145="základní",J145,0)</f>
        <v>0</v>
      </c>
      <c r="BF145" s="212">
        <f>IF(N145="snížená",J145,0)</f>
        <v>0</v>
      </c>
      <c r="BG145" s="212">
        <f>IF(N145="zákl. přenesená",J145,0)</f>
        <v>0</v>
      </c>
      <c r="BH145" s="212">
        <f>IF(N145="sníž. přenesená",J145,0)</f>
        <v>0</v>
      </c>
      <c r="BI145" s="212">
        <f>IF(N145="nulová",J145,0)</f>
        <v>0</v>
      </c>
      <c r="BJ145" s="24" t="s">
        <v>82</v>
      </c>
      <c r="BK145" s="212">
        <f>ROUND(I145*H145,2)</f>
        <v>0</v>
      </c>
      <c r="BL145" s="24" t="s">
        <v>193</v>
      </c>
      <c r="BM145" s="24" t="s">
        <v>261</v>
      </c>
    </row>
    <row r="146" spans="2:65" s="1" customFormat="1" ht="13.5">
      <c r="B146" s="41"/>
      <c r="C146" s="63"/>
      <c r="D146" s="213" t="s">
        <v>195</v>
      </c>
      <c r="E146" s="63"/>
      <c r="F146" s="214" t="s">
        <v>677</v>
      </c>
      <c r="G146" s="63"/>
      <c r="H146" s="63"/>
      <c r="I146" s="172"/>
      <c r="J146" s="63"/>
      <c r="K146" s="63"/>
      <c r="L146" s="61"/>
      <c r="M146" s="215"/>
      <c r="N146" s="42"/>
      <c r="O146" s="42"/>
      <c r="P146" s="42"/>
      <c r="Q146" s="42"/>
      <c r="R146" s="42"/>
      <c r="S146" s="42"/>
      <c r="T146" s="78"/>
      <c r="AT146" s="24" t="s">
        <v>195</v>
      </c>
      <c r="AU146" s="24" t="s">
        <v>84</v>
      </c>
    </row>
    <row r="147" spans="2:65" s="12" customFormat="1" ht="13.5">
      <c r="B147" s="216"/>
      <c r="C147" s="217"/>
      <c r="D147" s="213" t="s">
        <v>197</v>
      </c>
      <c r="E147" s="218" t="s">
        <v>30</v>
      </c>
      <c r="F147" s="219" t="s">
        <v>2506</v>
      </c>
      <c r="G147" s="217"/>
      <c r="H147" s="220">
        <v>282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197</v>
      </c>
      <c r="AU147" s="226" t="s">
        <v>84</v>
      </c>
      <c r="AV147" s="12" t="s">
        <v>84</v>
      </c>
      <c r="AW147" s="12" t="s">
        <v>37</v>
      </c>
      <c r="AX147" s="12" t="s">
        <v>74</v>
      </c>
      <c r="AY147" s="226" t="s">
        <v>186</v>
      </c>
    </row>
    <row r="148" spans="2:65" s="12" customFormat="1" ht="13.5">
      <c r="B148" s="216"/>
      <c r="C148" s="217"/>
      <c r="D148" s="213" t="s">
        <v>197</v>
      </c>
      <c r="E148" s="218" t="s">
        <v>30</v>
      </c>
      <c r="F148" s="219" t="s">
        <v>2507</v>
      </c>
      <c r="G148" s="217"/>
      <c r="H148" s="220">
        <v>207.5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197</v>
      </c>
      <c r="AU148" s="226" t="s">
        <v>84</v>
      </c>
      <c r="AV148" s="12" t="s">
        <v>84</v>
      </c>
      <c r="AW148" s="12" t="s">
        <v>37</v>
      </c>
      <c r="AX148" s="12" t="s">
        <v>74</v>
      </c>
      <c r="AY148" s="226" t="s">
        <v>186</v>
      </c>
    </row>
    <row r="149" spans="2:65" s="14" customFormat="1" ht="13.5">
      <c r="B149" s="237"/>
      <c r="C149" s="238"/>
      <c r="D149" s="213" t="s">
        <v>197</v>
      </c>
      <c r="E149" s="239" t="s">
        <v>30</v>
      </c>
      <c r="F149" s="240" t="s">
        <v>235</v>
      </c>
      <c r="G149" s="238"/>
      <c r="H149" s="241">
        <v>489.5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AT149" s="247" t="s">
        <v>197</v>
      </c>
      <c r="AU149" s="247" t="s">
        <v>84</v>
      </c>
      <c r="AV149" s="14" t="s">
        <v>193</v>
      </c>
      <c r="AW149" s="14" t="s">
        <v>37</v>
      </c>
      <c r="AX149" s="14" t="s">
        <v>82</v>
      </c>
      <c r="AY149" s="247" t="s">
        <v>186</v>
      </c>
    </row>
    <row r="150" spans="2:65" s="1" customFormat="1" ht="16.5" customHeight="1">
      <c r="B150" s="41"/>
      <c r="C150" s="201" t="s">
        <v>261</v>
      </c>
      <c r="D150" s="201" t="s">
        <v>188</v>
      </c>
      <c r="E150" s="202" t="s">
        <v>262</v>
      </c>
      <c r="F150" s="203" t="s">
        <v>263</v>
      </c>
      <c r="G150" s="204" t="s">
        <v>212</v>
      </c>
      <c r="H150" s="205">
        <v>157.72499999999999</v>
      </c>
      <c r="I150" s="206"/>
      <c r="J150" s="207">
        <f>ROUND(I150*H150,2)</f>
        <v>0</v>
      </c>
      <c r="K150" s="203" t="s">
        <v>192</v>
      </c>
      <c r="L150" s="61"/>
      <c r="M150" s="208" t="s">
        <v>30</v>
      </c>
      <c r="N150" s="209" t="s">
        <v>45</v>
      </c>
      <c r="O150" s="42"/>
      <c r="P150" s="210">
        <f>O150*H150</f>
        <v>0</v>
      </c>
      <c r="Q150" s="210">
        <v>0</v>
      </c>
      <c r="R150" s="210">
        <f>Q150*H150</f>
        <v>0</v>
      </c>
      <c r="S150" s="210">
        <v>0</v>
      </c>
      <c r="T150" s="211">
        <f>S150*H150</f>
        <v>0</v>
      </c>
      <c r="AR150" s="24" t="s">
        <v>193</v>
      </c>
      <c r="AT150" s="24" t="s">
        <v>188</v>
      </c>
      <c r="AU150" s="24" t="s">
        <v>84</v>
      </c>
      <c r="AY150" s="24" t="s">
        <v>186</v>
      </c>
      <c r="BE150" s="212">
        <f>IF(N150="základní",J150,0)</f>
        <v>0</v>
      </c>
      <c r="BF150" s="212">
        <f>IF(N150="snížená",J150,0)</f>
        <v>0</v>
      </c>
      <c r="BG150" s="212">
        <f>IF(N150="zákl. přenesená",J150,0)</f>
        <v>0</v>
      </c>
      <c r="BH150" s="212">
        <f>IF(N150="sníž. přenesená",J150,0)</f>
        <v>0</v>
      </c>
      <c r="BI150" s="212">
        <f>IF(N150="nulová",J150,0)</f>
        <v>0</v>
      </c>
      <c r="BJ150" s="24" t="s">
        <v>82</v>
      </c>
      <c r="BK150" s="212">
        <f>ROUND(I150*H150,2)</f>
        <v>0</v>
      </c>
      <c r="BL150" s="24" t="s">
        <v>193</v>
      </c>
      <c r="BM150" s="24" t="s">
        <v>2509</v>
      </c>
    </row>
    <row r="151" spans="2:65" s="1" customFormat="1" ht="40.5">
      <c r="B151" s="41"/>
      <c r="C151" s="63"/>
      <c r="D151" s="213" t="s">
        <v>195</v>
      </c>
      <c r="E151" s="63"/>
      <c r="F151" s="214" t="s">
        <v>265</v>
      </c>
      <c r="G151" s="63"/>
      <c r="H151" s="63"/>
      <c r="I151" s="172"/>
      <c r="J151" s="63"/>
      <c r="K151" s="63"/>
      <c r="L151" s="61"/>
      <c r="M151" s="215"/>
      <c r="N151" s="42"/>
      <c r="O151" s="42"/>
      <c r="P151" s="42"/>
      <c r="Q151" s="42"/>
      <c r="R151" s="42"/>
      <c r="S151" s="42"/>
      <c r="T151" s="78"/>
      <c r="AT151" s="24" t="s">
        <v>195</v>
      </c>
      <c r="AU151" s="24" t="s">
        <v>84</v>
      </c>
    </row>
    <row r="152" spans="2:65" s="13" customFormat="1" ht="13.5">
      <c r="B152" s="227"/>
      <c r="C152" s="228"/>
      <c r="D152" s="213" t="s">
        <v>197</v>
      </c>
      <c r="E152" s="229" t="s">
        <v>30</v>
      </c>
      <c r="F152" s="230" t="s">
        <v>2487</v>
      </c>
      <c r="G152" s="228"/>
      <c r="H152" s="229" t="s">
        <v>30</v>
      </c>
      <c r="I152" s="231"/>
      <c r="J152" s="228"/>
      <c r="K152" s="228"/>
      <c r="L152" s="232"/>
      <c r="M152" s="233"/>
      <c r="N152" s="234"/>
      <c r="O152" s="234"/>
      <c r="P152" s="234"/>
      <c r="Q152" s="234"/>
      <c r="R152" s="234"/>
      <c r="S152" s="234"/>
      <c r="T152" s="235"/>
      <c r="AT152" s="236" t="s">
        <v>197</v>
      </c>
      <c r="AU152" s="236" t="s">
        <v>84</v>
      </c>
      <c r="AV152" s="13" t="s">
        <v>82</v>
      </c>
      <c r="AW152" s="13" t="s">
        <v>37</v>
      </c>
      <c r="AX152" s="13" t="s">
        <v>74</v>
      </c>
      <c r="AY152" s="236" t="s">
        <v>186</v>
      </c>
    </row>
    <row r="153" spans="2:65" s="13" customFormat="1" ht="13.5">
      <c r="B153" s="227"/>
      <c r="C153" s="228"/>
      <c r="D153" s="213" t="s">
        <v>197</v>
      </c>
      <c r="E153" s="229" t="s">
        <v>30</v>
      </c>
      <c r="F153" s="230" t="s">
        <v>2499</v>
      </c>
      <c r="G153" s="228"/>
      <c r="H153" s="229" t="s">
        <v>30</v>
      </c>
      <c r="I153" s="231"/>
      <c r="J153" s="228"/>
      <c r="K153" s="228"/>
      <c r="L153" s="232"/>
      <c r="M153" s="233"/>
      <c r="N153" s="234"/>
      <c r="O153" s="234"/>
      <c r="P153" s="234"/>
      <c r="Q153" s="234"/>
      <c r="R153" s="234"/>
      <c r="S153" s="234"/>
      <c r="T153" s="235"/>
      <c r="AT153" s="236" t="s">
        <v>197</v>
      </c>
      <c r="AU153" s="236" t="s">
        <v>84</v>
      </c>
      <c r="AV153" s="13" t="s">
        <v>82</v>
      </c>
      <c r="AW153" s="13" t="s">
        <v>37</v>
      </c>
      <c r="AX153" s="13" t="s">
        <v>74</v>
      </c>
      <c r="AY153" s="236" t="s">
        <v>186</v>
      </c>
    </row>
    <row r="154" spans="2:65" s="12" customFormat="1" ht="13.5">
      <c r="B154" s="216"/>
      <c r="C154" s="217"/>
      <c r="D154" s="213" t="s">
        <v>197</v>
      </c>
      <c r="E154" s="218" t="s">
        <v>30</v>
      </c>
      <c r="F154" s="219" t="s">
        <v>2500</v>
      </c>
      <c r="G154" s="217"/>
      <c r="H154" s="220">
        <v>64.349999999999994</v>
      </c>
      <c r="I154" s="221"/>
      <c r="J154" s="217"/>
      <c r="K154" s="217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197</v>
      </c>
      <c r="AU154" s="226" t="s">
        <v>84</v>
      </c>
      <c r="AV154" s="12" t="s">
        <v>84</v>
      </c>
      <c r="AW154" s="12" t="s">
        <v>37</v>
      </c>
      <c r="AX154" s="12" t="s">
        <v>74</v>
      </c>
      <c r="AY154" s="226" t="s">
        <v>186</v>
      </c>
    </row>
    <row r="155" spans="2:65" s="12" customFormat="1" ht="13.5">
      <c r="B155" s="216"/>
      <c r="C155" s="217"/>
      <c r="D155" s="213" t="s">
        <v>197</v>
      </c>
      <c r="E155" s="218" t="s">
        <v>30</v>
      </c>
      <c r="F155" s="219" t="s">
        <v>2501</v>
      </c>
      <c r="G155" s="217"/>
      <c r="H155" s="220">
        <v>93.375</v>
      </c>
      <c r="I155" s="221"/>
      <c r="J155" s="217"/>
      <c r="K155" s="217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197</v>
      </c>
      <c r="AU155" s="226" t="s">
        <v>84</v>
      </c>
      <c r="AV155" s="12" t="s">
        <v>84</v>
      </c>
      <c r="AW155" s="12" t="s">
        <v>37</v>
      </c>
      <c r="AX155" s="12" t="s">
        <v>74</v>
      </c>
      <c r="AY155" s="226" t="s">
        <v>186</v>
      </c>
    </row>
    <row r="156" spans="2:65" s="1" customFormat="1" ht="16.5" customHeight="1">
      <c r="B156" s="41"/>
      <c r="C156" s="201" t="s">
        <v>266</v>
      </c>
      <c r="D156" s="201" t="s">
        <v>188</v>
      </c>
      <c r="E156" s="202" t="s">
        <v>680</v>
      </c>
      <c r="F156" s="203" t="s">
        <v>681</v>
      </c>
      <c r="G156" s="204" t="s">
        <v>212</v>
      </c>
      <c r="H156" s="205">
        <v>295.89999999999998</v>
      </c>
      <c r="I156" s="206"/>
      <c r="J156" s="207">
        <f>ROUND(I156*H156,2)</f>
        <v>0</v>
      </c>
      <c r="K156" s="203" t="s">
        <v>30</v>
      </c>
      <c r="L156" s="61"/>
      <c r="M156" s="208" t="s">
        <v>30</v>
      </c>
      <c r="N156" s="209" t="s">
        <v>45</v>
      </c>
      <c r="O156" s="42"/>
      <c r="P156" s="210">
        <f>O156*H156</f>
        <v>0</v>
      </c>
      <c r="Q156" s="210">
        <v>0</v>
      </c>
      <c r="R156" s="210">
        <f>Q156*H156</f>
        <v>0</v>
      </c>
      <c r="S156" s="210">
        <v>0</v>
      </c>
      <c r="T156" s="211">
        <f>S156*H156</f>
        <v>0</v>
      </c>
      <c r="AR156" s="24" t="s">
        <v>193</v>
      </c>
      <c r="AT156" s="24" t="s">
        <v>188</v>
      </c>
      <c r="AU156" s="24" t="s">
        <v>84</v>
      </c>
      <c r="AY156" s="24" t="s">
        <v>186</v>
      </c>
      <c r="BE156" s="212">
        <f>IF(N156="základní",J156,0)</f>
        <v>0</v>
      </c>
      <c r="BF156" s="212">
        <f>IF(N156="snížená",J156,0)</f>
        <v>0</v>
      </c>
      <c r="BG156" s="212">
        <f>IF(N156="zákl. přenesená",J156,0)</f>
        <v>0</v>
      </c>
      <c r="BH156" s="212">
        <f>IF(N156="sníž. přenesená",J156,0)</f>
        <v>0</v>
      </c>
      <c r="BI156" s="212">
        <f>IF(N156="nulová",J156,0)</f>
        <v>0</v>
      </c>
      <c r="BJ156" s="24" t="s">
        <v>82</v>
      </c>
      <c r="BK156" s="212">
        <f>ROUND(I156*H156,2)</f>
        <v>0</v>
      </c>
      <c r="BL156" s="24" t="s">
        <v>193</v>
      </c>
      <c r="BM156" s="24" t="s">
        <v>282</v>
      </c>
    </row>
    <row r="157" spans="2:65" s="1" customFormat="1" ht="13.5">
      <c r="B157" s="41"/>
      <c r="C157" s="63"/>
      <c r="D157" s="213" t="s">
        <v>195</v>
      </c>
      <c r="E157" s="63"/>
      <c r="F157" s="214" t="s">
        <v>681</v>
      </c>
      <c r="G157" s="63"/>
      <c r="H157" s="63"/>
      <c r="I157" s="172"/>
      <c r="J157" s="63"/>
      <c r="K157" s="63"/>
      <c r="L157" s="61"/>
      <c r="M157" s="215"/>
      <c r="N157" s="42"/>
      <c r="O157" s="42"/>
      <c r="P157" s="42"/>
      <c r="Q157" s="42"/>
      <c r="R157" s="42"/>
      <c r="S157" s="42"/>
      <c r="T157" s="78"/>
      <c r="AT157" s="24" t="s">
        <v>195</v>
      </c>
      <c r="AU157" s="24" t="s">
        <v>84</v>
      </c>
    </row>
    <row r="158" spans="2:65" s="12" customFormat="1" ht="13.5">
      <c r="B158" s="216"/>
      <c r="C158" s="217"/>
      <c r="D158" s="213" t="s">
        <v>197</v>
      </c>
      <c r="E158" s="218" t="s">
        <v>30</v>
      </c>
      <c r="F158" s="219" t="s">
        <v>2510</v>
      </c>
      <c r="G158" s="217"/>
      <c r="H158" s="220">
        <v>295.89999999999998</v>
      </c>
      <c r="I158" s="221"/>
      <c r="J158" s="217"/>
      <c r="K158" s="217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197</v>
      </c>
      <c r="AU158" s="226" t="s">
        <v>84</v>
      </c>
      <c r="AV158" s="12" t="s">
        <v>84</v>
      </c>
      <c r="AW158" s="12" t="s">
        <v>37</v>
      </c>
      <c r="AX158" s="12" t="s">
        <v>74</v>
      </c>
      <c r="AY158" s="226" t="s">
        <v>186</v>
      </c>
    </row>
    <row r="159" spans="2:65" s="14" customFormat="1" ht="13.5">
      <c r="B159" s="237"/>
      <c r="C159" s="238"/>
      <c r="D159" s="213" t="s">
        <v>197</v>
      </c>
      <c r="E159" s="239" t="s">
        <v>30</v>
      </c>
      <c r="F159" s="240" t="s">
        <v>235</v>
      </c>
      <c r="G159" s="238"/>
      <c r="H159" s="241">
        <v>295.89999999999998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AT159" s="247" t="s">
        <v>197</v>
      </c>
      <c r="AU159" s="247" t="s">
        <v>84</v>
      </c>
      <c r="AV159" s="14" t="s">
        <v>193</v>
      </c>
      <c r="AW159" s="14" t="s">
        <v>37</v>
      </c>
      <c r="AX159" s="14" t="s">
        <v>82</v>
      </c>
      <c r="AY159" s="247" t="s">
        <v>186</v>
      </c>
    </row>
    <row r="160" spans="2:65" s="1" customFormat="1" ht="16.5" customHeight="1">
      <c r="B160" s="41"/>
      <c r="C160" s="201" t="s">
        <v>282</v>
      </c>
      <c r="D160" s="201" t="s">
        <v>188</v>
      </c>
      <c r="E160" s="202" t="s">
        <v>692</v>
      </c>
      <c r="F160" s="203" t="s">
        <v>693</v>
      </c>
      <c r="G160" s="204" t="s">
        <v>212</v>
      </c>
      <c r="H160" s="205">
        <v>157</v>
      </c>
      <c r="I160" s="206"/>
      <c r="J160" s="207">
        <f>ROUND(I160*H160,2)</f>
        <v>0</v>
      </c>
      <c r="K160" s="203" t="s">
        <v>30</v>
      </c>
      <c r="L160" s="61"/>
      <c r="M160" s="208" t="s">
        <v>30</v>
      </c>
      <c r="N160" s="209" t="s">
        <v>45</v>
      </c>
      <c r="O160" s="42"/>
      <c r="P160" s="210">
        <f>O160*H160</f>
        <v>0</v>
      </c>
      <c r="Q160" s="210">
        <v>0</v>
      </c>
      <c r="R160" s="210">
        <f>Q160*H160</f>
        <v>0</v>
      </c>
      <c r="S160" s="210">
        <v>0</v>
      </c>
      <c r="T160" s="211">
        <f>S160*H160</f>
        <v>0</v>
      </c>
      <c r="AR160" s="24" t="s">
        <v>193</v>
      </c>
      <c r="AT160" s="24" t="s">
        <v>188</v>
      </c>
      <c r="AU160" s="24" t="s">
        <v>84</v>
      </c>
      <c r="AY160" s="24" t="s">
        <v>186</v>
      </c>
      <c r="BE160" s="212">
        <f>IF(N160="základní",J160,0)</f>
        <v>0</v>
      </c>
      <c r="BF160" s="212">
        <f>IF(N160="snížená",J160,0)</f>
        <v>0</v>
      </c>
      <c r="BG160" s="212">
        <f>IF(N160="zákl. přenesená",J160,0)</f>
        <v>0</v>
      </c>
      <c r="BH160" s="212">
        <f>IF(N160="sníž. přenesená",J160,0)</f>
        <v>0</v>
      </c>
      <c r="BI160" s="212">
        <f>IF(N160="nulová",J160,0)</f>
        <v>0</v>
      </c>
      <c r="BJ160" s="24" t="s">
        <v>82</v>
      </c>
      <c r="BK160" s="212">
        <f>ROUND(I160*H160,2)</f>
        <v>0</v>
      </c>
      <c r="BL160" s="24" t="s">
        <v>193</v>
      </c>
      <c r="BM160" s="24" t="s">
        <v>295</v>
      </c>
    </row>
    <row r="161" spans="2:65" s="1" customFormat="1" ht="13.5">
      <c r="B161" s="41"/>
      <c r="C161" s="63"/>
      <c r="D161" s="213" t="s">
        <v>195</v>
      </c>
      <c r="E161" s="63"/>
      <c r="F161" s="214" t="s">
        <v>693</v>
      </c>
      <c r="G161" s="63"/>
      <c r="H161" s="63"/>
      <c r="I161" s="172"/>
      <c r="J161" s="63"/>
      <c r="K161" s="63"/>
      <c r="L161" s="61"/>
      <c r="M161" s="215"/>
      <c r="N161" s="42"/>
      <c r="O161" s="42"/>
      <c r="P161" s="42"/>
      <c r="Q161" s="42"/>
      <c r="R161" s="42"/>
      <c r="S161" s="42"/>
      <c r="T161" s="78"/>
      <c r="AT161" s="24" t="s">
        <v>195</v>
      </c>
      <c r="AU161" s="24" t="s">
        <v>84</v>
      </c>
    </row>
    <row r="162" spans="2:65" s="12" customFormat="1" ht="13.5">
      <c r="B162" s="216"/>
      <c r="C162" s="217"/>
      <c r="D162" s="213" t="s">
        <v>197</v>
      </c>
      <c r="E162" s="218" t="s">
        <v>30</v>
      </c>
      <c r="F162" s="219" t="s">
        <v>2511</v>
      </c>
      <c r="G162" s="217"/>
      <c r="H162" s="220">
        <v>157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197</v>
      </c>
      <c r="AU162" s="226" t="s">
        <v>84</v>
      </c>
      <c r="AV162" s="12" t="s">
        <v>84</v>
      </c>
      <c r="AW162" s="12" t="s">
        <v>37</v>
      </c>
      <c r="AX162" s="12" t="s">
        <v>74</v>
      </c>
      <c r="AY162" s="226" t="s">
        <v>186</v>
      </c>
    </row>
    <row r="163" spans="2:65" s="14" customFormat="1" ht="13.5">
      <c r="B163" s="237"/>
      <c r="C163" s="238"/>
      <c r="D163" s="213" t="s">
        <v>197</v>
      </c>
      <c r="E163" s="239" t="s">
        <v>30</v>
      </c>
      <c r="F163" s="240" t="s">
        <v>235</v>
      </c>
      <c r="G163" s="238"/>
      <c r="H163" s="241">
        <v>157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AT163" s="247" t="s">
        <v>197</v>
      </c>
      <c r="AU163" s="247" t="s">
        <v>84</v>
      </c>
      <c r="AV163" s="14" t="s">
        <v>193</v>
      </c>
      <c r="AW163" s="14" t="s">
        <v>37</v>
      </c>
      <c r="AX163" s="14" t="s">
        <v>82</v>
      </c>
      <c r="AY163" s="247" t="s">
        <v>186</v>
      </c>
    </row>
    <row r="164" spans="2:65" s="1" customFormat="1" ht="25.5" customHeight="1">
      <c r="B164" s="41"/>
      <c r="C164" s="201" t="s">
        <v>10</v>
      </c>
      <c r="D164" s="201" t="s">
        <v>188</v>
      </c>
      <c r="E164" s="202" t="s">
        <v>283</v>
      </c>
      <c r="F164" s="203" t="s">
        <v>284</v>
      </c>
      <c r="G164" s="204" t="s">
        <v>212</v>
      </c>
      <c r="H164" s="205">
        <v>90.394000000000005</v>
      </c>
      <c r="I164" s="206"/>
      <c r="J164" s="207">
        <f>ROUND(I164*H164,2)</f>
        <v>0</v>
      </c>
      <c r="K164" s="203" t="s">
        <v>30</v>
      </c>
      <c r="L164" s="61"/>
      <c r="M164" s="208" t="s">
        <v>30</v>
      </c>
      <c r="N164" s="209" t="s">
        <v>45</v>
      </c>
      <c r="O164" s="42"/>
      <c r="P164" s="210">
        <f>O164*H164</f>
        <v>0</v>
      </c>
      <c r="Q164" s="210">
        <v>0</v>
      </c>
      <c r="R164" s="210">
        <f>Q164*H164</f>
        <v>0</v>
      </c>
      <c r="S164" s="210">
        <v>0</v>
      </c>
      <c r="T164" s="211">
        <f>S164*H164</f>
        <v>0</v>
      </c>
      <c r="AR164" s="24" t="s">
        <v>193</v>
      </c>
      <c r="AT164" s="24" t="s">
        <v>188</v>
      </c>
      <c r="AU164" s="24" t="s">
        <v>84</v>
      </c>
      <c r="AY164" s="24" t="s">
        <v>186</v>
      </c>
      <c r="BE164" s="212">
        <f>IF(N164="základní",J164,0)</f>
        <v>0</v>
      </c>
      <c r="BF164" s="212">
        <f>IF(N164="snížená",J164,0)</f>
        <v>0</v>
      </c>
      <c r="BG164" s="212">
        <f>IF(N164="zákl. přenesená",J164,0)</f>
        <v>0</v>
      </c>
      <c r="BH164" s="212">
        <f>IF(N164="sníž. přenesená",J164,0)</f>
        <v>0</v>
      </c>
      <c r="BI164" s="212">
        <f>IF(N164="nulová",J164,0)</f>
        <v>0</v>
      </c>
      <c r="BJ164" s="24" t="s">
        <v>82</v>
      </c>
      <c r="BK164" s="212">
        <f>ROUND(I164*H164,2)</f>
        <v>0</v>
      </c>
      <c r="BL164" s="24" t="s">
        <v>193</v>
      </c>
      <c r="BM164" s="24" t="s">
        <v>2512</v>
      </c>
    </row>
    <row r="165" spans="2:65" s="1" customFormat="1" ht="27">
      <c r="B165" s="41"/>
      <c r="C165" s="63"/>
      <c r="D165" s="213" t="s">
        <v>195</v>
      </c>
      <c r="E165" s="63"/>
      <c r="F165" s="214" t="s">
        <v>284</v>
      </c>
      <c r="G165" s="63"/>
      <c r="H165" s="63"/>
      <c r="I165" s="172"/>
      <c r="J165" s="63"/>
      <c r="K165" s="63"/>
      <c r="L165" s="61"/>
      <c r="M165" s="215"/>
      <c r="N165" s="42"/>
      <c r="O165" s="42"/>
      <c r="P165" s="42"/>
      <c r="Q165" s="42"/>
      <c r="R165" s="42"/>
      <c r="S165" s="42"/>
      <c r="T165" s="78"/>
      <c r="AT165" s="24" t="s">
        <v>195</v>
      </c>
      <c r="AU165" s="24" t="s">
        <v>84</v>
      </c>
    </row>
    <row r="166" spans="2:65" s="13" customFormat="1" ht="13.5">
      <c r="B166" s="227"/>
      <c r="C166" s="228"/>
      <c r="D166" s="213" t="s">
        <v>197</v>
      </c>
      <c r="E166" s="229" t="s">
        <v>30</v>
      </c>
      <c r="F166" s="230" t="s">
        <v>2487</v>
      </c>
      <c r="G166" s="228"/>
      <c r="H166" s="229" t="s">
        <v>30</v>
      </c>
      <c r="I166" s="231"/>
      <c r="J166" s="228"/>
      <c r="K166" s="228"/>
      <c r="L166" s="232"/>
      <c r="M166" s="233"/>
      <c r="N166" s="234"/>
      <c r="O166" s="234"/>
      <c r="P166" s="234"/>
      <c r="Q166" s="234"/>
      <c r="R166" s="234"/>
      <c r="S166" s="234"/>
      <c r="T166" s="235"/>
      <c r="AT166" s="236" t="s">
        <v>197</v>
      </c>
      <c r="AU166" s="236" t="s">
        <v>84</v>
      </c>
      <c r="AV166" s="13" t="s">
        <v>82</v>
      </c>
      <c r="AW166" s="13" t="s">
        <v>37</v>
      </c>
      <c r="AX166" s="13" t="s">
        <v>74</v>
      </c>
      <c r="AY166" s="236" t="s">
        <v>186</v>
      </c>
    </row>
    <row r="167" spans="2:65" s="12" customFormat="1" ht="13.5">
      <c r="B167" s="216"/>
      <c r="C167" s="217"/>
      <c r="D167" s="213" t="s">
        <v>197</v>
      </c>
      <c r="E167" s="218" t="s">
        <v>30</v>
      </c>
      <c r="F167" s="219" t="s">
        <v>2488</v>
      </c>
      <c r="G167" s="217"/>
      <c r="H167" s="220">
        <v>6.4349999999999996</v>
      </c>
      <c r="I167" s="221"/>
      <c r="J167" s="217"/>
      <c r="K167" s="217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197</v>
      </c>
      <c r="AU167" s="226" t="s">
        <v>84</v>
      </c>
      <c r="AV167" s="12" t="s">
        <v>84</v>
      </c>
      <c r="AW167" s="12" t="s">
        <v>37</v>
      </c>
      <c r="AX167" s="12" t="s">
        <v>74</v>
      </c>
      <c r="AY167" s="226" t="s">
        <v>186</v>
      </c>
    </row>
    <row r="168" spans="2:65" s="13" customFormat="1" ht="13.5">
      <c r="B168" s="227"/>
      <c r="C168" s="228"/>
      <c r="D168" s="213" t="s">
        <v>197</v>
      </c>
      <c r="E168" s="229" t="s">
        <v>30</v>
      </c>
      <c r="F168" s="230" t="s">
        <v>2487</v>
      </c>
      <c r="G168" s="228"/>
      <c r="H168" s="229" t="s">
        <v>30</v>
      </c>
      <c r="I168" s="231"/>
      <c r="J168" s="228"/>
      <c r="K168" s="228"/>
      <c r="L168" s="232"/>
      <c r="M168" s="233"/>
      <c r="N168" s="234"/>
      <c r="O168" s="234"/>
      <c r="P168" s="234"/>
      <c r="Q168" s="234"/>
      <c r="R168" s="234"/>
      <c r="S168" s="234"/>
      <c r="T168" s="235"/>
      <c r="AT168" s="236" t="s">
        <v>197</v>
      </c>
      <c r="AU168" s="236" t="s">
        <v>84</v>
      </c>
      <c r="AV168" s="13" t="s">
        <v>82</v>
      </c>
      <c r="AW168" s="13" t="s">
        <v>37</v>
      </c>
      <c r="AX168" s="13" t="s">
        <v>74</v>
      </c>
      <c r="AY168" s="236" t="s">
        <v>186</v>
      </c>
    </row>
    <row r="169" spans="2:65" s="13" customFormat="1" ht="13.5">
      <c r="B169" s="227"/>
      <c r="C169" s="228"/>
      <c r="D169" s="213" t="s">
        <v>197</v>
      </c>
      <c r="E169" s="229" t="s">
        <v>30</v>
      </c>
      <c r="F169" s="230" t="s">
        <v>2499</v>
      </c>
      <c r="G169" s="228"/>
      <c r="H169" s="229" t="s">
        <v>30</v>
      </c>
      <c r="I169" s="231"/>
      <c r="J169" s="228"/>
      <c r="K169" s="228"/>
      <c r="L169" s="232"/>
      <c r="M169" s="233"/>
      <c r="N169" s="234"/>
      <c r="O169" s="234"/>
      <c r="P169" s="234"/>
      <c r="Q169" s="234"/>
      <c r="R169" s="234"/>
      <c r="S169" s="234"/>
      <c r="T169" s="235"/>
      <c r="AT169" s="236" t="s">
        <v>197</v>
      </c>
      <c r="AU169" s="236" t="s">
        <v>84</v>
      </c>
      <c r="AV169" s="13" t="s">
        <v>82</v>
      </c>
      <c r="AW169" s="13" t="s">
        <v>37</v>
      </c>
      <c r="AX169" s="13" t="s">
        <v>74</v>
      </c>
      <c r="AY169" s="236" t="s">
        <v>186</v>
      </c>
    </row>
    <row r="170" spans="2:65" s="12" customFormat="1" ht="13.5">
      <c r="B170" s="216"/>
      <c r="C170" s="217"/>
      <c r="D170" s="213" t="s">
        <v>197</v>
      </c>
      <c r="E170" s="218" t="s">
        <v>30</v>
      </c>
      <c r="F170" s="219" t="s">
        <v>2500</v>
      </c>
      <c r="G170" s="217"/>
      <c r="H170" s="220">
        <v>64.349999999999994</v>
      </c>
      <c r="I170" s="221"/>
      <c r="J170" s="217"/>
      <c r="K170" s="217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197</v>
      </c>
      <c r="AU170" s="226" t="s">
        <v>84</v>
      </c>
      <c r="AV170" s="12" t="s">
        <v>84</v>
      </c>
      <c r="AW170" s="12" t="s">
        <v>37</v>
      </c>
      <c r="AX170" s="12" t="s">
        <v>74</v>
      </c>
      <c r="AY170" s="226" t="s">
        <v>186</v>
      </c>
    </row>
    <row r="171" spans="2:65" s="12" customFormat="1" ht="13.5">
      <c r="B171" s="216"/>
      <c r="C171" s="217"/>
      <c r="D171" s="213" t="s">
        <v>197</v>
      </c>
      <c r="E171" s="218" t="s">
        <v>30</v>
      </c>
      <c r="F171" s="219" t="s">
        <v>2501</v>
      </c>
      <c r="G171" s="217"/>
      <c r="H171" s="220">
        <v>93.375</v>
      </c>
      <c r="I171" s="221"/>
      <c r="J171" s="217"/>
      <c r="K171" s="217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197</v>
      </c>
      <c r="AU171" s="226" t="s">
        <v>84</v>
      </c>
      <c r="AV171" s="12" t="s">
        <v>84</v>
      </c>
      <c r="AW171" s="12" t="s">
        <v>37</v>
      </c>
      <c r="AX171" s="12" t="s">
        <v>74</v>
      </c>
      <c r="AY171" s="226" t="s">
        <v>186</v>
      </c>
    </row>
    <row r="172" spans="2:65" s="12" customFormat="1" ht="13.5">
      <c r="B172" s="216"/>
      <c r="C172" s="217"/>
      <c r="D172" s="213" t="s">
        <v>197</v>
      </c>
      <c r="E172" s="218" t="s">
        <v>30</v>
      </c>
      <c r="F172" s="219" t="s">
        <v>2513</v>
      </c>
      <c r="G172" s="217"/>
      <c r="H172" s="220">
        <v>-73.766000000000005</v>
      </c>
      <c r="I172" s="221"/>
      <c r="J172" s="217"/>
      <c r="K172" s="217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197</v>
      </c>
      <c r="AU172" s="226" t="s">
        <v>84</v>
      </c>
      <c r="AV172" s="12" t="s">
        <v>84</v>
      </c>
      <c r="AW172" s="12" t="s">
        <v>37</v>
      </c>
      <c r="AX172" s="12" t="s">
        <v>74</v>
      </c>
      <c r="AY172" s="226" t="s">
        <v>186</v>
      </c>
    </row>
    <row r="173" spans="2:65" s="1" customFormat="1" ht="16.5" customHeight="1">
      <c r="B173" s="41"/>
      <c r="C173" s="201" t="s">
        <v>295</v>
      </c>
      <c r="D173" s="201" t="s">
        <v>188</v>
      </c>
      <c r="E173" s="202" t="s">
        <v>308</v>
      </c>
      <c r="F173" s="203" t="s">
        <v>309</v>
      </c>
      <c r="G173" s="204" t="s">
        <v>304</v>
      </c>
      <c r="H173" s="205">
        <v>445.30900000000003</v>
      </c>
      <c r="I173" s="206"/>
      <c r="J173" s="207">
        <f>ROUND(I173*H173,2)</f>
        <v>0</v>
      </c>
      <c r="K173" s="203" t="s">
        <v>30</v>
      </c>
      <c r="L173" s="61"/>
      <c r="M173" s="208" t="s">
        <v>30</v>
      </c>
      <c r="N173" s="209" t="s">
        <v>45</v>
      </c>
      <c r="O173" s="42"/>
      <c r="P173" s="210">
        <f>O173*H173</f>
        <v>0</v>
      </c>
      <c r="Q173" s="210">
        <v>0</v>
      </c>
      <c r="R173" s="210">
        <f>Q173*H173</f>
        <v>0</v>
      </c>
      <c r="S173" s="210">
        <v>0</v>
      </c>
      <c r="T173" s="211">
        <f>S173*H173</f>
        <v>0</v>
      </c>
      <c r="AR173" s="24" t="s">
        <v>193</v>
      </c>
      <c r="AT173" s="24" t="s">
        <v>188</v>
      </c>
      <c r="AU173" s="24" t="s">
        <v>84</v>
      </c>
      <c r="AY173" s="24" t="s">
        <v>186</v>
      </c>
      <c r="BE173" s="212">
        <f>IF(N173="základní",J173,0)</f>
        <v>0</v>
      </c>
      <c r="BF173" s="212">
        <f>IF(N173="snížená",J173,0)</f>
        <v>0</v>
      </c>
      <c r="BG173" s="212">
        <f>IF(N173="zákl. přenesená",J173,0)</f>
        <v>0</v>
      </c>
      <c r="BH173" s="212">
        <f>IF(N173="sníž. přenesená",J173,0)</f>
        <v>0</v>
      </c>
      <c r="BI173" s="212">
        <f>IF(N173="nulová",J173,0)</f>
        <v>0</v>
      </c>
      <c r="BJ173" s="24" t="s">
        <v>82</v>
      </c>
      <c r="BK173" s="212">
        <f>ROUND(I173*H173,2)</f>
        <v>0</v>
      </c>
      <c r="BL173" s="24" t="s">
        <v>193</v>
      </c>
      <c r="BM173" s="24" t="s">
        <v>307</v>
      </c>
    </row>
    <row r="174" spans="2:65" s="1" customFormat="1" ht="13.5">
      <c r="B174" s="41"/>
      <c r="C174" s="63"/>
      <c r="D174" s="213" t="s">
        <v>195</v>
      </c>
      <c r="E174" s="63"/>
      <c r="F174" s="214" t="s">
        <v>309</v>
      </c>
      <c r="G174" s="63"/>
      <c r="H174" s="63"/>
      <c r="I174" s="172"/>
      <c r="J174" s="63"/>
      <c r="K174" s="63"/>
      <c r="L174" s="61"/>
      <c r="M174" s="215"/>
      <c r="N174" s="42"/>
      <c r="O174" s="42"/>
      <c r="P174" s="42"/>
      <c r="Q174" s="42"/>
      <c r="R174" s="42"/>
      <c r="S174" s="42"/>
      <c r="T174" s="78"/>
      <c r="AT174" s="24" t="s">
        <v>195</v>
      </c>
      <c r="AU174" s="24" t="s">
        <v>84</v>
      </c>
    </row>
    <row r="175" spans="2:65" s="12" customFormat="1" ht="13.5">
      <c r="B175" s="216"/>
      <c r="C175" s="217"/>
      <c r="D175" s="213" t="s">
        <v>197</v>
      </c>
      <c r="E175" s="218" t="s">
        <v>30</v>
      </c>
      <c r="F175" s="219" t="s">
        <v>2514</v>
      </c>
      <c r="G175" s="217"/>
      <c r="H175" s="220">
        <v>282.60000000000002</v>
      </c>
      <c r="I175" s="221"/>
      <c r="J175" s="217"/>
      <c r="K175" s="217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197</v>
      </c>
      <c r="AU175" s="226" t="s">
        <v>84</v>
      </c>
      <c r="AV175" s="12" t="s">
        <v>84</v>
      </c>
      <c r="AW175" s="12" t="s">
        <v>37</v>
      </c>
      <c r="AX175" s="12" t="s">
        <v>74</v>
      </c>
      <c r="AY175" s="226" t="s">
        <v>186</v>
      </c>
    </row>
    <row r="176" spans="2:65" s="13" customFormat="1" ht="13.5">
      <c r="B176" s="227"/>
      <c r="C176" s="228"/>
      <c r="D176" s="213" t="s">
        <v>197</v>
      </c>
      <c r="E176" s="229" t="s">
        <v>30</v>
      </c>
      <c r="F176" s="230" t="s">
        <v>2487</v>
      </c>
      <c r="G176" s="228"/>
      <c r="H176" s="229" t="s">
        <v>30</v>
      </c>
      <c r="I176" s="231"/>
      <c r="J176" s="228"/>
      <c r="K176" s="228"/>
      <c r="L176" s="232"/>
      <c r="M176" s="233"/>
      <c r="N176" s="234"/>
      <c r="O176" s="234"/>
      <c r="P176" s="234"/>
      <c r="Q176" s="234"/>
      <c r="R176" s="234"/>
      <c r="S176" s="234"/>
      <c r="T176" s="235"/>
      <c r="AT176" s="236" t="s">
        <v>197</v>
      </c>
      <c r="AU176" s="236" t="s">
        <v>84</v>
      </c>
      <c r="AV176" s="13" t="s">
        <v>82</v>
      </c>
      <c r="AW176" s="13" t="s">
        <v>37</v>
      </c>
      <c r="AX176" s="13" t="s">
        <v>74</v>
      </c>
      <c r="AY176" s="236" t="s">
        <v>186</v>
      </c>
    </row>
    <row r="177" spans="2:65" s="12" customFormat="1" ht="13.5">
      <c r="B177" s="216"/>
      <c r="C177" s="217"/>
      <c r="D177" s="213" t="s">
        <v>197</v>
      </c>
      <c r="E177" s="218" t="s">
        <v>30</v>
      </c>
      <c r="F177" s="219" t="s">
        <v>2515</v>
      </c>
      <c r="G177" s="217"/>
      <c r="H177" s="220">
        <v>11.583</v>
      </c>
      <c r="I177" s="221"/>
      <c r="J177" s="217"/>
      <c r="K177" s="217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197</v>
      </c>
      <c r="AU177" s="226" t="s">
        <v>84</v>
      </c>
      <c r="AV177" s="12" t="s">
        <v>84</v>
      </c>
      <c r="AW177" s="12" t="s">
        <v>37</v>
      </c>
      <c r="AX177" s="12" t="s">
        <v>74</v>
      </c>
      <c r="AY177" s="226" t="s">
        <v>186</v>
      </c>
    </row>
    <row r="178" spans="2:65" s="13" customFormat="1" ht="13.5">
      <c r="B178" s="227"/>
      <c r="C178" s="228"/>
      <c r="D178" s="213" t="s">
        <v>197</v>
      </c>
      <c r="E178" s="229" t="s">
        <v>30</v>
      </c>
      <c r="F178" s="230" t="s">
        <v>2487</v>
      </c>
      <c r="G178" s="228"/>
      <c r="H178" s="229" t="s">
        <v>30</v>
      </c>
      <c r="I178" s="231"/>
      <c r="J178" s="228"/>
      <c r="K178" s="228"/>
      <c r="L178" s="232"/>
      <c r="M178" s="233"/>
      <c r="N178" s="234"/>
      <c r="O178" s="234"/>
      <c r="P178" s="234"/>
      <c r="Q178" s="234"/>
      <c r="R178" s="234"/>
      <c r="S178" s="234"/>
      <c r="T178" s="235"/>
      <c r="AT178" s="236" t="s">
        <v>197</v>
      </c>
      <c r="AU178" s="236" t="s">
        <v>84</v>
      </c>
      <c r="AV178" s="13" t="s">
        <v>82</v>
      </c>
      <c r="AW178" s="13" t="s">
        <v>37</v>
      </c>
      <c r="AX178" s="13" t="s">
        <v>74</v>
      </c>
      <c r="AY178" s="236" t="s">
        <v>186</v>
      </c>
    </row>
    <row r="179" spans="2:65" s="13" customFormat="1" ht="13.5">
      <c r="B179" s="227"/>
      <c r="C179" s="228"/>
      <c r="D179" s="213" t="s">
        <v>197</v>
      </c>
      <c r="E179" s="229" t="s">
        <v>30</v>
      </c>
      <c r="F179" s="230" t="s">
        <v>2499</v>
      </c>
      <c r="G179" s="228"/>
      <c r="H179" s="229" t="s">
        <v>30</v>
      </c>
      <c r="I179" s="231"/>
      <c r="J179" s="228"/>
      <c r="K179" s="228"/>
      <c r="L179" s="232"/>
      <c r="M179" s="233"/>
      <c r="N179" s="234"/>
      <c r="O179" s="234"/>
      <c r="P179" s="234"/>
      <c r="Q179" s="234"/>
      <c r="R179" s="234"/>
      <c r="S179" s="234"/>
      <c r="T179" s="235"/>
      <c r="AT179" s="236" t="s">
        <v>197</v>
      </c>
      <c r="AU179" s="236" t="s">
        <v>84</v>
      </c>
      <c r="AV179" s="13" t="s">
        <v>82</v>
      </c>
      <c r="AW179" s="13" t="s">
        <v>37</v>
      </c>
      <c r="AX179" s="13" t="s">
        <v>74</v>
      </c>
      <c r="AY179" s="236" t="s">
        <v>186</v>
      </c>
    </row>
    <row r="180" spans="2:65" s="12" customFormat="1" ht="13.5">
      <c r="B180" s="216"/>
      <c r="C180" s="217"/>
      <c r="D180" s="213" t="s">
        <v>197</v>
      </c>
      <c r="E180" s="218" t="s">
        <v>30</v>
      </c>
      <c r="F180" s="219" t="s">
        <v>2516</v>
      </c>
      <c r="G180" s="217"/>
      <c r="H180" s="220">
        <v>115.83</v>
      </c>
      <c r="I180" s="221"/>
      <c r="J180" s="217"/>
      <c r="K180" s="217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197</v>
      </c>
      <c r="AU180" s="226" t="s">
        <v>84</v>
      </c>
      <c r="AV180" s="12" t="s">
        <v>84</v>
      </c>
      <c r="AW180" s="12" t="s">
        <v>37</v>
      </c>
      <c r="AX180" s="12" t="s">
        <v>74</v>
      </c>
      <c r="AY180" s="226" t="s">
        <v>186</v>
      </c>
    </row>
    <row r="181" spans="2:65" s="12" customFormat="1" ht="13.5">
      <c r="B181" s="216"/>
      <c r="C181" s="217"/>
      <c r="D181" s="213" t="s">
        <v>197</v>
      </c>
      <c r="E181" s="218" t="s">
        <v>30</v>
      </c>
      <c r="F181" s="219" t="s">
        <v>2517</v>
      </c>
      <c r="G181" s="217"/>
      <c r="H181" s="220">
        <v>168.07499999999999</v>
      </c>
      <c r="I181" s="221"/>
      <c r="J181" s="217"/>
      <c r="K181" s="217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197</v>
      </c>
      <c r="AU181" s="226" t="s">
        <v>84</v>
      </c>
      <c r="AV181" s="12" t="s">
        <v>84</v>
      </c>
      <c r="AW181" s="12" t="s">
        <v>37</v>
      </c>
      <c r="AX181" s="12" t="s">
        <v>74</v>
      </c>
      <c r="AY181" s="226" t="s">
        <v>186</v>
      </c>
    </row>
    <row r="182" spans="2:65" s="12" customFormat="1" ht="13.5">
      <c r="B182" s="216"/>
      <c r="C182" s="217"/>
      <c r="D182" s="213" t="s">
        <v>197</v>
      </c>
      <c r="E182" s="218" t="s">
        <v>30</v>
      </c>
      <c r="F182" s="219" t="s">
        <v>2518</v>
      </c>
      <c r="G182" s="217"/>
      <c r="H182" s="220">
        <v>-132.779</v>
      </c>
      <c r="I182" s="221"/>
      <c r="J182" s="217"/>
      <c r="K182" s="217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197</v>
      </c>
      <c r="AU182" s="226" t="s">
        <v>84</v>
      </c>
      <c r="AV182" s="12" t="s">
        <v>84</v>
      </c>
      <c r="AW182" s="12" t="s">
        <v>37</v>
      </c>
      <c r="AX182" s="12" t="s">
        <v>74</v>
      </c>
      <c r="AY182" s="226" t="s">
        <v>186</v>
      </c>
    </row>
    <row r="183" spans="2:65" s="1" customFormat="1" ht="16.5" customHeight="1">
      <c r="B183" s="41"/>
      <c r="C183" s="201" t="s">
        <v>300</v>
      </c>
      <c r="D183" s="201" t="s">
        <v>188</v>
      </c>
      <c r="E183" s="202" t="s">
        <v>314</v>
      </c>
      <c r="F183" s="203" t="s">
        <v>315</v>
      </c>
      <c r="G183" s="204" t="s">
        <v>212</v>
      </c>
      <c r="H183" s="205">
        <v>381</v>
      </c>
      <c r="I183" s="206"/>
      <c r="J183" s="207">
        <f>ROUND(I183*H183,2)</f>
        <v>0</v>
      </c>
      <c r="K183" s="203" t="s">
        <v>30</v>
      </c>
      <c r="L183" s="61"/>
      <c r="M183" s="208" t="s">
        <v>30</v>
      </c>
      <c r="N183" s="209" t="s">
        <v>45</v>
      </c>
      <c r="O183" s="42"/>
      <c r="P183" s="210">
        <f>O183*H183</f>
        <v>0</v>
      </c>
      <c r="Q183" s="210">
        <v>0</v>
      </c>
      <c r="R183" s="210">
        <f>Q183*H183</f>
        <v>0</v>
      </c>
      <c r="S183" s="210">
        <v>0</v>
      </c>
      <c r="T183" s="211">
        <f>S183*H183</f>
        <v>0</v>
      </c>
      <c r="AR183" s="24" t="s">
        <v>193</v>
      </c>
      <c r="AT183" s="24" t="s">
        <v>188</v>
      </c>
      <c r="AU183" s="24" t="s">
        <v>84</v>
      </c>
      <c r="AY183" s="24" t="s">
        <v>186</v>
      </c>
      <c r="BE183" s="212">
        <f>IF(N183="základní",J183,0)</f>
        <v>0</v>
      </c>
      <c r="BF183" s="212">
        <f>IF(N183="snížená",J183,0)</f>
        <v>0</v>
      </c>
      <c r="BG183" s="212">
        <f>IF(N183="zákl. přenesená",J183,0)</f>
        <v>0</v>
      </c>
      <c r="BH183" s="212">
        <f>IF(N183="sníž. přenesená",J183,0)</f>
        <v>0</v>
      </c>
      <c r="BI183" s="212">
        <f>IF(N183="nulová",J183,0)</f>
        <v>0</v>
      </c>
      <c r="BJ183" s="24" t="s">
        <v>82</v>
      </c>
      <c r="BK183" s="212">
        <f>ROUND(I183*H183,2)</f>
        <v>0</v>
      </c>
      <c r="BL183" s="24" t="s">
        <v>193</v>
      </c>
      <c r="BM183" s="24" t="s">
        <v>318</v>
      </c>
    </row>
    <row r="184" spans="2:65" s="1" customFormat="1" ht="13.5">
      <c r="B184" s="41"/>
      <c r="C184" s="63"/>
      <c r="D184" s="213" t="s">
        <v>195</v>
      </c>
      <c r="E184" s="63"/>
      <c r="F184" s="214" t="s">
        <v>315</v>
      </c>
      <c r="G184" s="63"/>
      <c r="H184" s="63"/>
      <c r="I184" s="172"/>
      <c r="J184" s="63"/>
      <c r="K184" s="63"/>
      <c r="L184" s="61"/>
      <c r="M184" s="215"/>
      <c r="N184" s="42"/>
      <c r="O184" s="42"/>
      <c r="P184" s="42"/>
      <c r="Q184" s="42"/>
      <c r="R184" s="42"/>
      <c r="S184" s="42"/>
      <c r="T184" s="78"/>
      <c r="AT184" s="24" t="s">
        <v>195</v>
      </c>
      <c r="AU184" s="24" t="s">
        <v>84</v>
      </c>
    </row>
    <row r="185" spans="2:65" s="12" customFormat="1" ht="13.5">
      <c r="B185" s="216"/>
      <c r="C185" s="217"/>
      <c r="D185" s="213" t="s">
        <v>197</v>
      </c>
      <c r="E185" s="218" t="s">
        <v>30</v>
      </c>
      <c r="F185" s="219" t="s">
        <v>2519</v>
      </c>
      <c r="G185" s="217"/>
      <c r="H185" s="220">
        <v>381</v>
      </c>
      <c r="I185" s="221"/>
      <c r="J185" s="217"/>
      <c r="K185" s="217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197</v>
      </c>
      <c r="AU185" s="226" t="s">
        <v>84</v>
      </c>
      <c r="AV185" s="12" t="s">
        <v>84</v>
      </c>
      <c r="AW185" s="12" t="s">
        <v>37</v>
      </c>
      <c r="AX185" s="12" t="s">
        <v>74</v>
      </c>
      <c r="AY185" s="226" t="s">
        <v>186</v>
      </c>
    </row>
    <row r="186" spans="2:65" s="14" customFormat="1" ht="13.5">
      <c r="B186" s="237"/>
      <c r="C186" s="238"/>
      <c r="D186" s="213" t="s">
        <v>197</v>
      </c>
      <c r="E186" s="239" t="s">
        <v>30</v>
      </c>
      <c r="F186" s="240" t="s">
        <v>235</v>
      </c>
      <c r="G186" s="238"/>
      <c r="H186" s="241">
        <v>381</v>
      </c>
      <c r="I186" s="242"/>
      <c r="J186" s="238"/>
      <c r="K186" s="238"/>
      <c r="L186" s="243"/>
      <c r="M186" s="244"/>
      <c r="N186" s="245"/>
      <c r="O186" s="245"/>
      <c r="P186" s="245"/>
      <c r="Q186" s="245"/>
      <c r="R186" s="245"/>
      <c r="S186" s="245"/>
      <c r="T186" s="246"/>
      <c r="AT186" s="247" t="s">
        <v>197</v>
      </c>
      <c r="AU186" s="247" t="s">
        <v>84</v>
      </c>
      <c r="AV186" s="14" t="s">
        <v>193</v>
      </c>
      <c r="AW186" s="14" t="s">
        <v>37</v>
      </c>
      <c r="AX186" s="14" t="s">
        <v>82</v>
      </c>
      <c r="AY186" s="247" t="s">
        <v>186</v>
      </c>
    </row>
    <row r="187" spans="2:65" s="1" customFormat="1" ht="16.5" customHeight="1">
      <c r="B187" s="41"/>
      <c r="C187" s="201" t="s">
        <v>307</v>
      </c>
      <c r="D187" s="201" t="s">
        <v>188</v>
      </c>
      <c r="E187" s="202" t="s">
        <v>2520</v>
      </c>
      <c r="F187" s="203" t="s">
        <v>315</v>
      </c>
      <c r="G187" s="204" t="s">
        <v>212</v>
      </c>
      <c r="H187" s="205">
        <v>116.666</v>
      </c>
      <c r="I187" s="206"/>
      <c r="J187" s="207">
        <f>ROUND(I187*H187,2)</f>
        <v>0</v>
      </c>
      <c r="K187" s="203" t="s">
        <v>192</v>
      </c>
      <c r="L187" s="61"/>
      <c r="M187" s="208" t="s">
        <v>30</v>
      </c>
      <c r="N187" s="209" t="s">
        <v>45</v>
      </c>
      <c r="O187" s="42"/>
      <c r="P187" s="210">
        <f>O187*H187</f>
        <v>0</v>
      </c>
      <c r="Q187" s="210">
        <v>0</v>
      </c>
      <c r="R187" s="210">
        <f>Q187*H187</f>
        <v>0</v>
      </c>
      <c r="S187" s="210">
        <v>0</v>
      </c>
      <c r="T187" s="211">
        <f>S187*H187</f>
        <v>0</v>
      </c>
      <c r="AR187" s="24" t="s">
        <v>193</v>
      </c>
      <c r="AT187" s="24" t="s">
        <v>188</v>
      </c>
      <c r="AU187" s="24" t="s">
        <v>84</v>
      </c>
      <c r="AY187" s="24" t="s">
        <v>186</v>
      </c>
      <c r="BE187" s="212">
        <f>IF(N187="základní",J187,0)</f>
        <v>0</v>
      </c>
      <c r="BF187" s="212">
        <f>IF(N187="snížená",J187,0)</f>
        <v>0</v>
      </c>
      <c r="BG187" s="212">
        <f>IF(N187="zákl. přenesená",J187,0)</f>
        <v>0</v>
      </c>
      <c r="BH187" s="212">
        <f>IF(N187="sníž. přenesená",J187,0)</f>
        <v>0</v>
      </c>
      <c r="BI187" s="212">
        <f>IF(N187="nulová",J187,0)</f>
        <v>0</v>
      </c>
      <c r="BJ187" s="24" t="s">
        <v>82</v>
      </c>
      <c r="BK187" s="212">
        <f>ROUND(I187*H187,2)</f>
        <v>0</v>
      </c>
      <c r="BL187" s="24" t="s">
        <v>193</v>
      </c>
      <c r="BM187" s="24" t="s">
        <v>2521</v>
      </c>
    </row>
    <row r="188" spans="2:65" s="1" customFormat="1" ht="27">
      <c r="B188" s="41"/>
      <c r="C188" s="63"/>
      <c r="D188" s="213" t="s">
        <v>195</v>
      </c>
      <c r="E188" s="63"/>
      <c r="F188" s="214" t="s">
        <v>317</v>
      </c>
      <c r="G188" s="63"/>
      <c r="H188" s="63"/>
      <c r="I188" s="172"/>
      <c r="J188" s="63"/>
      <c r="K188" s="63"/>
      <c r="L188" s="61"/>
      <c r="M188" s="215"/>
      <c r="N188" s="42"/>
      <c r="O188" s="42"/>
      <c r="P188" s="42"/>
      <c r="Q188" s="42"/>
      <c r="R188" s="42"/>
      <c r="S188" s="42"/>
      <c r="T188" s="78"/>
      <c r="AT188" s="24" t="s">
        <v>195</v>
      </c>
      <c r="AU188" s="24" t="s">
        <v>84</v>
      </c>
    </row>
    <row r="189" spans="2:65" s="1" customFormat="1" ht="40.5">
      <c r="B189" s="41"/>
      <c r="C189" s="63"/>
      <c r="D189" s="213" t="s">
        <v>241</v>
      </c>
      <c r="E189" s="63"/>
      <c r="F189" s="248" t="s">
        <v>242</v>
      </c>
      <c r="G189" s="63"/>
      <c r="H189" s="63"/>
      <c r="I189" s="172"/>
      <c r="J189" s="63"/>
      <c r="K189" s="63"/>
      <c r="L189" s="61"/>
      <c r="M189" s="215"/>
      <c r="N189" s="42"/>
      <c r="O189" s="42"/>
      <c r="P189" s="42"/>
      <c r="Q189" s="42"/>
      <c r="R189" s="42"/>
      <c r="S189" s="42"/>
      <c r="T189" s="78"/>
      <c r="AT189" s="24" t="s">
        <v>241</v>
      </c>
      <c r="AU189" s="24" t="s">
        <v>84</v>
      </c>
    </row>
    <row r="190" spans="2:65" s="13" customFormat="1" ht="13.5">
      <c r="B190" s="227"/>
      <c r="C190" s="228"/>
      <c r="D190" s="213" t="s">
        <v>197</v>
      </c>
      <c r="E190" s="229" t="s">
        <v>30</v>
      </c>
      <c r="F190" s="230" t="s">
        <v>2487</v>
      </c>
      <c r="G190" s="228"/>
      <c r="H190" s="229" t="s">
        <v>30</v>
      </c>
      <c r="I190" s="231"/>
      <c r="J190" s="228"/>
      <c r="K190" s="228"/>
      <c r="L190" s="232"/>
      <c r="M190" s="233"/>
      <c r="N190" s="234"/>
      <c r="O190" s="234"/>
      <c r="P190" s="234"/>
      <c r="Q190" s="234"/>
      <c r="R190" s="234"/>
      <c r="S190" s="234"/>
      <c r="T190" s="235"/>
      <c r="AT190" s="236" t="s">
        <v>197</v>
      </c>
      <c r="AU190" s="236" t="s">
        <v>84</v>
      </c>
      <c r="AV190" s="13" t="s">
        <v>82</v>
      </c>
      <c r="AW190" s="13" t="s">
        <v>37</v>
      </c>
      <c r="AX190" s="13" t="s">
        <v>74</v>
      </c>
      <c r="AY190" s="236" t="s">
        <v>186</v>
      </c>
    </row>
    <row r="191" spans="2:65" s="13" customFormat="1" ht="13.5">
      <c r="B191" s="227"/>
      <c r="C191" s="228"/>
      <c r="D191" s="213" t="s">
        <v>197</v>
      </c>
      <c r="E191" s="229" t="s">
        <v>30</v>
      </c>
      <c r="F191" s="230" t="s">
        <v>2499</v>
      </c>
      <c r="G191" s="228"/>
      <c r="H191" s="229" t="s">
        <v>30</v>
      </c>
      <c r="I191" s="231"/>
      <c r="J191" s="228"/>
      <c r="K191" s="228"/>
      <c r="L191" s="232"/>
      <c r="M191" s="233"/>
      <c r="N191" s="234"/>
      <c r="O191" s="234"/>
      <c r="P191" s="234"/>
      <c r="Q191" s="234"/>
      <c r="R191" s="234"/>
      <c r="S191" s="234"/>
      <c r="T191" s="235"/>
      <c r="AT191" s="236" t="s">
        <v>197</v>
      </c>
      <c r="AU191" s="236" t="s">
        <v>84</v>
      </c>
      <c r="AV191" s="13" t="s">
        <v>82</v>
      </c>
      <c r="AW191" s="13" t="s">
        <v>37</v>
      </c>
      <c r="AX191" s="13" t="s">
        <v>74</v>
      </c>
      <c r="AY191" s="236" t="s">
        <v>186</v>
      </c>
    </row>
    <row r="192" spans="2:65" s="13" customFormat="1" ht="13.5">
      <c r="B192" s="227"/>
      <c r="C192" s="228"/>
      <c r="D192" s="213" t="s">
        <v>197</v>
      </c>
      <c r="E192" s="229" t="s">
        <v>30</v>
      </c>
      <c r="F192" s="230" t="s">
        <v>277</v>
      </c>
      <c r="G192" s="228"/>
      <c r="H192" s="229" t="s">
        <v>30</v>
      </c>
      <c r="I192" s="231"/>
      <c r="J192" s="228"/>
      <c r="K192" s="228"/>
      <c r="L192" s="232"/>
      <c r="M192" s="233"/>
      <c r="N192" s="234"/>
      <c r="O192" s="234"/>
      <c r="P192" s="234"/>
      <c r="Q192" s="234"/>
      <c r="R192" s="234"/>
      <c r="S192" s="234"/>
      <c r="T192" s="235"/>
      <c r="AT192" s="236" t="s">
        <v>197</v>
      </c>
      <c r="AU192" s="236" t="s">
        <v>84</v>
      </c>
      <c r="AV192" s="13" t="s">
        <v>82</v>
      </c>
      <c r="AW192" s="13" t="s">
        <v>37</v>
      </c>
      <c r="AX192" s="13" t="s">
        <v>74</v>
      </c>
      <c r="AY192" s="236" t="s">
        <v>186</v>
      </c>
    </row>
    <row r="193" spans="2:65" s="12" customFormat="1" ht="13.5">
      <c r="B193" s="216"/>
      <c r="C193" s="217"/>
      <c r="D193" s="213" t="s">
        <v>197</v>
      </c>
      <c r="E193" s="218" t="s">
        <v>30</v>
      </c>
      <c r="F193" s="219" t="s">
        <v>2500</v>
      </c>
      <c r="G193" s="217"/>
      <c r="H193" s="220">
        <v>64.349999999999994</v>
      </c>
      <c r="I193" s="221"/>
      <c r="J193" s="217"/>
      <c r="K193" s="217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197</v>
      </c>
      <c r="AU193" s="226" t="s">
        <v>84</v>
      </c>
      <c r="AV193" s="12" t="s">
        <v>84</v>
      </c>
      <c r="AW193" s="12" t="s">
        <v>37</v>
      </c>
      <c r="AX193" s="12" t="s">
        <v>74</v>
      </c>
      <c r="AY193" s="226" t="s">
        <v>186</v>
      </c>
    </row>
    <row r="194" spans="2:65" s="12" customFormat="1" ht="13.5">
      <c r="B194" s="216"/>
      <c r="C194" s="217"/>
      <c r="D194" s="213" t="s">
        <v>197</v>
      </c>
      <c r="E194" s="218" t="s">
        <v>30</v>
      </c>
      <c r="F194" s="219" t="s">
        <v>2522</v>
      </c>
      <c r="G194" s="217"/>
      <c r="H194" s="220">
        <v>-21.45</v>
      </c>
      <c r="I194" s="221"/>
      <c r="J194" s="217"/>
      <c r="K194" s="217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197</v>
      </c>
      <c r="AU194" s="226" t="s">
        <v>84</v>
      </c>
      <c r="AV194" s="12" t="s">
        <v>84</v>
      </c>
      <c r="AW194" s="12" t="s">
        <v>37</v>
      </c>
      <c r="AX194" s="12" t="s">
        <v>74</v>
      </c>
      <c r="AY194" s="226" t="s">
        <v>186</v>
      </c>
    </row>
    <row r="195" spans="2:65" s="12" customFormat="1" ht="13.5">
      <c r="B195" s="216"/>
      <c r="C195" s="217"/>
      <c r="D195" s="213" t="s">
        <v>197</v>
      </c>
      <c r="E195" s="218" t="s">
        <v>30</v>
      </c>
      <c r="F195" s="219" t="s">
        <v>2523</v>
      </c>
      <c r="G195" s="217"/>
      <c r="H195" s="220">
        <v>73.766000000000005</v>
      </c>
      <c r="I195" s="221"/>
      <c r="J195" s="217"/>
      <c r="K195" s="217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197</v>
      </c>
      <c r="AU195" s="226" t="s">
        <v>84</v>
      </c>
      <c r="AV195" s="12" t="s">
        <v>84</v>
      </c>
      <c r="AW195" s="12" t="s">
        <v>37</v>
      </c>
      <c r="AX195" s="12" t="s">
        <v>74</v>
      </c>
      <c r="AY195" s="226" t="s">
        <v>186</v>
      </c>
    </row>
    <row r="196" spans="2:65" s="1" customFormat="1" ht="16.5" customHeight="1">
      <c r="B196" s="41"/>
      <c r="C196" s="249" t="s">
        <v>313</v>
      </c>
      <c r="D196" s="249" t="s">
        <v>301</v>
      </c>
      <c r="E196" s="250" t="s">
        <v>319</v>
      </c>
      <c r="F196" s="251" t="s">
        <v>303</v>
      </c>
      <c r="G196" s="252" t="s">
        <v>304</v>
      </c>
      <c r="H196" s="253">
        <v>221.66499999999999</v>
      </c>
      <c r="I196" s="254"/>
      <c r="J196" s="255">
        <f>ROUND(I196*H196,2)</f>
        <v>0</v>
      </c>
      <c r="K196" s="251" t="s">
        <v>192</v>
      </c>
      <c r="L196" s="256"/>
      <c r="M196" s="257" t="s">
        <v>30</v>
      </c>
      <c r="N196" s="258" t="s">
        <v>45</v>
      </c>
      <c r="O196" s="42"/>
      <c r="P196" s="210">
        <f>O196*H196</f>
        <v>0</v>
      </c>
      <c r="Q196" s="210">
        <v>0</v>
      </c>
      <c r="R196" s="210">
        <f>Q196*H196</f>
        <v>0</v>
      </c>
      <c r="S196" s="210">
        <v>0</v>
      </c>
      <c r="T196" s="211">
        <f>S196*H196</f>
        <v>0</v>
      </c>
      <c r="AR196" s="24" t="s">
        <v>236</v>
      </c>
      <c r="AT196" s="24" t="s">
        <v>301</v>
      </c>
      <c r="AU196" s="24" t="s">
        <v>84</v>
      </c>
      <c r="AY196" s="24" t="s">
        <v>186</v>
      </c>
      <c r="BE196" s="212">
        <f>IF(N196="základní",J196,0)</f>
        <v>0</v>
      </c>
      <c r="BF196" s="212">
        <f>IF(N196="snížená",J196,0)</f>
        <v>0</v>
      </c>
      <c r="BG196" s="212">
        <f>IF(N196="zákl. přenesená",J196,0)</f>
        <v>0</v>
      </c>
      <c r="BH196" s="212">
        <f>IF(N196="sníž. přenesená",J196,0)</f>
        <v>0</v>
      </c>
      <c r="BI196" s="212">
        <f>IF(N196="nulová",J196,0)</f>
        <v>0</v>
      </c>
      <c r="BJ196" s="24" t="s">
        <v>82</v>
      </c>
      <c r="BK196" s="212">
        <f>ROUND(I196*H196,2)</f>
        <v>0</v>
      </c>
      <c r="BL196" s="24" t="s">
        <v>193</v>
      </c>
      <c r="BM196" s="24" t="s">
        <v>2524</v>
      </c>
    </row>
    <row r="197" spans="2:65" s="1" customFormat="1" ht="13.5">
      <c r="B197" s="41"/>
      <c r="C197" s="63"/>
      <c r="D197" s="213" t="s">
        <v>195</v>
      </c>
      <c r="E197" s="63"/>
      <c r="F197" s="214" t="s">
        <v>303</v>
      </c>
      <c r="G197" s="63"/>
      <c r="H197" s="63"/>
      <c r="I197" s="172"/>
      <c r="J197" s="63"/>
      <c r="K197" s="63"/>
      <c r="L197" s="61"/>
      <c r="M197" s="215"/>
      <c r="N197" s="42"/>
      <c r="O197" s="42"/>
      <c r="P197" s="42"/>
      <c r="Q197" s="42"/>
      <c r="R197" s="42"/>
      <c r="S197" s="42"/>
      <c r="T197" s="78"/>
      <c r="AT197" s="24" t="s">
        <v>195</v>
      </c>
      <c r="AU197" s="24" t="s">
        <v>84</v>
      </c>
    </row>
    <row r="198" spans="2:65" s="13" customFormat="1" ht="13.5">
      <c r="B198" s="227"/>
      <c r="C198" s="228"/>
      <c r="D198" s="213" t="s">
        <v>197</v>
      </c>
      <c r="E198" s="229" t="s">
        <v>30</v>
      </c>
      <c r="F198" s="230" t="s">
        <v>2487</v>
      </c>
      <c r="G198" s="228"/>
      <c r="H198" s="229" t="s">
        <v>30</v>
      </c>
      <c r="I198" s="231"/>
      <c r="J198" s="228"/>
      <c r="K198" s="228"/>
      <c r="L198" s="232"/>
      <c r="M198" s="233"/>
      <c r="N198" s="234"/>
      <c r="O198" s="234"/>
      <c r="P198" s="234"/>
      <c r="Q198" s="234"/>
      <c r="R198" s="234"/>
      <c r="S198" s="234"/>
      <c r="T198" s="235"/>
      <c r="AT198" s="236" t="s">
        <v>197</v>
      </c>
      <c r="AU198" s="236" t="s">
        <v>84</v>
      </c>
      <c r="AV198" s="13" t="s">
        <v>82</v>
      </c>
      <c r="AW198" s="13" t="s">
        <v>37</v>
      </c>
      <c r="AX198" s="13" t="s">
        <v>74</v>
      </c>
      <c r="AY198" s="236" t="s">
        <v>186</v>
      </c>
    </row>
    <row r="199" spans="2:65" s="13" customFormat="1" ht="13.5">
      <c r="B199" s="227"/>
      <c r="C199" s="228"/>
      <c r="D199" s="213" t="s">
        <v>197</v>
      </c>
      <c r="E199" s="229" t="s">
        <v>30</v>
      </c>
      <c r="F199" s="230" t="s">
        <v>2499</v>
      </c>
      <c r="G199" s="228"/>
      <c r="H199" s="229" t="s">
        <v>30</v>
      </c>
      <c r="I199" s="231"/>
      <c r="J199" s="228"/>
      <c r="K199" s="228"/>
      <c r="L199" s="232"/>
      <c r="M199" s="233"/>
      <c r="N199" s="234"/>
      <c r="O199" s="234"/>
      <c r="P199" s="234"/>
      <c r="Q199" s="234"/>
      <c r="R199" s="234"/>
      <c r="S199" s="234"/>
      <c r="T199" s="235"/>
      <c r="AT199" s="236" t="s">
        <v>197</v>
      </c>
      <c r="AU199" s="236" t="s">
        <v>84</v>
      </c>
      <c r="AV199" s="13" t="s">
        <v>82</v>
      </c>
      <c r="AW199" s="13" t="s">
        <v>37</v>
      </c>
      <c r="AX199" s="13" t="s">
        <v>74</v>
      </c>
      <c r="AY199" s="236" t="s">
        <v>186</v>
      </c>
    </row>
    <row r="200" spans="2:65" s="13" customFormat="1" ht="13.5">
      <c r="B200" s="227"/>
      <c r="C200" s="228"/>
      <c r="D200" s="213" t="s">
        <v>197</v>
      </c>
      <c r="E200" s="229" t="s">
        <v>30</v>
      </c>
      <c r="F200" s="230" t="s">
        <v>277</v>
      </c>
      <c r="G200" s="228"/>
      <c r="H200" s="229" t="s">
        <v>30</v>
      </c>
      <c r="I200" s="231"/>
      <c r="J200" s="228"/>
      <c r="K200" s="228"/>
      <c r="L200" s="232"/>
      <c r="M200" s="233"/>
      <c r="N200" s="234"/>
      <c r="O200" s="234"/>
      <c r="P200" s="234"/>
      <c r="Q200" s="234"/>
      <c r="R200" s="234"/>
      <c r="S200" s="234"/>
      <c r="T200" s="235"/>
      <c r="AT200" s="236" t="s">
        <v>197</v>
      </c>
      <c r="AU200" s="236" t="s">
        <v>84</v>
      </c>
      <c r="AV200" s="13" t="s">
        <v>82</v>
      </c>
      <c r="AW200" s="13" t="s">
        <v>37</v>
      </c>
      <c r="AX200" s="13" t="s">
        <v>74</v>
      </c>
      <c r="AY200" s="236" t="s">
        <v>186</v>
      </c>
    </row>
    <row r="201" spans="2:65" s="12" customFormat="1" ht="13.5">
      <c r="B201" s="216"/>
      <c r="C201" s="217"/>
      <c r="D201" s="213" t="s">
        <v>197</v>
      </c>
      <c r="E201" s="218" t="s">
        <v>30</v>
      </c>
      <c r="F201" s="219" t="s">
        <v>2500</v>
      </c>
      <c r="G201" s="217"/>
      <c r="H201" s="220">
        <v>64.349999999999994</v>
      </c>
      <c r="I201" s="221"/>
      <c r="J201" s="217"/>
      <c r="K201" s="217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197</v>
      </c>
      <c r="AU201" s="226" t="s">
        <v>84</v>
      </c>
      <c r="AV201" s="12" t="s">
        <v>84</v>
      </c>
      <c r="AW201" s="12" t="s">
        <v>37</v>
      </c>
      <c r="AX201" s="12" t="s">
        <v>74</v>
      </c>
      <c r="AY201" s="226" t="s">
        <v>186</v>
      </c>
    </row>
    <row r="202" spans="2:65" s="12" customFormat="1" ht="13.5">
      <c r="B202" s="216"/>
      <c r="C202" s="217"/>
      <c r="D202" s="213" t="s">
        <v>197</v>
      </c>
      <c r="E202" s="218" t="s">
        <v>30</v>
      </c>
      <c r="F202" s="219" t="s">
        <v>2522</v>
      </c>
      <c r="G202" s="217"/>
      <c r="H202" s="220">
        <v>-21.45</v>
      </c>
      <c r="I202" s="221"/>
      <c r="J202" s="217"/>
      <c r="K202" s="217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197</v>
      </c>
      <c r="AU202" s="226" t="s">
        <v>84</v>
      </c>
      <c r="AV202" s="12" t="s">
        <v>84</v>
      </c>
      <c r="AW202" s="12" t="s">
        <v>37</v>
      </c>
      <c r="AX202" s="12" t="s">
        <v>74</v>
      </c>
      <c r="AY202" s="226" t="s">
        <v>186</v>
      </c>
    </row>
    <row r="203" spans="2:65" s="12" customFormat="1" ht="13.5">
      <c r="B203" s="216"/>
      <c r="C203" s="217"/>
      <c r="D203" s="213" t="s">
        <v>197</v>
      </c>
      <c r="E203" s="218" t="s">
        <v>30</v>
      </c>
      <c r="F203" s="219" t="s">
        <v>2523</v>
      </c>
      <c r="G203" s="217"/>
      <c r="H203" s="220">
        <v>73.766000000000005</v>
      </c>
      <c r="I203" s="221"/>
      <c r="J203" s="217"/>
      <c r="K203" s="217"/>
      <c r="L203" s="222"/>
      <c r="M203" s="223"/>
      <c r="N203" s="224"/>
      <c r="O203" s="224"/>
      <c r="P203" s="224"/>
      <c r="Q203" s="224"/>
      <c r="R203" s="224"/>
      <c r="S203" s="224"/>
      <c r="T203" s="225"/>
      <c r="AT203" s="226" t="s">
        <v>197</v>
      </c>
      <c r="AU203" s="226" t="s">
        <v>84</v>
      </c>
      <c r="AV203" s="12" t="s">
        <v>84</v>
      </c>
      <c r="AW203" s="12" t="s">
        <v>37</v>
      </c>
      <c r="AX203" s="12" t="s">
        <v>74</v>
      </c>
      <c r="AY203" s="226" t="s">
        <v>186</v>
      </c>
    </row>
    <row r="204" spans="2:65" s="12" customFormat="1" ht="13.5">
      <c r="B204" s="216"/>
      <c r="C204" s="217"/>
      <c r="D204" s="213" t="s">
        <v>197</v>
      </c>
      <c r="E204" s="217"/>
      <c r="F204" s="219" t="s">
        <v>2525</v>
      </c>
      <c r="G204" s="217"/>
      <c r="H204" s="220">
        <v>221.66499999999999</v>
      </c>
      <c r="I204" s="221"/>
      <c r="J204" s="217"/>
      <c r="K204" s="217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197</v>
      </c>
      <c r="AU204" s="226" t="s">
        <v>84</v>
      </c>
      <c r="AV204" s="12" t="s">
        <v>84</v>
      </c>
      <c r="AW204" s="12" t="s">
        <v>6</v>
      </c>
      <c r="AX204" s="12" t="s">
        <v>82</v>
      </c>
      <c r="AY204" s="226" t="s">
        <v>186</v>
      </c>
    </row>
    <row r="205" spans="2:65" s="1" customFormat="1" ht="16.5" customHeight="1">
      <c r="B205" s="41"/>
      <c r="C205" s="201" t="s">
        <v>318</v>
      </c>
      <c r="D205" s="201" t="s">
        <v>188</v>
      </c>
      <c r="E205" s="202" t="s">
        <v>322</v>
      </c>
      <c r="F205" s="203" t="s">
        <v>323</v>
      </c>
      <c r="G205" s="204" t="s">
        <v>212</v>
      </c>
      <c r="H205" s="205">
        <v>37.323999999999998</v>
      </c>
      <c r="I205" s="206"/>
      <c r="J205" s="207">
        <f>ROUND(I205*H205,2)</f>
        <v>0</v>
      </c>
      <c r="K205" s="203" t="s">
        <v>192</v>
      </c>
      <c r="L205" s="61"/>
      <c r="M205" s="208" t="s">
        <v>30</v>
      </c>
      <c r="N205" s="209" t="s">
        <v>45</v>
      </c>
      <c r="O205" s="42"/>
      <c r="P205" s="210">
        <f>O205*H205</f>
        <v>0</v>
      </c>
      <c r="Q205" s="210">
        <v>0</v>
      </c>
      <c r="R205" s="210">
        <f>Q205*H205</f>
        <v>0</v>
      </c>
      <c r="S205" s="210">
        <v>0</v>
      </c>
      <c r="T205" s="211">
        <f>S205*H205</f>
        <v>0</v>
      </c>
      <c r="AR205" s="24" t="s">
        <v>193</v>
      </c>
      <c r="AT205" s="24" t="s">
        <v>188</v>
      </c>
      <c r="AU205" s="24" t="s">
        <v>84</v>
      </c>
      <c r="AY205" s="24" t="s">
        <v>186</v>
      </c>
      <c r="BE205" s="212">
        <f>IF(N205="základní",J205,0)</f>
        <v>0</v>
      </c>
      <c r="BF205" s="212">
        <f>IF(N205="snížená",J205,0)</f>
        <v>0</v>
      </c>
      <c r="BG205" s="212">
        <f>IF(N205="zákl. přenesená",J205,0)</f>
        <v>0</v>
      </c>
      <c r="BH205" s="212">
        <f>IF(N205="sníž. přenesená",J205,0)</f>
        <v>0</v>
      </c>
      <c r="BI205" s="212">
        <f>IF(N205="nulová",J205,0)</f>
        <v>0</v>
      </c>
      <c r="BJ205" s="24" t="s">
        <v>82</v>
      </c>
      <c r="BK205" s="212">
        <f>ROUND(I205*H205,2)</f>
        <v>0</v>
      </c>
      <c r="BL205" s="24" t="s">
        <v>193</v>
      </c>
      <c r="BM205" s="24" t="s">
        <v>2526</v>
      </c>
    </row>
    <row r="206" spans="2:65" s="1" customFormat="1" ht="40.5">
      <c r="B206" s="41"/>
      <c r="C206" s="63"/>
      <c r="D206" s="213" t="s">
        <v>195</v>
      </c>
      <c r="E206" s="63"/>
      <c r="F206" s="214" t="s">
        <v>325</v>
      </c>
      <c r="G206" s="63"/>
      <c r="H206" s="63"/>
      <c r="I206" s="172"/>
      <c r="J206" s="63"/>
      <c r="K206" s="63"/>
      <c r="L206" s="61"/>
      <c r="M206" s="215"/>
      <c r="N206" s="42"/>
      <c r="O206" s="42"/>
      <c r="P206" s="42"/>
      <c r="Q206" s="42"/>
      <c r="R206" s="42"/>
      <c r="S206" s="42"/>
      <c r="T206" s="78"/>
      <c r="AT206" s="24" t="s">
        <v>195</v>
      </c>
      <c r="AU206" s="24" t="s">
        <v>84</v>
      </c>
    </row>
    <row r="207" spans="2:65" s="13" customFormat="1" ht="13.5">
      <c r="B207" s="227"/>
      <c r="C207" s="228"/>
      <c r="D207" s="213" t="s">
        <v>197</v>
      </c>
      <c r="E207" s="229" t="s">
        <v>30</v>
      </c>
      <c r="F207" s="230" t="s">
        <v>2487</v>
      </c>
      <c r="G207" s="228"/>
      <c r="H207" s="229" t="s">
        <v>30</v>
      </c>
      <c r="I207" s="231"/>
      <c r="J207" s="228"/>
      <c r="K207" s="228"/>
      <c r="L207" s="232"/>
      <c r="M207" s="233"/>
      <c r="N207" s="234"/>
      <c r="O207" s="234"/>
      <c r="P207" s="234"/>
      <c r="Q207" s="234"/>
      <c r="R207" s="234"/>
      <c r="S207" s="234"/>
      <c r="T207" s="235"/>
      <c r="AT207" s="236" t="s">
        <v>197</v>
      </c>
      <c r="AU207" s="236" t="s">
        <v>84</v>
      </c>
      <c r="AV207" s="13" t="s">
        <v>82</v>
      </c>
      <c r="AW207" s="13" t="s">
        <v>37</v>
      </c>
      <c r="AX207" s="13" t="s">
        <v>74</v>
      </c>
      <c r="AY207" s="236" t="s">
        <v>186</v>
      </c>
    </row>
    <row r="208" spans="2:65" s="13" customFormat="1" ht="13.5">
      <c r="B208" s="227"/>
      <c r="C208" s="228"/>
      <c r="D208" s="213" t="s">
        <v>197</v>
      </c>
      <c r="E208" s="229" t="s">
        <v>30</v>
      </c>
      <c r="F208" s="230" t="s">
        <v>2499</v>
      </c>
      <c r="G208" s="228"/>
      <c r="H208" s="229" t="s">
        <v>30</v>
      </c>
      <c r="I208" s="231"/>
      <c r="J208" s="228"/>
      <c r="K208" s="228"/>
      <c r="L208" s="232"/>
      <c r="M208" s="233"/>
      <c r="N208" s="234"/>
      <c r="O208" s="234"/>
      <c r="P208" s="234"/>
      <c r="Q208" s="234"/>
      <c r="R208" s="234"/>
      <c r="S208" s="234"/>
      <c r="T208" s="235"/>
      <c r="AT208" s="236" t="s">
        <v>197</v>
      </c>
      <c r="AU208" s="236" t="s">
        <v>84</v>
      </c>
      <c r="AV208" s="13" t="s">
        <v>82</v>
      </c>
      <c r="AW208" s="13" t="s">
        <v>37</v>
      </c>
      <c r="AX208" s="13" t="s">
        <v>74</v>
      </c>
      <c r="AY208" s="236" t="s">
        <v>186</v>
      </c>
    </row>
    <row r="209" spans="2:65" s="12" customFormat="1" ht="13.5">
      <c r="B209" s="216"/>
      <c r="C209" s="217"/>
      <c r="D209" s="213" t="s">
        <v>197</v>
      </c>
      <c r="E209" s="218" t="s">
        <v>30</v>
      </c>
      <c r="F209" s="219" t="s">
        <v>2527</v>
      </c>
      <c r="G209" s="217"/>
      <c r="H209" s="220">
        <v>21.45</v>
      </c>
      <c r="I209" s="221"/>
      <c r="J209" s="217"/>
      <c r="K209" s="217"/>
      <c r="L209" s="222"/>
      <c r="M209" s="223"/>
      <c r="N209" s="224"/>
      <c r="O209" s="224"/>
      <c r="P209" s="224"/>
      <c r="Q209" s="224"/>
      <c r="R209" s="224"/>
      <c r="S209" s="224"/>
      <c r="T209" s="225"/>
      <c r="AT209" s="226" t="s">
        <v>197</v>
      </c>
      <c r="AU209" s="226" t="s">
        <v>84</v>
      </c>
      <c r="AV209" s="12" t="s">
        <v>84</v>
      </c>
      <c r="AW209" s="12" t="s">
        <v>37</v>
      </c>
      <c r="AX209" s="12" t="s">
        <v>74</v>
      </c>
      <c r="AY209" s="226" t="s">
        <v>186</v>
      </c>
    </row>
    <row r="210" spans="2:65" s="12" customFormat="1" ht="13.5">
      <c r="B210" s="216"/>
      <c r="C210" s="217"/>
      <c r="D210" s="213" t="s">
        <v>197</v>
      </c>
      <c r="E210" s="218" t="s">
        <v>30</v>
      </c>
      <c r="F210" s="219" t="s">
        <v>2528</v>
      </c>
      <c r="G210" s="217"/>
      <c r="H210" s="220">
        <v>15.874000000000001</v>
      </c>
      <c r="I210" s="221"/>
      <c r="J210" s="217"/>
      <c r="K210" s="217"/>
      <c r="L210" s="222"/>
      <c r="M210" s="223"/>
      <c r="N210" s="224"/>
      <c r="O210" s="224"/>
      <c r="P210" s="224"/>
      <c r="Q210" s="224"/>
      <c r="R210" s="224"/>
      <c r="S210" s="224"/>
      <c r="T210" s="225"/>
      <c r="AT210" s="226" t="s">
        <v>197</v>
      </c>
      <c r="AU210" s="226" t="s">
        <v>84</v>
      </c>
      <c r="AV210" s="12" t="s">
        <v>84</v>
      </c>
      <c r="AW210" s="12" t="s">
        <v>37</v>
      </c>
      <c r="AX210" s="12" t="s">
        <v>74</v>
      </c>
      <c r="AY210" s="226" t="s">
        <v>186</v>
      </c>
    </row>
    <row r="211" spans="2:65" s="14" customFormat="1" ht="13.5">
      <c r="B211" s="237"/>
      <c r="C211" s="238"/>
      <c r="D211" s="213" t="s">
        <v>197</v>
      </c>
      <c r="E211" s="239" t="s">
        <v>30</v>
      </c>
      <c r="F211" s="240" t="s">
        <v>235</v>
      </c>
      <c r="G211" s="238"/>
      <c r="H211" s="241">
        <v>37.323999999999998</v>
      </c>
      <c r="I211" s="242"/>
      <c r="J211" s="238"/>
      <c r="K211" s="238"/>
      <c r="L211" s="243"/>
      <c r="M211" s="244"/>
      <c r="N211" s="245"/>
      <c r="O211" s="245"/>
      <c r="P211" s="245"/>
      <c r="Q211" s="245"/>
      <c r="R211" s="245"/>
      <c r="S211" s="245"/>
      <c r="T211" s="246"/>
      <c r="AT211" s="247" t="s">
        <v>197</v>
      </c>
      <c r="AU211" s="247" t="s">
        <v>84</v>
      </c>
      <c r="AV211" s="14" t="s">
        <v>193</v>
      </c>
      <c r="AW211" s="14" t="s">
        <v>37</v>
      </c>
      <c r="AX211" s="14" t="s">
        <v>82</v>
      </c>
      <c r="AY211" s="247" t="s">
        <v>186</v>
      </c>
    </row>
    <row r="212" spans="2:65" s="1" customFormat="1" ht="16.5" customHeight="1">
      <c r="B212" s="41"/>
      <c r="C212" s="249" t="s">
        <v>9</v>
      </c>
      <c r="D212" s="249" t="s">
        <v>301</v>
      </c>
      <c r="E212" s="250" t="s">
        <v>327</v>
      </c>
      <c r="F212" s="251" t="s">
        <v>328</v>
      </c>
      <c r="G212" s="252" t="s">
        <v>304</v>
      </c>
      <c r="H212" s="253">
        <v>74.647999999999996</v>
      </c>
      <c r="I212" s="254"/>
      <c r="J212" s="255">
        <f>ROUND(I212*H212,2)</f>
        <v>0</v>
      </c>
      <c r="K212" s="251" t="s">
        <v>192</v>
      </c>
      <c r="L212" s="256"/>
      <c r="M212" s="257" t="s">
        <v>30</v>
      </c>
      <c r="N212" s="258" t="s">
        <v>45</v>
      </c>
      <c r="O212" s="42"/>
      <c r="P212" s="210">
        <f>O212*H212</f>
        <v>0</v>
      </c>
      <c r="Q212" s="210">
        <v>1</v>
      </c>
      <c r="R212" s="210">
        <f>Q212*H212</f>
        <v>74.647999999999996</v>
      </c>
      <c r="S212" s="210">
        <v>0</v>
      </c>
      <c r="T212" s="211">
        <f>S212*H212</f>
        <v>0</v>
      </c>
      <c r="AR212" s="24" t="s">
        <v>236</v>
      </c>
      <c r="AT212" s="24" t="s">
        <v>301</v>
      </c>
      <c r="AU212" s="24" t="s">
        <v>84</v>
      </c>
      <c r="AY212" s="24" t="s">
        <v>186</v>
      </c>
      <c r="BE212" s="212">
        <f>IF(N212="základní",J212,0)</f>
        <v>0</v>
      </c>
      <c r="BF212" s="212">
        <f>IF(N212="snížená",J212,0)</f>
        <v>0</v>
      </c>
      <c r="BG212" s="212">
        <f>IF(N212="zákl. přenesená",J212,0)</f>
        <v>0</v>
      </c>
      <c r="BH212" s="212">
        <f>IF(N212="sníž. přenesená",J212,0)</f>
        <v>0</v>
      </c>
      <c r="BI212" s="212">
        <f>IF(N212="nulová",J212,0)</f>
        <v>0</v>
      </c>
      <c r="BJ212" s="24" t="s">
        <v>82</v>
      </c>
      <c r="BK212" s="212">
        <f>ROUND(I212*H212,2)</f>
        <v>0</v>
      </c>
      <c r="BL212" s="24" t="s">
        <v>193</v>
      </c>
      <c r="BM212" s="24" t="s">
        <v>2529</v>
      </c>
    </row>
    <row r="213" spans="2:65" s="1" customFormat="1" ht="13.5">
      <c r="B213" s="41"/>
      <c r="C213" s="63"/>
      <c r="D213" s="213" t="s">
        <v>195</v>
      </c>
      <c r="E213" s="63"/>
      <c r="F213" s="214" t="s">
        <v>328</v>
      </c>
      <c r="G213" s="63"/>
      <c r="H213" s="63"/>
      <c r="I213" s="172"/>
      <c r="J213" s="63"/>
      <c r="K213" s="63"/>
      <c r="L213" s="61"/>
      <c r="M213" s="215"/>
      <c r="N213" s="42"/>
      <c r="O213" s="42"/>
      <c r="P213" s="42"/>
      <c r="Q213" s="42"/>
      <c r="R213" s="42"/>
      <c r="S213" s="42"/>
      <c r="T213" s="78"/>
      <c r="AT213" s="24" t="s">
        <v>195</v>
      </c>
      <c r="AU213" s="24" t="s">
        <v>84</v>
      </c>
    </row>
    <row r="214" spans="2:65" s="13" customFormat="1" ht="13.5">
      <c r="B214" s="227"/>
      <c r="C214" s="228"/>
      <c r="D214" s="213" t="s">
        <v>197</v>
      </c>
      <c r="E214" s="229" t="s">
        <v>30</v>
      </c>
      <c r="F214" s="230" t="s">
        <v>2487</v>
      </c>
      <c r="G214" s="228"/>
      <c r="H214" s="229" t="s">
        <v>30</v>
      </c>
      <c r="I214" s="231"/>
      <c r="J214" s="228"/>
      <c r="K214" s="228"/>
      <c r="L214" s="232"/>
      <c r="M214" s="233"/>
      <c r="N214" s="234"/>
      <c r="O214" s="234"/>
      <c r="P214" s="234"/>
      <c r="Q214" s="234"/>
      <c r="R214" s="234"/>
      <c r="S214" s="234"/>
      <c r="T214" s="235"/>
      <c r="AT214" s="236" t="s">
        <v>197</v>
      </c>
      <c r="AU214" s="236" t="s">
        <v>84</v>
      </c>
      <c r="AV214" s="13" t="s">
        <v>82</v>
      </c>
      <c r="AW214" s="13" t="s">
        <v>37</v>
      </c>
      <c r="AX214" s="13" t="s">
        <v>74</v>
      </c>
      <c r="AY214" s="236" t="s">
        <v>186</v>
      </c>
    </row>
    <row r="215" spans="2:65" s="13" customFormat="1" ht="13.5">
      <c r="B215" s="227"/>
      <c r="C215" s="228"/>
      <c r="D215" s="213" t="s">
        <v>197</v>
      </c>
      <c r="E215" s="229" t="s">
        <v>30</v>
      </c>
      <c r="F215" s="230" t="s">
        <v>2499</v>
      </c>
      <c r="G215" s="228"/>
      <c r="H215" s="229" t="s">
        <v>30</v>
      </c>
      <c r="I215" s="231"/>
      <c r="J215" s="228"/>
      <c r="K215" s="228"/>
      <c r="L215" s="232"/>
      <c r="M215" s="233"/>
      <c r="N215" s="234"/>
      <c r="O215" s="234"/>
      <c r="P215" s="234"/>
      <c r="Q215" s="234"/>
      <c r="R215" s="234"/>
      <c r="S215" s="234"/>
      <c r="T215" s="235"/>
      <c r="AT215" s="236" t="s">
        <v>197</v>
      </c>
      <c r="AU215" s="236" t="s">
        <v>84</v>
      </c>
      <c r="AV215" s="13" t="s">
        <v>82</v>
      </c>
      <c r="AW215" s="13" t="s">
        <v>37</v>
      </c>
      <c r="AX215" s="13" t="s">
        <v>74</v>
      </c>
      <c r="AY215" s="236" t="s">
        <v>186</v>
      </c>
    </row>
    <row r="216" spans="2:65" s="12" customFormat="1" ht="13.5">
      <c r="B216" s="216"/>
      <c r="C216" s="217"/>
      <c r="D216" s="213" t="s">
        <v>197</v>
      </c>
      <c r="E216" s="218" t="s">
        <v>30</v>
      </c>
      <c r="F216" s="219" t="s">
        <v>2527</v>
      </c>
      <c r="G216" s="217"/>
      <c r="H216" s="220">
        <v>21.45</v>
      </c>
      <c r="I216" s="221"/>
      <c r="J216" s="217"/>
      <c r="K216" s="217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197</v>
      </c>
      <c r="AU216" s="226" t="s">
        <v>84</v>
      </c>
      <c r="AV216" s="12" t="s">
        <v>84</v>
      </c>
      <c r="AW216" s="12" t="s">
        <v>37</v>
      </c>
      <c r="AX216" s="12" t="s">
        <v>74</v>
      </c>
      <c r="AY216" s="226" t="s">
        <v>186</v>
      </c>
    </row>
    <row r="217" spans="2:65" s="12" customFormat="1" ht="13.5">
      <c r="B217" s="216"/>
      <c r="C217" s="217"/>
      <c r="D217" s="213" t="s">
        <v>197</v>
      </c>
      <c r="E217" s="218" t="s">
        <v>30</v>
      </c>
      <c r="F217" s="219" t="s">
        <v>2528</v>
      </c>
      <c r="G217" s="217"/>
      <c r="H217" s="220">
        <v>15.874000000000001</v>
      </c>
      <c r="I217" s="221"/>
      <c r="J217" s="217"/>
      <c r="K217" s="217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197</v>
      </c>
      <c r="AU217" s="226" t="s">
        <v>84</v>
      </c>
      <c r="AV217" s="12" t="s">
        <v>84</v>
      </c>
      <c r="AW217" s="12" t="s">
        <v>37</v>
      </c>
      <c r="AX217" s="12" t="s">
        <v>74</v>
      </c>
      <c r="AY217" s="226" t="s">
        <v>186</v>
      </c>
    </row>
    <row r="218" spans="2:65" s="14" customFormat="1" ht="13.5">
      <c r="B218" s="237"/>
      <c r="C218" s="238"/>
      <c r="D218" s="213" t="s">
        <v>197</v>
      </c>
      <c r="E218" s="239" t="s">
        <v>30</v>
      </c>
      <c r="F218" s="240" t="s">
        <v>235</v>
      </c>
      <c r="G218" s="238"/>
      <c r="H218" s="241">
        <v>37.323999999999998</v>
      </c>
      <c r="I218" s="242"/>
      <c r="J218" s="238"/>
      <c r="K218" s="238"/>
      <c r="L218" s="243"/>
      <c r="M218" s="244"/>
      <c r="N218" s="245"/>
      <c r="O218" s="245"/>
      <c r="P218" s="245"/>
      <c r="Q218" s="245"/>
      <c r="R218" s="245"/>
      <c r="S218" s="245"/>
      <c r="T218" s="246"/>
      <c r="AT218" s="247" t="s">
        <v>197</v>
      </c>
      <c r="AU218" s="247" t="s">
        <v>84</v>
      </c>
      <c r="AV218" s="14" t="s">
        <v>193</v>
      </c>
      <c r="AW218" s="14" t="s">
        <v>37</v>
      </c>
      <c r="AX218" s="14" t="s">
        <v>82</v>
      </c>
      <c r="AY218" s="247" t="s">
        <v>186</v>
      </c>
    </row>
    <row r="219" spans="2:65" s="12" customFormat="1" ht="13.5">
      <c r="B219" s="216"/>
      <c r="C219" s="217"/>
      <c r="D219" s="213" t="s">
        <v>197</v>
      </c>
      <c r="E219" s="217"/>
      <c r="F219" s="219" t="s">
        <v>2530</v>
      </c>
      <c r="G219" s="217"/>
      <c r="H219" s="220">
        <v>74.647999999999996</v>
      </c>
      <c r="I219" s="221"/>
      <c r="J219" s="217"/>
      <c r="K219" s="217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197</v>
      </c>
      <c r="AU219" s="226" t="s">
        <v>84</v>
      </c>
      <c r="AV219" s="12" t="s">
        <v>84</v>
      </c>
      <c r="AW219" s="12" t="s">
        <v>6</v>
      </c>
      <c r="AX219" s="12" t="s">
        <v>82</v>
      </c>
      <c r="AY219" s="226" t="s">
        <v>186</v>
      </c>
    </row>
    <row r="220" spans="2:65" s="11" customFormat="1" ht="29.85" customHeight="1">
      <c r="B220" s="185"/>
      <c r="C220" s="186"/>
      <c r="D220" s="187" t="s">
        <v>73</v>
      </c>
      <c r="E220" s="199" t="s">
        <v>203</v>
      </c>
      <c r="F220" s="199" t="s">
        <v>378</v>
      </c>
      <c r="G220" s="186"/>
      <c r="H220" s="186"/>
      <c r="I220" s="189"/>
      <c r="J220" s="200">
        <f>BK220</f>
        <v>0</v>
      </c>
      <c r="K220" s="186"/>
      <c r="L220" s="191"/>
      <c r="M220" s="192"/>
      <c r="N220" s="193"/>
      <c r="O220" s="193"/>
      <c r="P220" s="194">
        <f>SUM(P221:P226)</f>
        <v>0</v>
      </c>
      <c r="Q220" s="193"/>
      <c r="R220" s="194">
        <f>SUM(R221:R226)</f>
        <v>0</v>
      </c>
      <c r="S220" s="193"/>
      <c r="T220" s="195">
        <f>SUM(T221:T226)</f>
        <v>0</v>
      </c>
      <c r="AR220" s="196" t="s">
        <v>82</v>
      </c>
      <c r="AT220" s="197" t="s">
        <v>73</v>
      </c>
      <c r="AU220" s="197" t="s">
        <v>82</v>
      </c>
      <c r="AY220" s="196" t="s">
        <v>186</v>
      </c>
      <c r="BK220" s="198">
        <f>SUM(BK221:BK226)</f>
        <v>0</v>
      </c>
    </row>
    <row r="221" spans="2:65" s="1" customFormat="1" ht="16.5" customHeight="1">
      <c r="B221" s="41"/>
      <c r="C221" s="201" t="s">
        <v>331</v>
      </c>
      <c r="D221" s="201" t="s">
        <v>188</v>
      </c>
      <c r="E221" s="202" t="s">
        <v>2531</v>
      </c>
      <c r="F221" s="203" t="s">
        <v>2532</v>
      </c>
      <c r="G221" s="204" t="s">
        <v>461</v>
      </c>
      <c r="H221" s="205">
        <v>4</v>
      </c>
      <c r="I221" s="206"/>
      <c r="J221" s="207">
        <f>ROUND(I221*H221,2)</f>
        <v>0</v>
      </c>
      <c r="K221" s="203" t="s">
        <v>30</v>
      </c>
      <c r="L221" s="61"/>
      <c r="M221" s="208" t="s">
        <v>30</v>
      </c>
      <c r="N221" s="209" t="s">
        <v>45</v>
      </c>
      <c r="O221" s="42"/>
      <c r="P221" s="210">
        <f>O221*H221</f>
        <v>0</v>
      </c>
      <c r="Q221" s="210">
        <v>0</v>
      </c>
      <c r="R221" s="210">
        <f>Q221*H221</f>
        <v>0</v>
      </c>
      <c r="S221" s="210">
        <v>0</v>
      </c>
      <c r="T221" s="211">
        <f>S221*H221</f>
        <v>0</v>
      </c>
      <c r="AR221" s="24" t="s">
        <v>193</v>
      </c>
      <c r="AT221" s="24" t="s">
        <v>188</v>
      </c>
      <c r="AU221" s="24" t="s">
        <v>84</v>
      </c>
      <c r="AY221" s="24" t="s">
        <v>186</v>
      </c>
      <c r="BE221" s="212">
        <f>IF(N221="základní",J221,0)</f>
        <v>0</v>
      </c>
      <c r="BF221" s="212">
        <f>IF(N221="snížená",J221,0)</f>
        <v>0</v>
      </c>
      <c r="BG221" s="212">
        <f>IF(N221="zákl. přenesená",J221,0)</f>
        <v>0</v>
      </c>
      <c r="BH221" s="212">
        <f>IF(N221="sníž. přenesená",J221,0)</f>
        <v>0</v>
      </c>
      <c r="BI221" s="212">
        <f>IF(N221="nulová",J221,0)</f>
        <v>0</v>
      </c>
      <c r="BJ221" s="24" t="s">
        <v>82</v>
      </c>
      <c r="BK221" s="212">
        <f>ROUND(I221*H221,2)</f>
        <v>0</v>
      </c>
      <c r="BL221" s="24" t="s">
        <v>193</v>
      </c>
      <c r="BM221" s="24" t="s">
        <v>337</v>
      </c>
    </row>
    <row r="222" spans="2:65" s="1" customFormat="1" ht="13.5">
      <c r="B222" s="41"/>
      <c r="C222" s="63"/>
      <c r="D222" s="213" t="s">
        <v>195</v>
      </c>
      <c r="E222" s="63"/>
      <c r="F222" s="214" t="s">
        <v>2532</v>
      </c>
      <c r="G222" s="63"/>
      <c r="H222" s="63"/>
      <c r="I222" s="172"/>
      <c r="J222" s="63"/>
      <c r="K222" s="63"/>
      <c r="L222" s="61"/>
      <c r="M222" s="215"/>
      <c r="N222" s="42"/>
      <c r="O222" s="42"/>
      <c r="P222" s="42"/>
      <c r="Q222" s="42"/>
      <c r="R222" s="42"/>
      <c r="S222" s="42"/>
      <c r="T222" s="78"/>
      <c r="AT222" s="24" t="s">
        <v>195</v>
      </c>
      <c r="AU222" s="24" t="s">
        <v>84</v>
      </c>
    </row>
    <row r="223" spans="2:65" s="12" customFormat="1" ht="13.5">
      <c r="B223" s="216"/>
      <c r="C223" s="217"/>
      <c r="D223" s="213" t="s">
        <v>197</v>
      </c>
      <c r="E223" s="218" t="s">
        <v>30</v>
      </c>
      <c r="F223" s="219" t="s">
        <v>193</v>
      </c>
      <c r="G223" s="217"/>
      <c r="H223" s="220">
        <v>4</v>
      </c>
      <c r="I223" s="221"/>
      <c r="J223" s="217"/>
      <c r="K223" s="217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197</v>
      </c>
      <c r="AU223" s="226" t="s">
        <v>84</v>
      </c>
      <c r="AV223" s="12" t="s">
        <v>84</v>
      </c>
      <c r="AW223" s="12" t="s">
        <v>37</v>
      </c>
      <c r="AX223" s="12" t="s">
        <v>74</v>
      </c>
      <c r="AY223" s="226" t="s">
        <v>186</v>
      </c>
    </row>
    <row r="224" spans="2:65" s="14" customFormat="1" ht="13.5">
      <c r="B224" s="237"/>
      <c r="C224" s="238"/>
      <c r="D224" s="213" t="s">
        <v>197</v>
      </c>
      <c r="E224" s="239" t="s">
        <v>30</v>
      </c>
      <c r="F224" s="240" t="s">
        <v>235</v>
      </c>
      <c r="G224" s="238"/>
      <c r="H224" s="241">
        <v>4</v>
      </c>
      <c r="I224" s="242"/>
      <c r="J224" s="238"/>
      <c r="K224" s="238"/>
      <c r="L224" s="243"/>
      <c r="M224" s="244"/>
      <c r="N224" s="245"/>
      <c r="O224" s="245"/>
      <c r="P224" s="245"/>
      <c r="Q224" s="245"/>
      <c r="R224" s="245"/>
      <c r="S224" s="245"/>
      <c r="T224" s="246"/>
      <c r="AT224" s="247" t="s">
        <v>197</v>
      </c>
      <c r="AU224" s="247" t="s">
        <v>84</v>
      </c>
      <c r="AV224" s="14" t="s">
        <v>193</v>
      </c>
      <c r="AW224" s="14" t="s">
        <v>37</v>
      </c>
      <c r="AX224" s="14" t="s">
        <v>82</v>
      </c>
      <c r="AY224" s="247" t="s">
        <v>186</v>
      </c>
    </row>
    <row r="225" spans="2:65" s="1" customFormat="1" ht="16.5" customHeight="1">
      <c r="B225" s="41"/>
      <c r="C225" s="249" t="s">
        <v>337</v>
      </c>
      <c r="D225" s="249" t="s">
        <v>301</v>
      </c>
      <c r="E225" s="250" t="s">
        <v>2533</v>
      </c>
      <c r="F225" s="251" t="s">
        <v>2534</v>
      </c>
      <c r="G225" s="252" t="s">
        <v>461</v>
      </c>
      <c r="H225" s="253">
        <v>4</v>
      </c>
      <c r="I225" s="254"/>
      <c r="J225" s="255">
        <f>ROUND(I225*H225,2)</f>
        <v>0</v>
      </c>
      <c r="K225" s="251" t="s">
        <v>30</v>
      </c>
      <c r="L225" s="256"/>
      <c r="M225" s="257" t="s">
        <v>30</v>
      </c>
      <c r="N225" s="258" t="s">
        <v>45</v>
      </c>
      <c r="O225" s="42"/>
      <c r="P225" s="210">
        <f>O225*H225</f>
        <v>0</v>
      </c>
      <c r="Q225" s="210">
        <v>0</v>
      </c>
      <c r="R225" s="210">
        <f>Q225*H225</f>
        <v>0</v>
      </c>
      <c r="S225" s="210">
        <v>0</v>
      </c>
      <c r="T225" s="211">
        <f>S225*H225</f>
        <v>0</v>
      </c>
      <c r="AR225" s="24" t="s">
        <v>236</v>
      </c>
      <c r="AT225" s="24" t="s">
        <v>301</v>
      </c>
      <c r="AU225" s="24" t="s">
        <v>84</v>
      </c>
      <c r="AY225" s="24" t="s">
        <v>186</v>
      </c>
      <c r="BE225" s="212">
        <f>IF(N225="základní",J225,0)</f>
        <v>0</v>
      </c>
      <c r="BF225" s="212">
        <f>IF(N225="snížená",J225,0)</f>
        <v>0</v>
      </c>
      <c r="BG225" s="212">
        <f>IF(N225="zákl. přenesená",J225,0)</f>
        <v>0</v>
      </c>
      <c r="BH225" s="212">
        <f>IF(N225="sníž. přenesená",J225,0)</f>
        <v>0</v>
      </c>
      <c r="BI225" s="212">
        <f>IF(N225="nulová",J225,0)</f>
        <v>0</v>
      </c>
      <c r="BJ225" s="24" t="s">
        <v>82</v>
      </c>
      <c r="BK225" s="212">
        <f>ROUND(I225*H225,2)</f>
        <v>0</v>
      </c>
      <c r="BL225" s="24" t="s">
        <v>193</v>
      </c>
      <c r="BM225" s="24" t="s">
        <v>348</v>
      </c>
    </row>
    <row r="226" spans="2:65" s="1" customFormat="1" ht="13.5">
      <c r="B226" s="41"/>
      <c r="C226" s="63"/>
      <c r="D226" s="213" t="s">
        <v>195</v>
      </c>
      <c r="E226" s="63"/>
      <c r="F226" s="214" t="s">
        <v>2534</v>
      </c>
      <c r="G226" s="63"/>
      <c r="H226" s="63"/>
      <c r="I226" s="172"/>
      <c r="J226" s="63"/>
      <c r="K226" s="63"/>
      <c r="L226" s="61"/>
      <c r="M226" s="215"/>
      <c r="N226" s="42"/>
      <c r="O226" s="42"/>
      <c r="P226" s="42"/>
      <c r="Q226" s="42"/>
      <c r="R226" s="42"/>
      <c r="S226" s="42"/>
      <c r="T226" s="78"/>
      <c r="AT226" s="24" t="s">
        <v>195</v>
      </c>
      <c r="AU226" s="24" t="s">
        <v>84</v>
      </c>
    </row>
    <row r="227" spans="2:65" s="11" customFormat="1" ht="29.85" customHeight="1">
      <c r="B227" s="185"/>
      <c r="C227" s="186"/>
      <c r="D227" s="187" t="s">
        <v>73</v>
      </c>
      <c r="E227" s="199" t="s">
        <v>193</v>
      </c>
      <c r="F227" s="199" t="s">
        <v>390</v>
      </c>
      <c r="G227" s="186"/>
      <c r="H227" s="186"/>
      <c r="I227" s="189"/>
      <c r="J227" s="200">
        <f>BK227</f>
        <v>0</v>
      </c>
      <c r="K227" s="186"/>
      <c r="L227" s="191"/>
      <c r="M227" s="192"/>
      <c r="N227" s="193"/>
      <c r="O227" s="193"/>
      <c r="P227" s="194">
        <f>SUM(P228:P238)</f>
        <v>0</v>
      </c>
      <c r="Q227" s="193"/>
      <c r="R227" s="194">
        <f>SUM(R228:R238)</f>
        <v>50.861713000000002</v>
      </c>
      <c r="S227" s="193"/>
      <c r="T227" s="195">
        <f>SUM(T228:T238)</f>
        <v>0</v>
      </c>
      <c r="AR227" s="196" t="s">
        <v>82</v>
      </c>
      <c r="AT227" s="197" t="s">
        <v>73</v>
      </c>
      <c r="AU227" s="197" t="s">
        <v>82</v>
      </c>
      <c r="AY227" s="196" t="s">
        <v>186</v>
      </c>
      <c r="BK227" s="198">
        <f>SUM(BK228:BK238)</f>
        <v>0</v>
      </c>
    </row>
    <row r="228" spans="2:65" s="1" customFormat="1" ht="16.5" customHeight="1">
      <c r="B228" s="41"/>
      <c r="C228" s="201" t="s">
        <v>342</v>
      </c>
      <c r="D228" s="201" t="s">
        <v>188</v>
      </c>
      <c r="E228" s="202" t="s">
        <v>392</v>
      </c>
      <c r="F228" s="203" t="s">
        <v>393</v>
      </c>
      <c r="G228" s="204" t="s">
        <v>212</v>
      </c>
      <c r="H228" s="205">
        <v>8.0250000000000004</v>
      </c>
      <c r="I228" s="206"/>
      <c r="J228" s="207">
        <f>ROUND(I228*H228,2)</f>
        <v>0</v>
      </c>
      <c r="K228" s="203" t="s">
        <v>192</v>
      </c>
      <c r="L228" s="61"/>
      <c r="M228" s="208" t="s">
        <v>30</v>
      </c>
      <c r="N228" s="209" t="s">
        <v>45</v>
      </c>
      <c r="O228" s="42"/>
      <c r="P228" s="210">
        <f>O228*H228</f>
        <v>0</v>
      </c>
      <c r="Q228" s="210">
        <v>0</v>
      </c>
      <c r="R228" s="210">
        <f>Q228*H228</f>
        <v>0</v>
      </c>
      <c r="S228" s="210">
        <v>0</v>
      </c>
      <c r="T228" s="211">
        <f>S228*H228</f>
        <v>0</v>
      </c>
      <c r="AR228" s="24" t="s">
        <v>193</v>
      </c>
      <c r="AT228" s="24" t="s">
        <v>188</v>
      </c>
      <c r="AU228" s="24" t="s">
        <v>84</v>
      </c>
      <c r="AY228" s="24" t="s">
        <v>186</v>
      </c>
      <c r="BE228" s="212">
        <f>IF(N228="základní",J228,0)</f>
        <v>0</v>
      </c>
      <c r="BF228" s="212">
        <f>IF(N228="snížená",J228,0)</f>
        <v>0</v>
      </c>
      <c r="BG228" s="212">
        <f>IF(N228="zákl. přenesená",J228,0)</f>
        <v>0</v>
      </c>
      <c r="BH228" s="212">
        <f>IF(N228="sníž. přenesená",J228,0)</f>
        <v>0</v>
      </c>
      <c r="BI228" s="212">
        <f>IF(N228="nulová",J228,0)</f>
        <v>0</v>
      </c>
      <c r="BJ228" s="24" t="s">
        <v>82</v>
      </c>
      <c r="BK228" s="212">
        <f>ROUND(I228*H228,2)</f>
        <v>0</v>
      </c>
      <c r="BL228" s="24" t="s">
        <v>193</v>
      </c>
      <c r="BM228" s="24" t="s">
        <v>2535</v>
      </c>
    </row>
    <row r="229" spans="2:65" s="1" customFormat="1" ht="27">
      <c r="B229" s="41"/>
      <c r="C229" s="63"/>
      <c r="D229" s="213" t="s">
        <v>195</v>
      </c>
      <c r="E229" s="63"/>
      <c r="F229" s="214" t="s">
        <v>395</v>
      </c>
      <c r="G229" s="63"/>
      <c r="H229" s="63"/>
      <c r="I229" s="172"/>
      <c r="J229" s="63"/>
      <c r="K229" s="63"/>
      <c r="L229" s="61"/>
      <c r="M229" s="215"/>
      <c r="N229" s="42"/>
      <c r="O229" s="42"/>
      <c r="P229" s="42"/>
      <c r="Q229" s="42"/>
      <c r="R229" s="42"/>
      <c r="S229" s="42"/>
      <c r="T229" s="78"/>
      <c r="AT229" s="24" t="s">
        <v>195</v>
      </c>
      <c r="AU229" s="24" t="s">
        <v>84</v>
      </c>
    </row>
    <row r="230" spans="2:65" s="13" customFormat="1" ht="13.5">
      <c r="B230" s="227"/>
      <c r="C230" s="228"/>
      <c r="D230" s="213" t="s">
        <v>197</v>
      </c>
      <c r="E230" s="229" t="s">
        <v>30</v>
      </c>
      <c r="F230" s="230" t="s">
        <v>2487</v>
      </c>
      <c r="G230" s="228"/>
      <c r="H230" s="229" t="s">
        <v>30</v>
      </c>
      <c r="I230" s="231"/>
      <c r="J230" s="228"/>
      <c r="K230" s="228"/>
      <c r="L230" s="232"/>
      <c r="M230" s="233"/>
      <c r="N230" s="234"/>
      <c r="O230" s="234"/>
      <c r="P230" s="234"/>
      <c r="Q230" s="234"/>
      <c r="R230" s="234"/>
      <c r="S230" s="234"/>
      <c r="T230" s="235"/>
      <c r="AT230" s="236" t="s">
        <v>197</v>
      </c>
      <c r="AU230" s="236" t="s">
        <v>84</v>
      </c>
      <c r="AV230" s="13" t="s">
        <v>82</v>
      </c>
      <c r="AW230" s="13" t="s">
        <v>37</v>
      </c>
      <c r="AX230" s="13" t="s">
        <v>74</v>
      </c>
      <c r="AY230" s="236" t="s">
        <v>186</v>
      </c>
    </row>
    <row r="231" spans="2:65" s="13" customFormat="1" ht="13.5">
      <c r="B231" s="227"/>
      <c r="C231" s="228"/>
      <c r="D231" s="213" t="s">
        <v>197</v>
      </c>
      <c r="E231" s="229" t="s">
        <v>30</v>
      </c>
      <c r="F231" s="230" t="s">
        <v>2499</v>
      </c>
      <c r="G231" s="228"/>
      <c r="H231" s="229" t="s">
        <v>30</v>
      </c>
      <c r="I231" s="231"/>
      <c r="J231" s="228"/>
      <c r="K231" s="228"/>
      <c r="L231" s="232"/>
      <c r="M231" s="233"/>
      <c r="N231" s="234"/>
      <c r="O231" s="234"/>
      <c r="P231" s="234"/>
      <c r="Q231" s="234"/>
      <c r="R231" s="234"/>
      <c r="S231" s="234"/>
      <c r="T231" s="235"/>
      <c r="AT231" s="236" t="s">
        <v>197</v>
      </c>
      <c r="AU231" s="236" t="s">
        <v>84</v>
      </c>
      <c r="AV231" s="13" t="s">
        <v>82</v>
      </c>
      <c r="AW231" s="13" t="s">
        <v>37</v>
      </c>
      <c r="AX231" s="13" t="s">
        <v>74</v>
      </c>
      <c r="AY231" s="236" t="s">
        <v>186</v>
      </c>
    </row>
    <row r="232" spans="2:65" s="12" customFormat="1" ht="13.5">
      <c r="B232" s="216"/>
      <c r="C232" s="217"/>
      <c r="D232" s="213" t="s">
        <v>197</v>
      </c>
      <c r="E232" s="218" t="s">
        <v>30</v>
      </c>
      <c r="F232" s="219" t="s">
        <v>2536</v>
      </c>
      <c r="G232" s="217"/>
      <c r="H232" s="220">
        <v>4.29</v>
      </c>
      <c r="I232" s="221"/>
      <c r="J232" s="217"/>
      <c r="K232" s="217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197</v>
      </c>
      <c r="AU232" s="226" t="s">
        <v>84</v>
      </c>
      <c r="AV232" s="12" t="s">
        <v>84</v>
      </c>
      <c r="AW232" s="12" t="s">
        <v>37</v>
      </c>
      <c r="AX232" s="12" t="s">
        <v>74</v>
      </c>
      <c r="AY232" s="226" t="s">
        <v>186</v>
      </c>
    </row>
    <row r="233" spans="2:65" s="12" customFormat="1" ht="13.5">
      <c r="B233" s="216"/>
      <c r="C233" s="217"/>
      <c r="D233" s="213" t="s">
        <v>197</v>
      </c>
      <c r="E233" s="218" t="s">
        <v>30</v>
      </c>
      <c r="F233" s="219" t="s">
        <v>2537</v>
      </c>
      <c r="G233" s="217"/>
      <c r="H233" s="220">
        <v>3.7349999999999999</v>
      </c>
      <c r="I233" s="221"/>
      <c r="J233" s="217"/>
      <c r="K233" s="217"/>
      <c r="L233" s="222"/>
      <c r="M233" s="223"/>
      <c r="N233" s="224"/>
      <c r="O233" s="224"/>
      <c r="P233" s="224"/>
      <c r="Q233" s="224"/>
      <c r="R233" s="224"/>
      <c r="S233" s="224"/>
      <c r="T233" s="225"/>
      <c r="AT233" s="226" t="s">
        <v>197</v>
      </c>
      <c r="AU233" s="226" t="s">
        <v>84</v>
      </c>
      <c r="AV233" s="12" t="s">
        <v>84</v>
      </c>
      <c r="AW233" s="12" t="s">
        <v>37</v>
      </c>
      <c r="AX233" s="12" t="s">
        <v>74</v>
      </c>
      <c r="AY233" s="226" t="s">
        <v>186</v>
      </c>
    </row>
    <row r="234" spans="2:65" s="14" customFormat="1" ht="13.5">
      <c r="B234" s="237"/>
      <c r="C234" s="238"/>
      <c r="D234" s="213" t="s">
        <v>197</v>
      </c>
      <c r="E234" s="239" t="s">
        <v>30</v>
      </c>
      <c r="F234" s="240" t="s">
        <v>235</v>
      </c>
      <c r="G234" s="238"/>
      <c r="H234" s="241">
        <v>8.0250000000000004</v>
      </c>
      <c r="I234" s="242"/>
      <c r="J234" s="238"/>
      <c r="K234" s="238"/>
      <c r="L234" s="243"/>
      <c r="M234" s="244"/>
      <c r="N234" s="245"/>
      <c r="O234" s="245"/>
      <c r="P234" s="245"/>
      <c r="Q234" s="245"/>
      <c r="R234" s="245"/>
      <c r="S234" s="245"/>
      <c r="T234" s="246"/>
      <c r="AT234" s="247" t="s">
        <v>197</v>
      </c>
      <c r="AU234" s="247" t="s">
        <v>84</v>
      </c>
      <c r="AV234" s="14" t="s">
        <v>193</v>
      </c>
      <c r="AW234" s="14" t="s">
        <v>37</v>
      </c>
      <c r="AX234" s="14" t="s">
        <v>82</v>
      </c>
      <c r="AY234" s="247" t="s">
        <v>186</v>
      </c>
    </row>
    <row r="235" spans="2:65" s="1" customFormat="1" ht="16.5" customHeight="1">
      <c r="B235" s="41"/>
      <c r="C235" s="201" t="s">
        <v>348</v>
      </c>
      <c r="D235" s="201" t="s">
        <v>188</v>
      </c>
      <c r="E235" s="202" t="s">
        <v>1009</v>
      </c>
      <c r="F235" s="203" t="s">
        <v>1010</v>
      </c>
      <c r="G235" s="204" t="s">
        <v>212</v>
      </c>
      <c r="H235" s="205">
        <v>26.9</v>
      </c>
      <c r="I235" s="206"/>
      <c r="J235" s="207">
        <f>ROUND(I235*H235,2)</f>
        <v>0</v>
      </c>
      <c r="K235" s="203" t="s">
        <v>30</v>
      </c>
      <c r="L235" s="61"/>
      <c r="M235" s="208" t="s">
        <v>30</v>
      </c>
      <c r="N235" s="209" t="s">
        <v>45</v>
      </c>
      <c r="O235" s="42"/>
      <c r="P235" s="210">
        <f>O235*H235</f>
        <v>0</v>
      </c>
      <c r="Q235" s="210">
        <v>1.8907700000000001</v>
      </c>
      <c r="R235" s="210">
        <f>Q235*H235</f>
        <v>50.861713000000002</v>
      </c>
      <c r="S235" s="210">
        <v>0</v>
      </c>
      <c r="T235" s="211">
        <f>S235*H235</f>
        <v>0</v>
      </c>
      <c r="AR235" s="24" t="s">
        <v>193</v>
      </c>
      <c r="AT235" s="24" t="s">
        <v>188</v>
      </c>
      <c r="AU235" s="24" t="s">
        <v>84</v>
      </c>
      <c r="AY235" s="24" t="s">
        <v>186</v>
      </c>
      <c r="BE235" s="212">
        <f>IF(N235="základní",J235,0)</f>
        <v>0</v>
      </c>
      <c r="BF235" s="212">
        <f>IF(N235="snížená",J235,0)</f>
        <v>0</v>
      </c>
      <c r="BG235" s="212">
        <f>IF(N235="zákl. přenesená",J235,0)</f>
        <v>0</v>
      </c>
      <c r="BH235" s="212">
        <f>IF(N235="sníž. přenesená",J235,0)</f>
        <v>0</v>
      </c>
      <c r="BI235" s="212">
        <f>IF(N235="nulová",J235,0)</f>
        <v>0</v>
      </c>
      <c r="BJ235" s="24" t="s">
        <v>82</v>
      </c>
      <c r="BK235" s="212">
        <f>ROUND(I235*H235,2)</f>
        <v>0</v>
      </c>
      <c r="BL235" s="24" t="s">
        <v>193</v>
      </c>
      <c r="BM235" s="24" t="s">
        <v>361</v>
      </c>
    </row>
    <row r="236" spans="2:65" s="1" customFormat="1" ht="13.5">
      <c r="B236" s="41"/>
      <c r="C236" s="63"/>
      <c r="D236" s="213" t="s">
        <v>195</v>
      </c>
      <c r="E236" s="63"/>
      <c r="F236" s="214" t="s">
        <v>1010</v>
      </c>
      <c r="G236" s="63"/>
      <c r="H236" s="63"/>
      <c r="I236" s="172"/>
      <c r="J236" s="63"/>
      <c r="K236" s="63"/>
      <c r="L236" s="61"/>
      <c r="M236" s="215"/>
      <c r="N236" s="42"/>
      <c r="O236" s="42"/>
      <c r="P236" s="42"/>
      <c r="Q236" s="42"/>
      <c r="R236" s="42"/>
      <c r="S236" s="42"/>
      <c r="T236" s="78"/>
      <c r="AT236" s="24" t="s">
        <v>195</v>
      </c>
      <c r="AU236" s="24" t="s">
        <v>84</v>
      </c>
    </row>
    <row r="237" spans="2:65" s="12" customFormat="1" ht="13.5">
      <c r="B237" s="216"/>
      <c r="C237" s="217"/>
      <c r="D237" s="213" t="s">
        <v>197</v>
      </c>
      <c r="E237" s="218" t="s">
        <v>30</v>
      </c>
      <c r="F237" s="219" t="s">
        <v>2538</v>
      </c>
      <c r="G237" s="217"/>
      <c r="H237" s="220">
        <v>26.9</v>
      </c>
      <c r="I237" s="221"/>
      <c r="J237" s="217"/>
      <c r="K237" s="217"/>
      <c r="L237" s="222"/>
      <c r="M237" s="223"/>
      <c r="N237" s="224"/>
      <c r="O237" s="224"/>
      <c r="P237" s="224"/>
      <c r="Q237" s="224"/>
      <c r="R237" s="224"/>
      <c r="S237" s="224"/>
      <c r="T237" s="225"/>
      <c r="AT237" s="226" t="s">
        <v>197</v>
      </c>
      <c r="AU237" s="226" t="s">
        <v>84</v>
      </c>
      <c r="AV237" s="12" t="s">
        <v>84</v>
      </c>
      <c r="AW237" s="12" t="s">
        <v>37</v>
      </c>
      <c r="AX237" s="12" t="s">
        <v>74</v>
      </c>
      <c r="AY237" s="226" t="s">
        <v>186</v>
      </c>
    </row>
    <row r="238" spans="2:65" s="14" customFormat="1" ht="13.5">
      <c r="B238" s="237"/>
      <c r="C238" s="238"/>
      <c r="D238" s="213" t="s">
        <v>197</v>
      </c>
      <c r="E238" s="239" t="s">
        <v>30</v>
      </c>
      <c r="F238" s="240" t="s">
        <v>235</v>
      </c>
      <c r="G238" s="238"/>
      <c r="H238" s="241">
        <v>26.9</v>
      </c>
      <c r="I238" s="242"/>
      <c r="J238" s="238"/>
      <c r="K238" s="238"/>
      <c r="L238" s="243"/>
      <c r="M238" s="244"/>
      <c r="N238" s="245"/>
      <c r="O238" s="245"/>
      <c r="P238" s="245"/>
      <c r="Q238" s="245"/>
      <c r="R238" s="245"/>
      <c r="S238" s="245"/>
      <c r="T238" s="246"/>
      <c r="AT238" s="247" t="s">
        <v>197</v>
      </c>
      <c r="AU238" s="247" t="s">
        <v>84</v>
      </c>
      <c r="AV238" s="14" t="s">
        <v>193</v>
      </c>
      <c r="AW238" s="14" t="s">
        <v>37</v>
      </c>
      <c r="AX238" s="14" t="s">
        <v>82</v>
      </c>
      <c r="AY238" s="247" t="s">
        <v>186</v>
      </c>
    </row>
    <row r="239" spans="2:65" s="11" customFormat="1" ht="29.85" customHeight="1">
      <c r="B239" s="185"/>
      <c r="C239" s="186"/>
      <c r="D239" s="187" t="s">
        <v>73</v>
      </c>
      <c r="E239" s="199" t="s">
        <v>236</v>
      </c>
      <c r="F239" s="199" t="s">
        <v>438</v>
      </c>
      <c r="G239" s="186"/>
      <c r="H239" s="186"/>
      <c r="I239" s="189"/>
      <c r="J239" s="200">
        <f>BK239</f>
        <v>0</v>
      </c>
      <c r="K239" s="186"/>
      <c r="L239" s="191"/>
      <c r="M239" s="192"/>
      <c r="N239" s="193"/>
      <c r="O239" s="193"/>
      <c r="P239" s="194">
        <f>SUM(P240:P305)</f>
        <v>0</v>
      </c>
      <c r="Q239" s="193"/>
      <c r="R239" s="194">
        <f>SUM(R240:R305)</f>
        <v>5.9627029400000007</v>
      </c>
      <c r="S239" s="193"/>
      <c r="T239" s="195">
        <f>SUM(T240:T305)</f>
        <v>0</v>
      </c>
      <c r="AR239" s="196" t="s">
        <v>82</v>
      </c>
      <c r="AT239" s="197" t="s">
        <v>73</v>
      </c>
      <c r="AU239" s="197" t="s">
        <v>82</v>
      </c>
      <c r="AY239" s="196" t="s">
        <v>186</v>
      </c>
      <c r="BK239" s="198">
        <f>SUM(BK240:BK305)</f>
        <v>0</v>
      </c>
    </row>
    <row r="240" spans="2:65" s="1" customFormat="1" ht="25.5" customHeight="1">
      <c r="B240" s="41"/>
      <c r="C240" s="201" t="s">
        <v>355</v>
      </c>
      <c r="D240" s="201" t="s">
        <v>188</v>
      </c>
      <c r="E240" s="202" t="s">
        <v>2385</v>
      </c>
      <c r="F240" s="203" t="s">
        <v>2386</v>
      </c>
      <c r="G240" s="204" t="s">
        <v>206</v>
      </c>
      <c r="H240" s="205">
        <v>39</v>
      </c>
      <c r="I240" s="206"/>
      <c r="J240" s="207">
        <f>ROUND(I240*H240,2)</f>
        <v>0</v>
      </c>
      <c r="K240" s="203" t="s">
        <v>192</v>
      </c>
      <c r="L240" s="61"/>
      <c r="M240" s="208" t="s">
        <v>30</v>
      </c>
      <c r="N240" s="209" t="s">
        <v>45</v>
      </c>
      <c r="O240" s="42"/>
      <c r="P240" s="210">
        <f>O240*H240</f>
        <v>0</v>
      </c>
      <c r="Q240" s="210">
        <v>0</v>
      </c>
      <c r="R240" s="210">
        <f>Q240*H240</f>
        <v>0</v>
      </c>
      <c r="S240" s="210">
        <v>0</v>
      </c>
      <c r="T240" s="211">
        <f>S240*H240</f>
        <v>0</v>
      </c>
      <c r="AR240" s="24" t="s">
        <v>193</v>
      </c>
      <c r="AT240" s="24" t="s">
        <v>188</v>
      </c>
      <c r="AU240" s="24" t="s">
        <v>84</v>
      </c>
      <c r="AY240" s="24" t="s">
        <v>186</v>
      </c>
      <c r="BE240" s="212">
        <f>IF(N240="základní",J240,0)</f>
        <v>0</v>
      </c>
      <c r="BF240" s="212">
        <f>IF(N240="snížená",J240,0)</f>
        <v>0</v>
      </c>
      <c r="BG240" s="212">
        <f>IF(N240="zákl. přenesená",J240,0)</f>
        <v>0</v>
      </c>
      <c r="BH240" s="212">
        <f>IF(N240="sníž. přenesená",J240,0)</f>
        <v>0</v>
      </c>
      <c r="BI240" s="212">
        <f>IF(N240="nulová",J240,0)</f>
        <v>0</v>
      </c>
      <c r="BJ240" s="24" t="s">
        <v>82</v>
      </c>
      <c r="BK240" s="212">
        <f>ROUND(I240*H240,2)</f>
        <v>0</v>
      </c>
      <c r="BL240" s="24" t="s">
        <v>193</v>
      </c>
      <c r="BM240" s="24" t="s">
        <v>2539</v>
      </c>
    </row>
    <row r="241" spans="2:65" s="1" customFormat="1" ht="27">
      <c r="B241" s="41"/>
      <c r="C241" s="63"/>
      <c r="D241" s="213" t="s">
        <v>195</v>
      </c>
      <c r="E241" s="63"/>
      <c r="F241" s="214" t="s">
        <v>2388</v>
      </c>
      <c r="G241" s="63"/>
      <c r="H241" s="63"/>
      <c r="I241" s="172"/>
      <c r="J241" s="63"/>
      <c r="K241" s="63"/>
      <c r="L241" s="61"/>
      <c r="M241" s="215"/>
      <c r="N241" s="42"/>
      <c r="O241" s="42"/>
      <c r="P241" s="42"/>
      <c r="Q241" s="42"/>
      <c r="R241" s="42"/>
      <c r="S241" s="42"/>
      <c r="T241" s="78"/>
      <c r="AT241" s="24" t="s">
        <v>195</v>
      </c>
      <c r="AU241" s="24" t="s">
        <v>84</v>
      </c>
    </row>
    <row r="242" spans="2:65" s="13" customFormat="1" ht="13.5">
      <c r="B242" s="227"/>
      <c r="C242" s="228"/>
      <c r="D242" s="213" t="s">
        <v>197</v>
      </c>
      <c r="E242" s="229" t="s">
        <v>30</v>
      </c>
      <c r="F242" s="230" t="s">
        <v>2487</v>
      </c>
      <c r="G242" s="228"/>
      <c r="H242" s="229" t="s">
        <v>30</v>
      </c>
      <c r="I242" s="231"/>
      <c r="J242" s="228"/>
      <c r="K242" s="228"/>
      <c r="L242" s="232"/>
      <c r="M242" s="233"/>
      <c r="N242" s="234"/>
      <c r="O242" s="234"/>
      <c r="P242" s="234"/>
      <c r="Q242" s="234"/>
      <c r="R242" s="234"/>
      <c r="S242" s="234"/>
      <c r="T242" s="235"/>
      <c r="AT242" s="236" t="s">
        <v>197</v>
      </c>
      <c r="AU242" s="236" t="s">
        <v>84</v>
      </c>
      <c r="AV242" s="13" t="s">
        <v>82</v>
      </c>
      <c r="AW242" s="13" t="s">
        <v>37</v>
      </c>
      <c r="AX242" s="13" t="s">
        <v>74</v>
      </c>
      <c r="AY242" s="236" t="s">
        <v>186</v>
      </c>
    </row>
    <row r="243" spans="2:65" s="13" customFormat="1" ht="13.5">
      <c r="B243" s="227"/>
      <c r="C243" s="228"/>
      <c r="D243" s="213" t="s">
        <v>197</v>
      </c>
      <c r="E243" s="229" t="s">
        <v>30</v>
      </c>
      <c r="F243" s="230" t="s">
        <v>2499</v>
      </c>
      <c r="G243" s="228"/>
      <c r="H243" s="229" t="s">
        <v>30</v>
      </c>
      <c r="I243" s="231"/>
      <c r="J243" s="228"/>
      <c r="K243" s="228"/>
      <c r="L243" s="232"/>
      <c r="M243" s="233"/>
      <c r="N243" s="234"/>
      <c r="O243" s="234"/>
      <c r="P243" s="234"/>
      <c r="Q243" s="234"/>
      <c r="R243" s="234"/>
      <c r="S243" s="234"/>
      <c r="T243" s="235"/>
      <c r="AT243" s="236" t="s">
        <v>197</v>
      </c>
      <c r="AU243" s="236" t="s">
        <v>84</v>
      </c>
      <c r="AV243" s="13" t="s">
        <v>82</v>
      </c>
      <c r="AW243" s="13" t="s">
        <v>37</v>
      </c>
      <c r="AX243" s="13" t="s">
        <v>74</v>
      </c>
      <c r="AY243" s="236" t="s">
        <v>186</v>
      </c>
    </row>
    <row r="244" spans="2:65" s="12" customFormat="1" ht="13.5">
      <c r="B244" s="216"/>
      <c r="C244" s="217"/>
      <c r="D244" s="213" t="s">
        <v>197</v>
      </c>
      <c r="E244" s="218" t="s">
        <v>30</v>
      </c>
      <c r="F244" s="219" t="s">
        <v>427</v>
      </c>
      <c r="G244" s="217"/>
      <c r="H244" s="220">
        <v>39</v>
      </c>
      <c r="I244" s="221"/>
      <c r="J244" s="217"/>
      <c r="K244" s="217"/>
      <c r="L244" s="222"/>
      <c r="M244" s="223"/>
      <c r="N244" s="224"/>
      <c r="O244" s="224"/>
      <c r="P244" s="224"/>
      <c r="Q244" s="224"/>
      <c r="R244" s="224"/>
      <c r="S244" s="224"/>
      <c r="T244" s="225"/>
      <c r="AT244" s="226" t="s">
        <v>197</v>
      </c>
      <c r="AU244" s="226" t="s">
        <v>84</v>
      </c>
      <c r="AV244" s="12" t="s">
        <v>84</v>
      </c>
      <c r="AW244" s="12" t="s">
        <v>37</v>
      </c>
      <c r="AX244" s="12" t="s">
        <v>74</v>
      </c>
      <c r="AY244" s="226" t="s">
        <v>186</v>
      </c>
    </row>
    <row r="245" spans="2:65" s="14" customFormat="1" ht="13.5">
      <c r="B245" s="237"/>
      <c r="C245" s="238"/>
      <c r="D245" s="213" t="s">
        <v>197</v>
      </c>
      <c r="E245" s="239" t="s">
        <v>30</v>
      </c>
      <c r="F245" s="240" t="s">
        <v>235</v>
      </c>
      <c r="G245" s="238"/>
      <c r="H245" s="241">
        <v>39</v>
      </c>
      <c r="I245" s="242"/>
      <c r="J245" s="238"/>
      <c r="K245" s="238"/>
      <c r="L245" s="243"/>
      <c r="M245" s="244"/>
      <c r="N245" s="245"/>
      <c r="O245" s="245"/>
      <c r="P245" s="245"/>
      <c r="Q245" s="245"/>
      <c r="R245" s="245"/>
      <c r="S245" s="245"/>
      <c r="T245" s="246"/>
      <c r="AT245" s="247" t="s">
        <v>197</v>
      </c>
      <c r="AU245" s="247" t="s">
        <v>84</v>
      </c>
      <c r="AV245" s="14" t="s">
        <v>193</v>
      </c>
      <c r="AW245" s="14" t="s">
        <v>37</v>
      </c>
      <c r="AX245" s="14" t="s">
        <v>82</v>
      </c>
      <c r="AY245" s="247" t="s">
        <v>186</v>
      </c>
    </row>
    <row r="246" spans="2:65" s="1" customFormat="1" ht="16.5" customHeight="1">
      <c r="B246" s="41"/>
      <c r="C246" s="249" t="s">
        <v>361</v>
      </c>
      <c r="D246" s="249" t="s">
        <v>301</v>
      </c>
      <c r="E246" s="250" t="s">
        <v>1433</v>
      </c>
      <c r="F246" s="251" t="s">
        <v>2390</v>
      </c>
      <c r="G246" s="252" t="s">
        <v>206</v>
      </c>
      <c r="H246" s="253">
        <v>39</v>
      </c>
      <c r="I246" s="254"/>
      <c r="J246" s="255">
        <f>ROUND(I246*H246,2)</f>
        <v>0</v>
      </c>
      <c r="K246" s="251" t="s">
        <v>192</v>
      </c>
      <c r="L246" s="256"/>
      <c r="M246" s="257" t="s">
        <v>30</v>
      </c>
      <c r="N246" s="258" t="s">
        <v>45</v>
      </c>
      <c r="O246" s="42"/>
      <c r="P246" s="210">
        <f>O246*H246</f>
        <v>0</v>
      </c>
      <c r="Q246" s="210">
        <v>2.7999999999999998E-4</v>
      </c>
      <c r="R246" s="210">
        <f>Q246*H246</f>
        <v>1.0919999999999999E-2</v>
      </c>
      <c r="S246" s="210">
        <v>0</v>
      </c>
      <c r="T246" s="211">
        <f>S246*H246</f>
        <v>0</v>
      </c>
      <c r="AR246" s="24" t="s">
        <v>236</v>
      </c>
      <c r="AT246" s="24" t="s">
        <v>301</v>
      </c>
      <c r="AU246" s="24" t="s">
        <v>84</v>
      </c>
      <c r="AY246" s="24" t="s">
        <v>186</v>
      </c>
      <c r="BE246" s="212">
        <f>IF(N246="základní",J246,0)</f>
        <v>0</v>
      </c>
      <c r="BF246" s="212">
        <f>IF(N246="snížená",J246,0)</f>
        <v>0</v>
      </c>
      <c r="BG246" s="212">
        <f>IF(N246="zákl. přenesená",J246,0)</f>
        <v>0</v>
      </c>
      <c r="BH246" s="212">
        <f>IF(N246="sníž. přenesená",J246,0)</f>
        <v>0</v>
      </c>
      <c r="BI246" s="212">
        <f>IF(N246="nulová",J246,0)</f>
        <v>0</v>
      </c>
      <c r="BJ246" s="24" t="s">
        <v>82</v>
      </c>
      <c r="BK246" s="212">
        <f>ROUND(I246*H246,2)</f>
        <v>0</v>
      </c>
      <c r="BL246" s="24" t="s">
        <v>193</v>
      </c>
      <c r="BM246" s="24" t="s">
        <v>2540</v>
      </c>
    </row>
    <row r="247" spans="2:65" s="1" customFormat="1" ht="13.5">
      <c r="B247" s="41"/>
      <c r="C247" s="63"/>
      <c r="D247" s="213" t="s">
        <v>195</v>
      </c>
      <c r="E247" s="63"/>
      <c r="F247" s="214" t="s">
        <v>2390</v>
      </c>
      <c r="G247" s="63"/>
      <c r="H247" s="63"/>
      <c r="I247" s="172"/>
      <c r="J247" s="63"/>
      <c r="K247" s="63"/>
      <c r="L247" s="61"/>
      <c r="M247" s="215"/>
      <c r="N247" s="42"/>
      <c r="O247" s="42"/>
      <c r="P247" s="42"/>
      <c r="Q247" s="42"/>
      <c r="R247" s="42"/>
      <c r="S247" s="42"/>
      <c r="T247" s="78"/>
      <c r="AT247" s="24" t="s">
        <v>195</v>
      </c>
      <c r="AU247" s="24" t="s">
        <v>84</v>
      </c>
    </row>
    <row r="248" spans="2:65" s="13" customFormat="1" ht="13.5">
      <c r="B248" s="227"/>
      <c r="C248" s="228"/>
      <c r="D248" s="213" t="s">
        <v>197</v>
      </c>
      <c r="E248" s="229" t="s">
        <v>30</v>
      </c>
      <c r="F248" s="230" t="s">
        <v>2487</v>
      </c>
      <c r="G248" s="228"/>
      <c r="H248" s="229" t="s">
        <v>30</v>
      </c>
      <c r="I248" s="231"/>
      <c r="J248" s="228"/>
      <c r="K248" s="228"/>
      <c r="L248" s="232"/>
      <c r="M248" s="233"/>
      <c r="N248" s="234"/>
      <c r="O248" s="234"/>
      <c r="P248" s="234"/>
      <c r="Q248" s="234"/>
      <c r="R248" s="234"/>
      <c r="S248" s="234"/>
      <c r="T248" s="235"/>
      <c r="AT248" s="236" t="s">
        <v>197</v>
      </c>
      <c r="AU248" s="236" t="s">
        <v>84</v>
      </c>
      <c r="AV248" s="13" t="s">
        <v>82</v>
      </c>
      <c r="AW248" s="13" t="s">
        <v>37</v>
      </c>
      <c r="AX248" s="13" t="s">
        <v>74</v>
      </c>
      <c r="AY248" s="236" t="s">
        <v>186</v>
      </c>
    </row>
    <row r="249" spans="2:65" s="13" customFormat="1" ht="13.5">
      <c r="B249" s="227"/>
      <c r="C249" s="228"/>
      <c r="D249" s="213" t="s">
        <v>197</v>
      </c>
      <c r="E249" s="229" t="s">
        <v>30</v>
      </c>
      <c r="F249" s="230" t="s">
        <v>2499</v>
      </c>
      <c r="G249" s="228"/>
      <c r="H249" s="229" t="s">
        <v>30</v>
      </c>
      <c r="I249" s="231"/>
      <c r="J249" s="228"/>
      <c r="K249" s="228"/>
      <c r="L249" s="232"/>
      <c r="M249" s="233"/>
      <c r="N249" s="234"/>
      <c r="O249" s="234"/>
      <c r="P249" s="234"/>
      <c r="Q249" s="234"/>
      <c r="R249" s="234"/>
      <c r="S249" s="234"/>
      <c r="T249" s="235"/>
      <c r="AT249" s="236" t="s">
        <v>197</v>
      </c>
      <c r="AU249" s="236" t="s">
        <v>84</v>
      </c>
      <c r="AV249" s="13" t="s">
        <v>82</v>
      </c>
      <c r="AW249" s="13" t="s">
        <v>37</v>
      </c>
      <c r="AX249" s="13" t="s">
        <v>74</v>
      </c>
      <c r="AY249" s="236" t="s">
        <v>186</v>
      </c>
    </row>
    <row r="250" spans="2:65" s="12" customFormat="1" ht="13.5">
      <c r="B250" s="216"/>
      <c r="C250" s="217"/>
      <c r="D250" s="213" t="s">
        <v>197</v>
      </c>
      <c r="E250" s="218" t="s">
        <v>30</v>
      </c>
      <c r="F250" s="219" t="s">
        <v>427</v>
      </c>
      <c r="G250" s="217"/>
      <c r="H250" s="220">
        <v>39</v>
      </c>
      <c r="I250" s="221"/>
      <c r="J250" s="217"/>
      <c r="K250" s="217"/>
      <c r="L250" s="222"/>
      <c r="M250" s="223"/>
      <c r="N250" s="224"/>
      <c r="O250" s="224"/>
      <c r="P250" s="224"/>
      <c r="Q250" s="224"/>
      <c r="R250" s="224"/>
      <c r="S250" s="224"/>
      <c r="T250" s="225"/>
      <c r="AT250" s="226" t="s">
        <v>197</v>
      </c>
      <c r="AU250" s="226" t="s">
        <v>84</v>
      </c>
      <c r="AV250" s="12" t="s">
        <v>84</v>
      </c>
      <c r="AW250" s="12" t="s">
        <v>37</v>
      </c>
      <c r="AX250" s="12" t="s">
        <v>74</v>
      </c>
      <c r="AY250" s="226" t="s">
        <v>186</v>
      </c>
    </row>
    <row r="251" spans="2:65" s="14" customFormat="1" ht="13.5">
      <c r="B251" s="237"/>
      <c r="C251" s="238"/>
      <c r="D251" s="213" t="s">
        <v>197</v>
      </c>
      <c r="E251" s="239" t="s">
        <v>30</v>
      </c>
      <c r="F251" s="240" t="s">
        <v>235</v>
      </c>
      <c r="G251" s="238"/>
      <c r="H251" s="241">
        <v>39</v>
      </c>
      <c r="I251" s="242"/>
      <c r="J251" s="238"/>
      <c r="K251" s="238"/>
      <c r="L251" s="243"/>
      <c r="M251" s="244"/>
      <c r="N251" s="245"/>
      <c r="O251" s="245"/>
      <c r="P251" s="245"/>
      <c r="Q251" s="245"/>
      <c r="R251" s="245"/>
      <c r="S251" s="245"/>
      <c r="T251" s="246"/>
      <c r="AT251" s="247" t="s">
        <v>197</v>
      </c>
      <c r="AU251" s="247" t="s">
        <v>84</v>
      </c>
      <c r="AV251" s="14" t="s">
        <v>193</v>
      </c>
      <c r="AW251" s="14" t="s">
        <v>37</v>
      </c>
      <c r="AX251" s="14" t="s">
        <v>82</v>
      </c>
      <c r="AY251" s="247" t="s">
        <v>186</v>
      </c>
    </row>
    <row r="252" spans="2:65" s="1" customFormat="1" ht="25.5" customHeight="1">
      <c r="B252" s="41"/>
      <c r="C252" s="201" t="s">
        <v>470</v>
      </c>
      <c r="D252" s="201" t="s">
        <v>188</v>
      </c>
      <c r="E252" s="202" t="s">
        <v>2541</v>
      </c>
      <c r="F252" s="203" t="s">
        <v>2542</v>
      </c>
      <c r="G252" s="204" t="s">
        <v>206</v>
      </c>
      <c r="H252" s="205">
        <v>41.5</v>
      </c>
      <c r="I252" s="206"/>
      <c r="J252" s="207">
        <f>ROUND(I252*H252,2)</f>
        <v>0</v>
      </c>
      <c r="K252" s="203" t="s">
        <v>192</v>
      </c>
      <c r="L252" s="61"/>
      <c r="M252" s="208" t="s">
        <v>30</v>
      </c>
      <c r="N252" s="209" t="s">
        <v>45</v>
      </c>
      <c r="O252" s="42"/>
      <c r="P252" s="210">
        <f>O252*H252</f>
        <v>0</v>
      </c>
      <c r="Q252" s="210">
        <v>1.0000000000000001E-5</v>
      </c>
      <c r="R252" s="210">
        <f>Q252*H252</f>
        <v>4.1500000000000006E-4</v>
      </c>
      <c r="S252" s="210">
        <v>0</v>
      </c>
      <c r="T252" s="211">
        <f>S252*H252</f>
        <v>0</v>
      </c>
      <c r="AR252" s="24" t="s">
        <v>193</v>
      </c>
      <c r="AT252" s="24" t="s">
        <v>188</v>
      </c>
      <c r="AU252" s="24" t="s">
        <v>84</v>
      </c>
      <c r="AY252" s="24" t="s">
        <v>186</v>
      </c>
      <c r="BE252" s="212">
        <f>IF(N252="základní",J252,0)</f>
        <v>0</v>
      </c>
      <c r="BF252" s="212">
        <f>IF(N252="snížená",J252,0)</f>
        <v>0</v>
      </c>
      <c r="BG252" s="212">
        <f>IF(N252="zákl. přenesená",J252,0)</f>
        <v>0</v>
      </c>
      <c r="BH252" s="212">
        <f>IF(N252="sníž. přenesená",J252,0)</f>
        <v>0</v>
      </c>
      <c r="BI252" s="212">
        <f>IF(N252="nulová",J252,0)</f>
        <v>0</v>
      </c>
      <c r="BJ252" s="24" t="s">
        <v>82</v>
      </c>
      <c r="BK252" s="212">
        <f>ROUND(I252*H252,2)</f>
        <v>0</v>
      </c>
      <c r="BL252" s="24" t="s">
        <v>193</v>
      </c>
      <c r="BM252" s="24" t="s">
        <v>2543</v>
      </c>
    </row>
    <row r="253" spans="2:65" s="1" customFormat="1" ht="27">
      <c r="B253" s="41"/>
      <c r="C253" s="63"/>
      <c r="D253" s="213" t="s">
        <v>195</v>
      </c>
      <c r="E253" s="63"/>
      <c r="F253" s="214" t="s">
        <v>2544</v>
      </c>
      <c r="G253" s="63"/>
      <c r="H253" s="63"/>
      <c r="I253" s="172"/>
      <c r="J253" s="63"/>
      <c r="K253" s="63"/>
      <c r="L253" s="61"/>
      <c r="M253" s="215"/>
      <c r="N253" s="42"/>
      <c r="O253" s="42"/>
      <c r="P253" s="42"/>
      <c r="Q253" s="42"/>
      <c r="R253" s="42"/>
      <c r="S253" s="42"/>
      <c r="T253" s="78"/>
      <c r="AT253" s="24" t="s">
        <v>195</v>
      </c>
      <c r="AU253" s="24" t="s">
        <v>84</v>
      </c>
    </row>
    <row r="254" spans="2:65" s="12" customFormat="1" ht="13.5">
      <c r="B254" s="216"/>
      <c r="C254" s="217"/>
      <c r="D254" s="213" t="s">
        <v>197</v>
      </c>
      <c r="E254" s="218" t="s">
        <v>30</v>
      </c>
      <c r="F254" s="219" t="s">
        <v>2545</v>
      </c>
      <c r="G254" s="217"/>
      <c r="H254" s="220">
        <v>41.5</v>
      </c>
      <c r="I254" s="221"/>
      <c r="J254" s="217"/>
      <c r="K254" s="217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197</v>
      </c>
      <c r="AU254" s="226" t="s">
        <v>84</v>
      </c>
      <c r="AV254" s="12" t="s">
        <v>84</v>
      </c>
      <c r="AW254" s="12" t="s">
        <v>37</v>
      </c>
      <c r="AX254" s="12" t="s">
        <v>74</v>
      </c>
      <c r="AY254" s="226" t="s">
        <v>186</v>
      </c>
    </row>
    <row r="255" spans="2:65" s="1" customFormat="1" ht="16.5" customHeight="1">
      <c r="B255" s="41"/>
      <c r="C255" s="249" t="s">
        <v>474</v>
      </c>
      <c r="D255" s="249" t="s">
        <v>301</v>
      </c>
      <c r="E255" s="250" t="s">
        <v>2546</v>
      </c>
      <c r="F255" s="251" t="s">
        <v>2547</v>
      </c>
      <c r="G255" s="252" t="s">
        <v>206</v>
      </c>
      <c r="H255" s="253">
        <v>41.5</v>
      </c>
      <c r="I255" s="254"/>
      <c r="J255" s="255">
        <f>ROUND(I255*H255,2)</f>
        <v>0</v>
      </c>
      <c r="K255" s="251" t="s">
        <v>192</v>
      </c>
      <c r="L255" s="256"/>
      <c r="M255" s="257" t="s">
        <v>30</v>
      </c>
      <c r="N255" s="258" t="s">
        <v>45</v>
      </c>
      <c r="O255" s="42"/>
      <c r="P255" s="210">
        <f>O255*H255</f>
        <v>0</v>
      </c>
      <c r="Q255" s="210">
        <v>8.7500000000000008E-3</v>
      </c>
      <c r="R255" s="210">
        <f>Q255*H255</f>
        <v>0.36312500000000003</v>
      </c>
      <c r="S255" s="210">
        <v>0</v>
      </c>
      <c r="T255" s="211">
        <f>S255*H255</f>
        <v>0</v>
      </c>
      <c r="AR255" s="24" t="s">
        <v>236</v>
      </c>
      <c r="AT255" s="24" t="s">
        <v>301</v>
      </c>
      <c r="AU255" s="24" t="s">
        <v>84</v>
      </c>
      <c r="AY255" s="24" t="s">
        <v>186</v>
      </c>
      <c r="BE255" s="212">
        <f>IF(N255="základní",J255,0)</f>
        <v>0</v>
      </c>
      <c r="BF255" s="212">
        <f>IF(N255="snížená",J255,0)</f>
        <v>0</v>
      </c>
      <c r="BG255" s="212">
        <f>IF(N255="zákl. přenesená",J255,0)</f>
        <v>0</v>
      </c>
      <c r="BH255" s="212">
        <f>IF(N255="sníž. přenesená",J255,0)</f>
        <v>0</v>
      </c>
      <c r="BI255" s="212">
        <f>IF(N255="nulová",J255,0)</f>
        <v>0</v>
      </c>
      <c r="BJ255" s="24" t="s">
        <v>82</v>
      </c>
      <c r="BK255" s="212">
        <f>ROUND(I255*H255,2)</f>
        <v>0</v>
      </c>
      <c r="BL255" s="24" t="s">
        <v>193</v>
      </c>
      <c r="BM255" s="24" t="s">
        <v>2548</v>
      </c>
    </row>
    <row r="256" spans="2:65" s="1" customFormat="1" ht="13.5">
      <c r="B256" s="41"/>
      <c r="C256" s="63"/>
      <c r="D256" s="213" t="s">
        <v>195</v>
      </c>
      <c r="E256" s="63"/>
      <c r="F256" s="214" t="s">
        <v>2547</v>
      </c>
      <c r="G256" s="63"/>
      <c r="H256" s="63"/>
      <c r="I256" s="172"/>
      <c r="J256" s="63"/>
      <c r="K256" s="63"/>
      <c r="L256" s="61"/>
      <c r="M256" s="215"/>
      <c r="N256" s="42"/>
      <c r="O256" s="42"/>
      <c r="P256" s="42"/>
      <c r="Q256" s="42"/>
      <c r="R256" s="42"/>
      <c r="S256" s="42"/>
      <c r="T256" s="78"/>
      <c r="AT256" s="24" t="s">
        <v>195</v>
      </c>
      <c r="AU256" s="24" t="s">
        <v>84</v>
      </c>
    </row>
    <row r="257" spans="2:65" s="1" customFormat="1" ht="16.5" customHeight="1">
      <c r="B257" s="41"/>
      <c r="C257" s="201" t="s">
        <v>366</v>
      </c>
      <c r="D257" s="201" t="s">
        <v>188</v>
      </c>
      <c r="E257" s="202" t="s">
        <v>2549</v>
      </c>
      <c r="F257" s="203" t="s">
        <v>2550</v>
      </c>
      <c r="G257" s="204" t="s">
        <v>206</v>
      </c>
      <c r="H257" s="205">
        <v>22</v>
      </c>
      <c r="I257" s="206"/>
      <c r="J257" s="207">
        <f>ROUND(I257*H257,2)</f>
        <v>0</v>
      </c>
      <c r="K257" s="203" t="s">
        <v>30</v>
      </c>
      <c r="L257" s="61"/>
      <c r="M257" s="208" t="s">
        <v>30</v>
      </c>
      <c r="N257" s="209" t="s">
        <v>45</v>
      </c>
      <c r="O257" s="42"/>
      <c r="P257" s="210">
        <f>O257*H257</f>
        <v>0</v>
      </c>
      <c r="Q257" s="210">
        <v>1.1E-5</v>
      </c>
      <c r="R257" s="210">
        <f>Q257*H257</f>
        <v>2.42E-4</v>
      </c>
      <c r="S257" s="210">
        <v>0</v>
      </c>
      <c r="T257" s="211">
        <f>S257*H257</f>
        <v>0</v>
      </c>
      <c r="AR257" s="24" t="s">
        <v>193</v>
      </c>
      <c r="AT257" s="24" t="s">
        <v>188</v>
      </c>
      <c r="AU257" s="24" t="s">
        <v>84</v>
      </c>
      <c r="AY257" s="24" t="s">
        <v>186</v>
      </c>
      <c r="BE257" s="212">
        <f>IF(N257="základní",J257,0)</f>
        <v>0</v>
      </c>
      <c r="BF257" s="212">
        <f>IF(N257="snížená",J257,0)</f>
        <v>0</v>
      </c>
      <c r="BG257" s="212">
        <f>IF(N257="zákl. přenesená",J257,0)</f>
        <v>0</v>
      </c>
      <c r="BH257" s="212">
        <f>IF(N257="sníž. přenesená",J257,0)</f>
        <v>0</v>
      </c>
      <c r="BI257" s="212">
        <f>IF(N257="nulová",J257,0)</f>
        <v>0</v>
      </c>
      <c r="BJ257" s="24" t="s">
        <v>82</v>
      </c>
      <c r="BK257" s="212">
        <f>ROUND(I257*H257,2)</f>
        <v>0</v>
      </c>
      <c r="BL257" s="24" t="s">
        <v>193</v>
      </c>
      <c r="BM257" s="24" t="s">
        <v>372</v>
      </c>
    </row>
    <row r="258" spans="2:65" s="1" customFormat="1" ht="13.5">
      <c r="B258" s="41"/>
      <c r="C258" s="63"/>
      <c r="D258" s="213" t="s">
        <v>195</v>
      </c>
      <c r="E258" s="63"/>
      <c r="F258" s="214" t="s">
        <v>2550</v>
      </c>
      <c r="G258" s="63"/>
      <c r="H258" s="63"/>
      <c r="I258" s="172"/>
      <c r="J258" s="63"/>
      <c r="K258" s="63"/>
      <c r="L258" s="61"/>
      <c r="M258" s="215"/>
      <c r="N258" s="42"/>
      <c r="O258" s="42"/>
      <c r="P258" s="42"/>
      <c r="Q258" s="42"/>
      <c r="R258" s="42"/>
      <c r="S258" s="42"/>
      <c r="T258" s="78"/>
      <c r="AT258" s="24" t="s">
        <v>195</v>
      </c>
      <c r="AU258" s="24" t="s">
        <v>84</v>
      </c>
    </row>
    <row r="259" spans="2:65" s="12" customFormat="1" ht="13.5">
      <c r="B259" s="216"/>
      <c r="C259" s="217"/>
      <c r="D259" s="213" t="s">
        <v>197</v>
      </c>
      <c r="E259" s="218" t="s">
        <v>30</v>
      </c>
      <c r="F259" s="219" t="s">
        <v>326</v>
      </c>
      <c r="G259" s="217"/>
      <c r="H259" s="220">
        <v>22</v>
      </c>
      <c r="I259" s="221"/>
      <c r="J259" s="217"/>
      <c r="K259" s="217"/>
      <c r="L259" s="222"/>
      <c r="M259" s="223"/>
      <c r="N259" s="224"/>
      <c r="O259" s="224"/>
      <c r="P259" s="224"/>
      <c r="Q259" s="224"/>
      <c r="R259" s="224"/>
      <c r="S259" s="224"/>
      <c r="T259" s="225"/>
      <c r="AT259" s="226" t="s">
        <v>197</v>
      </c>
      <c r="AU259" s="226" t="s">
        <v>84</v>
      </c>
      <c r="AV259" s="12" t="s">
        <v>84</v>
      </c>
      <c r="AW259" s="12" t="s">
        <v>37</v>
      </c>
      <c r="AX259" s="12" t="s">
        <v>74</v>
      </c>
      <c r="AY259" s="226" t="s">
        <v>186</v>
      </c>
    </row>
    <row r="260" spans="2:65" s="14" customFormat="1" ht="13.5">
      <c r="B260" s="237"/>
      <c r="C260" s="238"/>
      <c r="D260" s="213" t="s">
        <v>197</v>
      </c>
      <c r="E260" s="239" t="s">
        <v>30</v>
      </c>
      <c r="F260" s="240" t="s">
        <v>235</v>
      </c>
      <c r="G260" s="238"/>
      <c r="H260" s="241">
        <v>22</v>
      </c>
      <c r="I260" s="242"/>
      <c r="J260" s="238"/>
      <c r="K260" s="238"/>
      <c r="L260" s="243"/>
      <c r="M260" s="244"/>
      <c r="N260" s="245"/>
      <c r="O260" s="245"/>
      <c r="P260" s="245"/>
      <c r="Q260" s="245"/>
      <c r="R260" s="245"/>
      <c r="S260" s="245"/>
      <c r="T260" s="246"/>
      <c r="AT260" s="247" t="s">
        <v>197</v>
      </c>
      <c r="AU260" s="247" t="s">
        <v>84</v>
      </c>
      <c r="AV260" s="14" t="s">
        <v>193</v>
      </c>
      <c r="AW260" s="14" t="s">
        <v>37</v>
      </c>
      <c r="AX260" s="14" t="s">
        <v>82</v>
      </c>
      <c r="AY260" s="247" t="s">
        <v>186</v>
      </c>
    </row>
    <row r="261" spans="2:65" s="1" customFormat="1" ht="16.5" customHeight="1">
      <c r="B261" s="41"/>
      <c r="C261" s="249" t="s">
        <v>372</v>
      </c>
      <c r="D261" s="249" t="s">
        <v>301</v>
      </c>
      <c r="E261" s="250" t="s">
        <v>2551</v>
      </c>
      <c r="F261" s="251" t="s">
        <v>2552</v>
      </c>
      <c r="G261" s="252" t="s">
        <v>206</v>
      </c>
      <c r="H261" s="253">
        <v>22</v>
      </c>
      <c r="I261" s="254"/>
      <c r="J261" s="255">
        <f>ROUND(I261*H261,2)</f>
        <v>0</v>
      </c>
      <c r="K261" s="251" t="s">
        <v>30</v>
      </c>
      <c r="L261" s="256"/>
      <c r="M261" s="257" t="s">
        <v>30</v>
      </c>
      <c r="N261" s="258" t="s">
        <v>45</v>
      </c>
      <c r="O261" s="42"/>
      <c r="P261" s="210">
        <f>O261*H261</f>
        <v>0</v>
      </c>
      <c r="Q261" s="210">
        <v>9.7000000000000005E-4</v>
      </c>
      <c r="R261" s="210">
        <f>Q261*H261</f>
        <v>2.1340000000000001E-2</v>
      </c>
      <c r="S261" s="210">
        <v>0</v>
      </c>
      <c r="T261" s="211">
        <f>S261*H261</f>
        <v>0</v>
      </c>
      <c r="AR261" s="24" t="s">
        <v>236</v>
      </c>
      <c r="AT261" s="24" t="s">
        <v>301</v>
      </c>
      <c r="AU261" s="24" t="s">
        <v>84</v>
      </c>
      <c r="AY261" s="24" t="s">
        <v>186</v>
      </c>
      <c r="BE261" s="212">
        <f>IF(N261="základní",J261,0)</f>
        <v>0</v>
      </c>
      <c r="BF261" s="212">
        <f>IF(N261="snížená",J261,0)</f>
        <v>0</v>
      </c>
      <c r="BG261" s="212">
        <f>IF(N261="zákl. přenesená",J261,0)</f>
        <v>0</v>
      </c>
      <c r="BH261" s="212">
        <f>IF(N261="sníž. přenesená",J261,0)</f>
        <v>0</v>
      </c>
      <c r="BI261" s="212">
        <f>IF(N261="nulová",J261,0)</f>
        <v>0</v>
      </c>
      <c r="BJ261" s="24" t="s">
        <v>82</v>
      </c>
      <c r="BK261" s="212">
        <f>ROUND(I261*H261,2)</f>
        <v>0</v>
      </c>
      <c r="BL261" s="24" t="s">
        <v>193</v>
      </c>
      <c r="BM261" s="24" t="s">
        <v>384</v>
      </c>
    </row>
    <row r="262" spans="2:65" s="1" customFormat="1" ht="13.5">
      <c r="B262" s="41"/>
      <c r="C262" s="63"/>
      <c r="D262" s="213" t="s">
        <v>195</v>
      </c>
      <c r="E262" s="63"/>
      <c r="F262" s="214" t="s">
        <v>2552</v>
      </c>
      <c r="G262" s="63"/>
      <c r="H262" s="63"/>
      <c r="I262" s="172"/>
      <c r="J262" s="63"/>
      <c r="K262" s="63"/>
      <c r="L262" s="61"/>
      <c r="M262" s="215"/>
      <c r="N262" s="42"/>
      <c r="O262" s="42"/>
      <c r="P262" s="42"/>
      <c r="Q262" s="42"/>
      <c r="R262" s="42"/>
      <c r="S262" s="42"/>
      <c r="T262" s="78"/>
      <c r="AT262" s="24" t="s">
        <v>195</v>
      </c>
      <c r="AU262" s="24" t="s">
        <v>84</v>
      </c>
    </row>
    <row r="263" spans="2:65" s="1" customFormat="1" ht="25.5" customHeight="1">
      <c r="B263" s="41"/>
      <c r="C263" s="201" t="s">
        <v>379</v>
      </c>
      <c r="D263" s="201" t="s">
        <v>188</v>
      </c>
      <c r="E263" s="202" t="s">
        <v>2553</v>
      </c>
      <c r="F263" s="203" t="s">
        <v>2554</v>
      </c>
      <c r="G263" s="204" t="s">
        <v>461</v>
      </c>
      <c r="H263" s="205">
        <v>1</v>
      </c>
      <c r="I263" s="206"/>
      <c r="J263" s="207">
        <f>ROUND(I263*H263,2)</f>
        <v>0</v>
      </c>
      <c r="K263" s="203" t="s">
        <v>30</v>
      </c>
      <c r="L263" s="61"/>
      <c r="M263" s="208" t="s">
        <v>30</v>
      </c>
      <c r="N263" s="209" t="s">
        <v>45</v>
      </c>
      <c r="O263" s="42"/>
      <c r="P263" s="210">
        <f>O263*H263</f>
        <v>0</v>
      </c>
      <c r="Q263" s="210">
        <v>1.2500000000000001E-6</v>
      </c>
      <c r="R263" s="210">
        <f>Q263*H263</f>
        <v>1.2500000000000001E-6</v>
      </c>
      <c r="S263" s="210">
        <v>0</v>
      </c>
      <c r="T263" s="211">
        <f>S263*H263</f>
        <v>0</v>
      </c>
      <c r="AR263" s="24" t="s">
        <v>193</v>
      </c>
      <c r="AT263" s="24" t="s">
        <v>188</v>
      </c>
      <c r="AU263" s="24" t="s">
        <v>84</v>
      </c>
      <c r="AY263" s="24" t="s">
        <v>186</v>
      </c>
      <c r="BE263" s="212">
        <f>IF(N263="základní",J263,0)</f>
        <v>0</v>
      </c>
      <c r="BF263" s="212">
        <f>IF(N263="snížená",J263,0)</f>
        <v>0</v>
      </c>
      <c r="BG263" s="212">
        <f>IF(N263="zákl. přenesená",J263,0)</f>
        <v>0</v>
      </c>
      <c r="BH263" s="212">
        <f>IF(N263="sníž. přenesená",J263,0)</f>
        <v>0</v>
      </c>
      <c r="BI263" s="212">
        <f>IF(N263="nulová",J263,0)</f>
        <v>0</v>
      </c>
      <c r="BJ263" s="24" t="s">
        <v>82</v>
      </c>
      <c r="BK263" s="212">
        <f>ROUND(I263*H263,2)</f>
        <v>0</v>
      </c>
      <c r="BL263" s="24" t="s">
        <v>193</v>
      </c>
      <c r="BM263" s="24" t="s">
        <v>398</v>
      </c>
    </row>
    <row r="264" spans="2:65" s="1" customFormat="1" ht="13.5">
      <c r="B264" s="41"/>
      <c r="C264" s="63"/>
      <c r="D264" s="213" t="s">
        <v>195</v>
      </c>
      <c r="E264" s="63"/>
      <c r="F264" s="214" t="s">
        <v>2554</v>
      </c>
      <c r="G264" s="63"/>
      <c r="H264" s="63"/>
      <c r="I264" s="172"/>
      <c r="J264" s="63"/>
      <c r="K264" s="63"/>
      <c r="L264" s="61"/>
      <c r="M264" s="215"/>
      <c r="N264" s="42"/>
      <c r="O264" s="42"/>
      <c r="P264" s="42"/>
      <c r="Q264" s="42"/>
      <c r="R264" s="42"/>
      <c r="S264" s="42"/>
      <c r="T264" s="78"/>
      <c r="AT264" s="24" t="s">
        <v>195</v>
      </c>
      <c r="AU264" s="24" t="s">
        <v>84</v>
      </c>
    </row>
    <row r="265" spans="2:65" s="12" customFormat="1" ht="13.5">
      <c r="B265" s="216"/>
      <c r="C265" s="217"/>
      <c r="D265" s="213" t="s">
        <v>197</v>
      </c>
      <c r="E265" s="218" t="s">
        <v>30</v>
      </c>
      <c r="F265" s="219" t="s">
        <v>82</v>
      </c>
      <c r="G265" s="217"/>
      <c r="H265" s="220">
        <v>1</v>
      </c>
      <c r="I265" s="221"/>
      <c r="J265" s="217"/>
      <c r="K265" s="217"/>
      <c r="L265" s="222"/>
      <c r="M265" s="223"/>
      <c r="N265" s="224"/>
      <c r="O265" s="224"/>
      <c r="P265" s="224"/>
      <c r="Q265" s="224"/>
      <c r="R265" s="224"/>
      <c r="S265" s="224"/>
      <c r="T265" s="225"/>
      <c r="AT265" s="226" t="s">
        <v>197</v>
      </c>
      <c r="AU265" s="226" t="s">
        <v>84</v>
      </c>
      <c r="AV265" s="12" t="s">
        <v>84</v>
      </c>
      <c r="AW265" s="12" t="s">
        <v>37</v>
      </c>
      <c r="AX265" s="12" t="s">
        <v>74</v>
      </c>
      <c r="AY265" s="226" t="s">
        <v>186</v>
      </c>
    </row>
    <row r="266" spans="2:65" s="14" customFormat="1" ht="13.5">
      <c r="B266" s="237"/>
      <c r="C266" s="238"/>
      <c r="D266" s="213" t="s">
        <v>197</v>
      </c>
      <c r="E266" s="239" t="s">
        <v>30</v>
      </c>
      <c r="F266" s="240" t="s">
        <v>235</v>
      </c>
      <c r="G266" s="238"/>
      <c r="H266" s="241">
        <v>1</v>
      </c>
      <c r="I266" s="242"/>
      <c r="J266" s="238"/>
      <c r="K266" s="238"/>
      <c r="L266" s="243"/>
      <c r="M266" s="244"/>
      <c r="N266" s="245"/>
      <c r="O266" s="245"/>
      <c r="P266" s="245"/>
      <c r="Q266" s="245"/>
      <c r="R266" s="245"/>
      <c r="S266" s="245"/>
      <c r="T266" s="246"/>
      <c r="AT266" s="247" t="s">
        <v>197</v>
      </c>
      <c r="AU266" s="247" t="s">
        <v>84</v>
      </c>
      <c r="AV266" s="14" t="s">
        <v>193</v>
      </c>
      <c r="AW266" s="14" t="s">
        <v>37</v>
      </c>
      <c r="AX266" s="14" t="s">
        <v>82</v>
      </c>
      <c r="AY266" s="247" t="s">
        <v>186</v>
      </c>
    </row>
    <row r="267" spans="2:65" s="1" customFormat="1" ht="16.5" customHeight="1">
      <c r="B267" s="41"/>
      <c r="C267" s="249" t="s">
        <v>384</v>
      </c>
      <c r="D267" s="249" t="s">
        <v>301</v>
      </c>
      <c r="E267" s="250" t="s">
        <v>2555</v>
      </c>
      <c r="F267" s="251" t="s">
        <v>2556</v>
      </c>
      <c r="G267" s="252" t="s">
        <v>461</v>
      </c>
      <c r="H267" s="253">
        <v>1</v>
      </c>
      <c r="I267" s="254"/>
      <c r="J267" s="255">
        <f>ROUND(I267*H267,2)</f>
        <v>0</v>
      </c>
      <c r="K267" s="251" t="s">
        <v>30</v>
      </c>
      <c r="L267" s="256"/>
      <c r="M267" s="257" t="s">
        <v>30</v>
      </c>
      <c r="N267" s="258" t="s">
        <v>45</v>
      </c>
      <c r="O267" s="42"/>
      <c r="P267" s="210">
        <f>O267*H267</f>
        <v>0</v>
      </c>
      <c r="Q267" s="210">
        <v>6.9999999999999999E-4</v>
      </c>
      <c r="R267" s="210">
        <f>Q267*H267</f>
        <v>6.9999999999999999E-4</v>
      </c>
      <c r="S267" s="210">
        <v>0</v>
      </c>
      <c r="T267" s="211">
        <f>S267*H267</f>
        <v>0</v>
      </c>
      <c r="AR267" s="24" t="s">
        <v>236</v>
      </c>
      <c r="AT267" s="24" t="s">
        <v>301</v>
      </c>
      <c r="AU267" s="24" t="s">
        <v>84</v>
      </c>
      <c r="AY267" s="24" t="s">
        <v>186</v>
      </c>
      <c r="BE267" s="212">
        <f>IF(N267="základní",J267,0)</f>
        <v>0</v>
      </c>
      <c r="BF267" s="212">
        <f>IF(N267="snížená",J267,0)</f>
        <v>0</v>
      </c>
      <c r="BG267" s="212">
        <f>IF(N267="zákl. přenesená",J267,0)</f>
        <v>0</v>
      </c>
      <c r="BH267" s="212">
        <f>IF(N267="sníž. přenesená",J267,0)</f>
        <v>0</v>
      </c>
      <c r="BI267" s="212">
        <f>IF(N267="nulová",J267,0)</f>
        <v>0</v>
      </c>
      <c r="BJ267" s="24" t="s">
        <v>82</v>
      </c>
      <c r="BK267" s="212">
        <f>ROUND(I267*H267,2)</f>
        <v>0</v>
      </c>
      <c r="BL267" s="24" t="s">
        <v>193</v>
      </c>
      <c r="BM267" s="24" t="s">
        <v>410</v>
      </c>
    </row>
    <row r="268" spans="2:65" s="1" customFormat="1" ht="13.5">
      <c r="B268" s="41"/>
      <c r="C268" s="63"/>
      <c r="D268" s="213" t="s">
        <v>195</v>
      </c>
      <c r="E268" s="63"/>
      <c r="F268" s="214" t="s">
        <v>2556</v>
      </c>
      <c r="G268" s="63"/>
      <c r="H268" s="63"/>
      <c r="I268" s="172"/>
      <c r="J268" s="63"/>
      <c r="K268" s="63"/>
      <c r="L268" s="61"/>
      <c r="M268" s="215"/>
      <c r="N268" s="42"/>
      <c r="O268" s="42"/>
      <c r="P268" s="42"/>
      <c r="Q268" s="42"/>
      <c r="R268" s="42"/>
      <c r="S268" s="42"/>
      <c r="T268" s="78"/>
      <c r="AT268" s="24" t="s">
        <v>195</v>
      </c>
      <c r="AU268" s="24" t="s">
        <v>84</v>
      </c>
    </row>
    <row r="269" spans="2:65" s="1" customFormat="1" ht="25.5" customHeight="1">
      <c r="B269" s="41"/>
      <c r="C269" s="201" t="s">
        <v>391</v>
      </c>
      <c r="D269" s="201" t="s">
        <v>188</v>
      </c>
      <c r="E269" s="202" t="s">
        <v>2557</v>
      </c>
      <c r="F269" s="203" t="s">
        <v>2558</v>
      </c>
      <c r="G269" s="204" t="s">
        <v>461</v>
      </c>
      <c r="H269" s="205">
        <v>3</v>
      </c>
      <c r="I269" s="206"/>
      <c r="J269" s="207">
        <f>ROUND(I269*H269,2)</f>
        <v>0</v>
      </c>
      <c r="K269" s="203" t="s">
        <v>30</v>
      </c>
      <c r="L269" s="61"/>
      <c r="M269" s="208" t="s">
        <v>30</v>
      </c>
      <c r="N269" s="209" t="s">
        <v>45</v>
      </c>
      <c r="O269" s="42"/>
      <c r="P269" s="210">
        <f>O269*H269</f>
        <v>0</v>
      </c>
      <c r="Q269" s="210">
        <v>1.2500000000000001E-6</v>
      </c>
      <c r="R269" s="210">
        <f>Q269*H269</f>
        <v>3.7500000000000005E-6</v>
      </c>
      <c r="S269" s="210">
        <v>0</v>
      </c>
      <c r="T269" s="211">
        <f>S269*H269</f>
        <v>0</v>
      </c>
      <c r="AR269" s="24" t="s">
        <v>193</v>
      </c>
      <c r="AT269" s="24" t="s">
        <v>188</v>
      </c>
      <c r="AU269" s="24" t="s">
        <v>84</v>
      </c>
      <c r="AY269" s="24" t="s">
        <v>186</v>
      </c>
      <c r="BE269" s="212">
        <f>IF(N269="základní",J269,0)</f>
        <v>0</v>
      </c>
      <c r="BF269" s="212">
        <f>IF(N269="snížená",J269,0)</f>
        <v>0</v>
      </c>
      <c r="BG269" s="212">
        <f>IF(N269="zákl. přenesená",J269,0)</f>
        <v>0</v>
      </c>
      <c r="BH269" s="212">
        <f>IF(N269="sníž. přenesená",J269,0)</f>
        <v>0</v>
      </c>
      <c r="BI269" s="212">
        <f>IF(N269="nulová",J269,0)</f>
        <v>0</v>
      </c>
      <c r="BJ269" s="24" t="s">
        <v>82</v>
      </c>
      <c r="BK269" s="212">
        <f>ROUND(I269*H269,2)</f>
        <v>0</v>
      </c>
      <c r="BL269" s="24" t="s">
        <v>193</v>
      </c>
      <c r="BM269" s="24" t="s">
        <v>422</v>
      </c>
    </row>
    <row r="270" spans="2:65" s="1" customFormat="1" ht="13.5">
      <c r="B270" s="41"/>
      <c r="C270" s="63"/>
      <c r="D270" s="213" t="s">
        <v>195</v>
      </c>
      <c r="E270" s="63"/>
      <c r="F270" s="214" t="s">
        <v>2558</v>
      </c>
      <c r="G270" s="63"/>
      <c r="H270" s="63"/>
      <c r="I270" s="172"/>
      <c r="J270" s="63"/>
      <c r="K270" s="63"/>
      <c r="L270" s="61"/>
      <c r="M270" s="215"/>
      <c r="N270" s="42"/>
      <c r="O270" s="42"/>
      <c r="P270" s="42"/>
      <c r="Q270" s="42"/>
      <c r="R270" s="42"/>
      <c r="S270" s="42"/>
      <c r="T270" s="78"/>
      <c r="AT270" s="24" t="s">
        <v>195</v>
      </c>
      <c r="AU270" s="24" t="s">
        <v>84</v>
      </c>
    </row>
    <row r="271" spans="2:65" s="12" customFormat="1" ht="13.5">
      <c r="B271" s="216"/>
      <c r="C271" s="217"/>
      <c r="D271" s="213" t="s">
        <v>197</v>
      </c>
      <c r="E271" s="218" t="s">
        <v>30</v>
      </c>
      <c r="F271" s="219" t="s">
        <v>203</v>
      </c>
      <c r="G271" s="217"/>
      <c r="H271" s="220">
        <v>3</v>
      </c>
      <c r="I271" s="221"/>
      <c r="J271" s="217"/>
      <c r="K271" s="217"/>
      <c r="L271" s="222"/>
      <c r="M271" s="223"/>
      <c r="N271" s="224"/>
      <c r="O271" s="224"/>
      <c r="P271" s="224"/>
      <c r="Q271" s="224"/>
      <c r="R271" s="224"/>
      <c r="S271" s="224"/>
      <c r="T271" s="225"/>
      <c r="AT271" s="226" t="s">
        <v>197</v>
      </c>
      <c r="AU271" s="226" t="s">
        <v>84</v>
      </c>
      <c r="AV271" s="12" t="s">
        <v>84</v>
      </c>
      <c r="AW271" s="12" t="s">
        <v>37</v>
      </c>
      <c r="AX271" s="12" t="s">
        <v>74</v>
      </c>
      <c r="AY271" s="226" t="s">
        <v>186</v>
      </c>
    </row>
    <row r="272" spans="2:65" s="14" customFormat="1" ht="13.5">
      <c r="B272" s="237"/>
      <c r="C272" s="238"/>
      <c r="D272" s="213" t="s">
        <v>197</v>
      </c>
      <c r="E272" s="239" t="s">
        <v>30</v>
      </c>
      <c r="F272" s="240" t="s">
        <v>235</v>
      </c>
      <c r="G272" s="238"/>
      <c r="H272" s="241">
        <v>3</v>
      </c>
      <c r="I272" s="242"/>
      <c r="J272" s="238"/>
      <c r="K272" s="238"/>
      <c r="L272" s="243"/>
      <c r="M272" s="244"/>
      <c r="N272" s="245"/>
      <c r="O272" s="245"/>
      <c r="P272" s="245"/>
      <c r="Q272" s="245"/>
      <c r="R272" s="245"/>
      <c r="S272" s="245"/>
      <c r="T272" s="246"/>
      <c r="AT272" s="247" t="s">
        <v>197</v>
      </c>
      <c r="AU272" s="247" t="s">
        <v>84</v>
      </c>
      <c r="AV272" s="14" t="s">
        <v>193</v>
      </c>
      <c r="AW272" s="14" t="s">
        <v>37</v>
      </c>
      <c r="AX272" s="14" t="s">
        <v>82</v>
      </c>
      <c r="AY272" s="247" t="s">
        <v>186</v>
      </c>
    </row>
    <row r="273" spans="2:65" s="1" customFormat="1" ht="16.5" customHeight="1">
      <c r="B273" s="41"/>
      <c r="C273" s="249" t="s">
        <v>398</v>
      </c>
      <c r="D273" s="249" t="s">
        <v>301</v>
      </c>
      <c r="E273" s="250" t="s">
        <v>2559</v>
      </c>
      <c r="F273" s="251" t="s">
        <v>2560</v>
      </c>
      <c r="G273" s="252" t="s">
        <v>461</v>
      </c>
      <c r="H273" s="253">
        <v>3</v>
      </c>
      <c r="I273" s="254"/>
      <c r="J273" s="255">
        <f>ROUND(I273*H273,2)</f>
        <v>0</v>
      </c>
      <c r="K273" s="251" t="s">
        <v>30</v>
      </c>
      <c r="L273" s="256"/>
      <c r="M273" s="257" t="s">
        <v>30</v>
      </c>
      <c r="N273" s="258" t="s">
        <v>45</v>
      </c>
      <c r="O273" s="42"/>
      <c r="P273" s="210">
        <f>O273*H273</f>
        <v>0</v>
      </c>
      <c r="Q273" s="210">
        <v>1.8E-3</v>
      </c>
      <c r="R273" s="210">
        <f>Q273*H273</f>
        <v>5.4000000000000003E-3</v>
      </c>
      <c r="S273" s="210">
        <v>0</v>
      </c>
      <c r="T273" s="211">
        <f>S273*H273</f>
        <v>0</v>
      </c>
      <c r="AR273" s="24" t="s">
        <v>236</v>
      </c>
      <c r="AT273" s="24" t="s">
        <v>301</v>
      </c>
      <c r="AU273" s="24" t="s">
        <v>84</v>
      </c>
      <c r="AY273" s="24" t="s">
        <v>186</v>
      </c>
      <c r="BE273" s="212">
        <f>IF(N273="základní",J273,0)</f>
        <v>0</v>
      </c>
      <c r="BF273" s="212">
        <f>IF(N273="snížená",J273,0)</f>
        <v>0</v>
      </c>
      <c r="BG273" s="212">
        <f>IF(N273="zákl. přenesená",J273,0)</f>
        <v>0</v>
      </c>
      <c r="BH273" s="212">
        <f>IF(N273="sníž. přenesená",J273,0)</f>
        <v>0</v>
      </c>
      <c r="BI273" s="212">
        <f>IF(N273="nulová",J273,0)</f>
        <v>0</v>
      </c>
      <c r="BJ273" s="24" t="s">
        <v>82</v>
      </c>
      <c r="BK273" s="212">
        <f>ROUND(I273*H273,2)</f>
        <v>0</v>
      </c>
      <c r="BL273" s="24" t="s">
        <v>193</v>
      </c>
      <c r="BM273" s="24" t="s">
        <v>432</v>
      </c>
    </row>
    <row r="274" spans="2:65" s="1" customFormat="1" ht="13.5">
      <c r="B274" s="41"/>
      <c r="C274" s="63"/>
      <c r="D274" s="213" t="s">
        <v>195</v>
      </c>
      <c r="E274" s="63"/>
      <c r="F274" s="214" t="s">
        <v>2560</v>
      </c>
      <c r="G274" s="63"/>
      <c r="H274" s="63"/>
      <c r="I274" s="172"/>
      <c r="J274" s="63"/>
      <c r="K274" s="63"/>
      <c r="L274" s="61"/>
      <c r="M274" s="215"/>
      <c r="N274" s="42"/>
      <c r="O274" s="42"/>
      <c r="P274" s="42"/>
      <c r="Q274" s="42"/>
      <c r="R274" s="42"/>
      <c r="S274" s="42"/>
      <c r="T274" s="78"/>
      <c r="AT274" s="24" t="s">
        <v>195</v>
      </c>
      <c r="AU274" s="24" t="s">
        <v>84</v>
      </c>
    </row>
    <row r="275" spans="2:65" s="1" customFormat="1" ht="16.5" customHeight="1">
      <c r="B275" s="41"/>
      <c r="C275" s="201" t="s">
        <v>404</v>
      </c>
      <c r="D275" s="201" t="s">
        <v>188</v>
      </c>
      <c r="E275" s="202" t="s">
        <v>797</v>
      </c>
      <c r="F275" s="203" t="s">
        <v>798</v>
      </c>
      <c r="G275" s="204" t="s">
        <v>206</v>
      </c>
      <c r="H275" s="205">
        <v>22</v>
      </c>
      <c r="I275" s="206"/>
      <c r="J275" s="207">
        <f>ROUND(I275*H275,2)</f>
        <v>0</v>
      </c>
      <c r="K275" s="203" t="s">
        <v>30</v>
      </c>
      <c r="L275" s="61"/>
      <c r="M275" s="208" t="s">
        <v>30</v>
      </c>
      <c r="N275" s="209" t="s">
        <v>45</v>
      </c>
      <c r="O275" s="42"/>
      <c r="P275" s="210">
        <f>O275*H275</f>
        <v>0</v>
      </c>
      <c r="Q275" s="210">
        <v>0</v>
      </c>
      <c r="R275" s="210">
        <f>Q275*H275</f>
        <v>0</v>
      </c>
      <c r="S275" s="210">
        <v>0</v>
      </c>
      <c r="T275" s="211">
        <f>S275*H275</f>
        <v>0</v>
      </c>
      <c r="AR275" s="24" t="s">
        <v>193</v>
      </c>
      <c r="AT275" s="24" t="s">
        <v>188</v>
      </c>
      <c r="AU275" s="24" t="s">
        <v>84</v>
      </c>
      <c r="AY275" s="24" t="s">
        <v>186</v>
      </c>
      <c r="BE275" s="212">
        <f>IF(N275="základní",J275,0)</f>
        <v>0</v>
      </c>
      <c r="BF275" s="212">
        <f>IF(N275="snížená",J275,0)</f>
        <v>0</v>
      </c>
      <c r="BG275" s="212">
        <f>IF(N275="zákl. přenesená",J275,0)</f>
        <v>0</v>
      </c>
      <c r="BH275" s="212">
        <f>IF(N275="sníž. přenesená",J275,0)</f>
        <v>0</v>
      </c>
      <c r="BI275" s="212">
        <f>IF(N275="nulová",J275,0)</f>
        <v>0</v>
      </c>
      <c r="BJ275" s="24" t="s">
        <v>82</v>
      </c>
      <c r="BK275" s="212">
        <f>ROUND(I275*H275,2)</f>
        <v>0</v>
      </c>
      <c r="BL275" s="24" t="s">
        <v>193</v>
      </c>
      <c r="BM275" s="24" t="s">
        <v>446</v>
      </c>
    </row>
    <row r="276" spans="2:65" s="1" customFormat="1" ht="13.5">
      <c r="B276" s="41"/>
      <c r="C276" s="63"/>
      <c r="D276" s="213" t="s">
        <v>195</v>
      </c>
      <c r="E276" s="63"/>
      <c r="F276" s="214" t="s">
        <v>798</v>
      </c>
      <c r="G276" s="63"/>
      <c r="H276" s="63"/>
      <c r="I276" s="172"/>
      <c r="J276" s="63"/>
      <c r="K276" s="63"/>
      <c r="L276" s="61"/>
      <c r="M276" s="215"/>
      <c r="N276" s="42"/>
      <c r="O276" s="42"/>
      <c r="P276" s="42"/>
      <c r="Q276" s="42"/>
      <c r="R276" s="42"/>
      <c r="S276" s="42"/>
      <c r="T276" s="78"/>
      <c r="AT276" s="24" t="s">
        <v>195</v>
      </c>
      <c r="AU276" s="24" t="s">
        <v>84</v>
      </c>
    </row>
    <row r="277" spans="2:65" s="12" customFormat="1" ht="13.5">
      <c r="B277" s="216"/>
      <c r="C277" s="217"/>
      <c r="D277" s="213" t="s">
        <v>197</v>
      </c>
      <c r="E277" s="218" t="s">
        <v>30</v>
      </c>
      <c r="F277" s="219" t="s">
        <v>326</v>
      </c>
      <c r="G277" s="217"/>
      <c r="H277" s="220">
        <v>22</v>
      </c>
      <c r="I277" s="221"/>
      <c r="J277" s="217"/>
      <c r="K277" s="217"/>
      <c r="L277" s="222"/>
      <c r="M277" s="223"/>
      <c r="N277" s="224"/>
      <c r="O277" s="224"/>
      <c r="P277" s="224"/>
      <c r="Q277" s="224"/>
      <c r="R277" s="224"/>
      <c r="S277" s="224"/>
      <c r="T277" s="225"/>
      <c r="AT277" s="226" t="s">
        <v>197</v>
      </c>
      <c r="AU277" s="226" t="s">
        <v>84</v>
      </c>
      <c r="AV277" s="12" t="s">
        <v>84</v>
      </c>
      <c r="AW277" s="12" t="s">
        <v>37</v>
      </c>
      <c r="AX277" s="12" t="s">
        <v>74</v>
      </c>
      <c r="AY277" s="226" t="s">
        <v>186</v>
      </c>
    </row>
    <row r="278" spans="2:65" s="14" customFormat="1" ht="13.5">
      <c r="B278" s="237"/>
      <c r="C278" s="238"/>
      <c r="D278" s="213" t="s">
        <v>197</v>
      </c>
      <c r="E278" s="239" t="s">
        <v>30</v>
      </c>
      <c r="F278" s="240" t="s">
        <v>235</v>
      </c>
      <c r="G278" s="238"/>
      <c r="H278" s="241">
        <v>22</v>
      </c>
      <c r="I278" s="242"/>
      <c r="J278" s="238"/>
      <c r="K278" s="238"/>
      <c r="L278" s="243"/>
      <c r="M278" s="244"/>
      <c r="N278" s="245"/>
      <c r="O278" s="245"/>
      <c r="P278" s="245"/>
      <c r="Q278" s="245"/>
      <c r="R278" s="245"/>
      <c r="S278" s="245"/>
      <c r="T278" s="246"/>
      <c r="AT278" s="247" t="s">
        <v>197</v>
      </c>
      <c r="AU278" s="247" t="s">
        <v>84</v>
      </c>
      <c r="AV278" s="14" t="s">
        <v>193</v>
      </c>
      <c r="AW278" s="14" t="s">
        <v>37</v>
      </c>
      <c r="AX278" s="14" t="s">
        <v>82</v>
      </c>
      <c r="AY278" s="247" t="s">
        <v>186</v>
      </c>
    </row>
    <row r="279" spans="2:65" s="1" customFormat="1" ht="16.5" customHeight="1">
      <c r="B279" s="41"/>
      <c r="C279" s="201" t="s">
        <v>410</v>
      </c>
      <c r="D279" s="201" t="s">
        <v>188</v>
      </c>
      <c r="E279" s="202" t="s">
        <v>802</v>
      </c>
      <c r="F279" s="203" t="s">
        <v>803</v>
      </c>
      <c r="G279" s="204" t="s">
        <v>461</v>
      </c>
      <c r="H279" s="205">
        <v>4.6669999999999998</v>
      </c>
      <c r="I279" s="206"/>
      <c r="J279" s="207">
        <f>ROUND(I279*H279,2)</f>
        <v>0</v>
      </c>
      <c r="K279" s="203" t="s">
        <v>30</v>
      </c>
      <c r="L279" s="61"/>
      <c r="M279" s="208" t="s">
        <v>30</v>
      </c>
      <c r="N279" s="209" t="s">
        <v>45</v>
      </c>
      <c r="O279" s="42"/>
      <c r="P279" s="210">
        <f>O279*H279</f>
        <v>0</v>
      </c>
      <c r="Q279" s="210">
        <v>3.5728000000000003E-2</v>
      </c>
      <c r="R279" s="210">
        <f>Q279*H279</f>
        <v>0.166742576</v>
      </c>
      <c r="S279" s="210">
        <v>0</v>
      </c>
      <c r="T279" s="211">
        <f>S279*H279</f>
        <v>0</v>
      </c>
      <c r="AR279" s="24" t="s">
        <v>193</v>
      </c>
      <c r="AT279" s="24" t="s">
        <v>188</v>
      </c>
      <c r="AU279" s="24" t="s">
        <v>84</v>
      </c>
      <c r="AY279" s="24" t="s">
        <v>186</v>
      </c>
      <c r="BE279" s="212">
        <f>IF(N279="základní",J279,0)</f>
        <v>0</v>
      </c>
      <c r="BF279" s="212">
        <f>IF(N279="snížená",J279,0)</f>
        <v>0</v>
      </c>
      <c r="BG279" s="212">
        <f>IF(N279="zákl. přenesená",J279,0)</f>
        <v>0</v>
      </c>
      <c r="BH279" s="212">
        <f>IF(N279="sníž. přenesená",J279,0)</f>
        <v>0</v>
      </c>
      <c r="BI279" s="212">
        <f>IF(N279="nulová",J279,0)</f>
        <v>0</v>
      </c>
      <c r="BJ279" s="24" t="s">
        <v>82</v>
      </c>
      <c r="BK279" s="212">
        <f>ROUND(I279*H279,2)</f>
        <v>0</v>
      </c>
      <c r="BL279" s="24" t="s">
        <v>193</v>
      </c>
      <c r="BM279" s="24" t="s">
        <v>458</v>
      </c>
    </row>
    <row r="280" spans="2:65" s="1" customFormat="1" ht="13.5">
      <c r="B280" s="41"/>
      <c r="C280" s="63"/>
      <c r="D280" s="213" t="s">
        <v>195</v>
      </c>
      <c r="E280" s="63"/>
      <c r="F280" s="214" t="s">
        <v>803</v>
      </c>
      <c r="G280" s="63"/>
      <c r="H280" s="63"/>
      <c r="I280" s="172"/>
      <c r="J280" s="63"/>
      <c r="K280" s="63"/>
      <c r="L280" s="61"/>
      <c r="M280" s="215"/>
      <c r="N280" s="42"/>
      <c r="O280" s="42"/>
      <c r="P280" s="42"/>
      <c r="Q280" s="42"/>
      <c r="R280" s="42"/>
      <c r="S280" s="42"/>
      <c r="T280" s="78"/>
      <c r="AT280" s="24" t="s">
        <v>195</v>
      </c>
      <c r="AU280" s="24" t="s">
        <v>84</v>
      </c>
    </row>
    <row r="281" spans="2:65" s="12" customFormat="1" ht="13.5">
      <c r="B281" s="216"/>
      <c r="C281" s="217"/>
      <c r="D281" s="213" t="s">
        <v>197</v>
      </c>
      <c r="E281" s="218" t="s">
        <v>30</v>
      </c>
      <c r="F281" s="219" t="s">
        <v>2561</v>
      </c>
      <c r="G281" s="217"/>
      <c r="H281" s="220">
        <v>4.6669999999999998</v>
      </c>
      <c r="I281" s="221"/>
      <c r="J281" s="217"/>
      <c r="K281" s="217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197</v>
      </c>
      <c r="AU281" s="226" t="s">
        <v>84</v>
      </c>
      <c r="AV281" s="12" t="s">
        <v>84</v>
      </c>
      <c r="AW281" s="12" t="s">
        <v>37</v>
      </c>
      <c r="AX281" s="12" t="s">
        <v>74</v>
      </c>
      <c r="AY281" s="226" t="s">
        <v>186</v>
      </c>
    </row>
    <row r="282" spans="2:65" s="14" customFormat="1" ht="13.5">
      <c r="B282" s="237"/>
      <c r="C282" s="238"/>
      <c r="D282" s="213" t="s">
        <v>197</v>
      </c>
      <c r="E282" s="239" t="s">
        <v>30</v>
      </c>
      <c r="F282" s="240" t="s">
        <v>235</v>
      </c>
      <c r="G282" s="238"/>
      <c r="H282" s="241">
        <v>4.6669999999999998</v>
      </c>
      <c r="I282" s="242"/>
      <c r="J282" s="238"/>
      <c r="K282" s="238"/>
      <c r="L282" s="243"/>
      <c r="M282" s="244"/>
      <c r="N282" s="245"/>
      <c r="O282" s="245"/>
      <c r="P282" s="245"/>
      <c r="Q282" s="245"/>
      <c r="R282" s="245"/>
      <c r="S282" s="245"/>
      <c r="T282" s="246"/>
      <c r="AT282" s="247" t="s">
        <v>197</v>
      </c>
      <c r="AU282" s="247" t="s">
        <v>84</v>
      </c>
      <c r="AV282" s="14" t="s">
        <v>193</v>
      </c>
      <c r="AW282" s="14" t="s">
        <v>37</v>
      </c>
      <c r="AX282" s="14" t="s">
        <v>82</v>
      </c>
      <c r="AY282" s="247" t="s">
        <v>186</v>
      </c>
    </row>
    <row r="283" spans="2:65" s="1" customFormat="1" ht="25.5" customHeight="1">
      <c r="B283" s="41"/>
      <c r="C283" s="201" t="s">
        <v>418</v>
      </c>
      <c r="D283" s="201" t="s">
        <v>188</v>
      </c>
      <c r="E283" s="202" t="s">
        <v>2562</v>
      </c>
      <c r="F283" s="203" t="s">
        <v>2563</v>
      </c>
      <c r="G283" s="204" t="s">
        <v>461</v>
      </c>
      <c r="H283" s="205">
        <v>1</v>
      </c>
      <c r="I283" s="206"/>
      <c r="J283" s="207">
        <f>ROUND(I283*H283,2)</f>
        <v>0</v>
      </c>
      <c r="K283" s="203" t="s">
        <v>30</v>
      </c>
      <c r="L283" s="61"/>
      <c r="M283" s="208" t="s">
        <v>30</v>
      </c>
      <c r="N283" s="209" t="s">
        <v>45</v>
      </c>
      <c r="O283" s="42"/>
      <c r="P283" s="210">
        <f>O283*H283</f>
        <v>0</v>
      </c>
      <c r="Q283" s="210">
        <v>2.3557393640000002</v>
      </c>
      <c r="R283" s="210">
        <f>Q283*H283</f>
        <v>2.3557393640000002</v>
      </c>
      <c r="S283" s="210">
        <v>0</v>
      </c>
      <c r="T283" s="211">
        <f>S283*H283</f>
        <v>0</v>
      </c>
      <c r="AR283" s="24" t="s">
        <v>193</v>
      </c>
      <c r="AT283" s="24" t="s">
        <v>188</v>
      </c>
      <c r="AU283" s="24" t="s">
        <v>84</v>
      </c>
      <c r="AY283" s="24" t="s">
        <v>186</v>
      </c>
      <c r="BE283" s="212">
        <f>IF(N283="základní",J283,0)</f>
        <v>0</v>
      </c>
      <c r="BF283" s="212">
        <f>IF(N283="snížená",J283,0)</f>
        <v>0</v>
      </c>
      <c r="BG283" s="212">
        <f>IF(N283="zákl. přenesená",J283,0)</f>
        <v>0</v>
      </c>
      <c r="BH283" s="212">
        <f>IF(N283="sníž. přenesená",J283,0)</f>
        <v>0</v>
      </c>
      <c r="BI283" s="212">
        <f>IF(N283="nulová",J283,0)</f>
        <v>0</v>
      </c>
      <c r="BJ283" s="24" t="s">
        <v>82</v>
      </c>
      <c r="BK283" s="212">
        <f>ROUND(I283*H283,2)</f>
        <v>0</v>
      </c>
      <c r="BL283" s="24" t="s">
        <v>193</v>
      </c>
      <c r="BM283" s="24" t="s">
        <v>470</v>
      </c>
    </row>
    <row r="284" spans="2:65" s="1" customFormat="1" ht="13.5">
      <c r="B284" s="41"/>
      <c r="C284" s="63"/>
      <c r="D284" s="213" t="s">
        <v>195</v>
      </c>
      <c r="E284" s="63"/>
      <c r="F284" s="214" t="s">
        <v>2563</v>
      </c>
      <c r="G284" s="63"/>
      <c r="H284" s="63"/>
      <c r="I284" s="172"/>
      <c r="J284" s="63"/>
      <c r="K284" s="63"/>
      <c r="L284" s="61"/>
      <c r="M284" s="215"/>
      <c r="N284" s="42"/>
      <c r="O284" s="42"/>
      <c r="P284" s="42"/>
      <c r="Q284" s="42"/>
      <c r="R284" s="42"/>
      <c r="S284" s="42"/>
      <c r="T284" s="78"/>
      <c r="AT284" s="24" t="s">
        <v>195</v>
      </c>
      <c r="AU284" s="24" t="s">
        <v>84</v>
      </c>
    </row>
    <row r="285" spans="2:65" s="12" customFormat="1" ht="13.5">
      <c r="B285" s="216"/>
      <c r="C285" s="217"/>
      <c r="D285" s="213" t="s">
        <v>197</v>
      </c>
      <c r="E285" s="218" t="s">
        <v>30</v>
      </c>
      <c r="F285" s="219" t="s">
        <v>82</v>
      </c>
      <c r="G285" s="217"/>
      <c r="H285" s="220">
        <v>1</v>
      </c>
      <c r="I285" s="221"/>
      <c r="J285" s="217"/>
      <c r="K285" s="217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197</v>
      </c>
      <c r="AU285" s="226" t="s">
        <v>84</v>
      </c>
      <c r="AV285" s="12" t="s">
        <v>84</v>
      </c>
      <c r="AW285" s="12" t="s">
        <v>37</v>
      </c>
      <c r="AX285" s="12" t="s">
        <v>74</v>
      </c>
      <c r="AY285" s="226" t="s">
        <v>186</v>
      </c>
    </row>
    <row r="286" spans="2:65" s="14" customFormat="1" ht="13.5">
      <c r="B286" s="237"/>
      <c r="C286" s="238"/>
      <c r="D286" s="213" t="s">
        <v>197</v>
      </c>
      <c r="E286" s="239" t="s">
        <v>30</v>
      </c>
      <c r="F286" s="240" t="s">
        <v>235</v>
      </c>
      <c r="G286" s="238"/>
      <c r="H286" s="241">
        <v>1</v>
      </c>
      <c r="I286" s="242"/>
      <c r="J286" s="238"/>
      <c r="K286" s="238"/>
      <c r="L286" s="243"/>
      <c r="M286" s="244"/>
      <c r="N286" s="245"/>
      <c r="O286" s="245"/>
      <c r="P286" s="245"/>
      <c r="Q286" s="245"/>
      <c r="R286" s="245"/>
      <c r="S286" s="245"/>
      <c r="T286" s="246"/>
      <c r="AT286" s="247" t="s">
        <v>197</v>
      </c>
      <c r="AU286" s="247" t="s">
        <v>84</v>
      </c>
      <c r="AV286" s="14" t="s">
        <v>193</v>
      </c>
      <c r="AW286" s="14" t="s">
        <v>37</v>
      </c>
      <c r="AX286" s="14" t="s">
        <v>82</v>
      </c>
      <c r="AY286" s="247" t="s">
        <v>186</v>
      </c>
    </row>
    <row r="287" spans="2:65" s="1" customFormat="1" ht="16.5" customHeight="1">
      <c r="B287" s="41"/>
      <c r="C287" s="249" t="s">
        <v>422</v>
      </c>
      <c r="D287" s="249" t="s">
        <v>301</v>
      </c>
      <c r="E287" s="250" t="s">
        <v>2564</v>
      </c>
      <c r="F287" s="251" t="s">
        <v>2565</v>
      </c>
      <c r="G287" s="252" t="s">
        <v>840</v>
      </c>
      <c r="H287" s="253">
        <v>1</v>
      </c>
      <c r="I287" s="254"/>
      <c r="J287" s="255">
        <f>ROUND(I287*H287,2)</f>
        <v>0</v>
      </c>
      <c r="K287" s="251" t="s">
        <v>30</v>
      </c>
      <c r="L287" s="256"/>
      <c r="M287" s="257" t="s">
        <v>30</v>
      </c>
      <c r="N287" s="258" t="s">
        <v>45</v>
      </c>
      <c r="O287" s="42"/>
      <c r="P287" s="210">
        <f>O287*H287</f>
        <v>0</v>
      </c>
      <c r="Q287" s="210">
        <v>0</v>
      </c>
      <c r="R287" s="210">
        <f>Q287*H287</f>
        <v>0</v>
      </c>
      <c r="S287" s="210">
        <v>0</v>
      </c>
      <c r="T287" s="211">
        <f>S287*H287</f>
        <v>0</v>
      </c>
      <c r="AR287" s="24" t="s">
        <v>236</v>
      </c>
      <c r="AT287" s="24" t="s">
        <v>301</v>
      </c>
      <c r="AU287" s="24" t="s">
        <v>84</v>
      </c>
      <c r="AY287" s="24" t="s">
        <v>186</v>
      </c>
      <c r="BE287" s="212">
        <f>IF(N287="základní",J287,0)</f>
        <v>0</v>
      </c>
      <c r="BF287" s="212">
        <f>IF(N287="snížená",J287,0)</f>
        <v>0</v>
      </c>
      <c r="BG287" s="212">
        <f>IF(N287="zákl. přenesená",J287,0)</f>
        <v>0</v>
      </c>
      <c r="BH287" s="212">
        <f>IF(N287="sníž. přenesená",J287,0)</f>
        <v>0</v>
      </c>
      <c r="BI287" s="212">
        <f>IF(N287="nulová",J287,0)</f>
        <v>0</v>
      </c>
      <c r="BJ287" s="24" t="s">
        <v>82</v>
      </c>
      <c r="BK287" s="212">
        <f>ROUND(I287*H287,2)</f>
        <v>0</v>
      </c>
      <c r="BL287" s="24" t="s">
        <v>193</v>
      </c>
      <c r="BM287" s="24" t="s">
        <v>479</v>
      </c>
    </row>
    <row r="288" spans="2:65" s="1" customFormat="1" ht="13.5">
      <c r="B288" s="41"/>
      <c r="C288" s="63"/>
      <c r="D288" s="213" t="s">
        <v>195</v>
      </c>
      <c r="E288" s="63"/>
      <c r="F288" s="214" t="s">
        <v>2565</v>
      </c>
      <c r="G288" s="63"/>
      <c r="H288" s="63"/>
      <c r="I288" s="172"/>
      <c r="J288" s="63"/>
      <c r="K288" s="63"/>
      <c r="L288" s="61"/>
      <c r="M288" s="215"/>
      <c r="N288" s="42"/>
      <c r="O288" s="42"/>
      <c r="P288" s="42"/>
      <c r="Q288" s="42"/>
      <c r="R288" s="42"/>
      <c r="S288" s="42"/>
      <c r="T288" s="78"/>
      <c r="AT288" s="24" t="s">
        <v>195</v>
      </c>
      <c r="AU288" s="24" t="s">
        <v>84</v>
      </c>
    </row>
    <row r="289" spans="2:65" s="1" customFormat="1" ht="16.5" customHeight="1">
      <c r="B289" s="41"/>
      <c r="C289" s="201" t="s">
        <v>427</v>
      </c>
      <c r="D289" s="201" t="s">
        <v>188</v>
      </c>
      <c r="E289" s="202" t="s">
        <v>812</v>
      </c>
      <c r="F289" s="203" t="s">
        <v>813</v>
      </c>
      <c r="G289" s="204" t="s">
        <v>461</v>
      </c>
      <c r="H289" s="205">
        <v>4</v>
      </c>
      <c r="I289" s="206"/>
      <c r="J289" s="207">
        <f>ROUND(I289*H289,2)</f>
        <v>0</v>
      </c>
      <c r="K289" s="203" t="s">
        <v>30</v>
      </c>
      <c r="L289" s="61"/>
      <c r="M289" s="208" t="s">
        <v>30</v>
      </c>
      <c r="N289" s="209" t="s">
        <v>45</v>
      </c>
      <c r="O289" s="42"/>
      <c r="P289" s="210">
        <f>O289*H289</f>
        <v>0</v>
      </c>
      <c r="Q289" s="210">
        <v>9.1760000000000001E-3</v>
      </c>
      <c r="R289" s="210">
        <f>Q289*H289</f>
        <v>3.6704000000000001E-2</v>
      </c>
      <c r="S289" s="210">
        <v>0</v>
      </c>
      <c r="T289" s="211">
        <f>S289*H289</f>
        <v>0</v>
      </c>
      <c r="AR289" s="24" t="s">
        <v>193</v>
      </c>
      <c r="AT289" s="24" t="s">
        <v>188</v>
      </c>
      <c r="AU289" s="24" t="s">
        <v>84</v>
      </c>
      <c r="AY289" s="24" t="s">
        <v>186</v>
      </c>
      <c r="BE289" s="212">
        <f>IF(N289="základní",J289,0)</f>
        <v>0</v>
      </c>
      <c r="BF289" s="212">
        <f>IF(N289="snížená",J289,0)</f>
        <v>0</v>
      </c>
      <c r="BG289" s="212">
        <f>IF(N289="zákl. přenesená",J289,0)</f>
        <v>0</v>
      </c>
      <c r="BH289" s="212">
        <f>IF(N289="sníž. přenesená",J289,0)</f>
        <v>0</v>
      </c>
      <c r="BI289" s="212">
        <f>IF(N289="nulová",J289,0)</f>
        <v>0</v>
      </c>
      <c r="BJ289" s="24" t="s">
        <v>82</v>
      </c>
      <c r="BK289" s="212">
        <f>ROUND(I289*H289,2)</f>
        <v>0</v>
      </c>
      <c r="BL289" s="24" t="s">
        <v>193</v>
      </c>
      <c r="BM289" s="24" t="s">
        <v>491</v>
      </c>
    </row>
    <row r="290" spans="2:65" s="1" customFormat="1" ht="13.5">
      <c r="B290" s="41"/>
      <c r="C290" s="63"/>
      <c r="D290" s="213" t="s">
        <v>195</v>
      </c>
      <c r="E290" s="63"/>
      <c r="F290" s="214" t="s">
        <v>813</v>
      </c>
      <c r="G290" s="63"/>
      <c r="H290" s="63"/>
      <c r="I290" s="172"/>
      <c r="J290" s="63"/>
      <c r="K290" s="63"/>
      <c r="L290" s="61"/>
      <c r="M290" s="215"/>
      <c r="N290" s="42"/>
      <c r="O290" s="42"/>
      <c r="P290" s="42"/>
      <c r="Q290" s="42"/>
      <c r="R290" s="42"/>
      <c r="S290" s="42"/>
      <c r="T290" s="78"/>
      <c r="AT290" s="24" t="s">
        <v>195</v>
      </c>
      <c r="AU290" s="24" t="s">
        <v>84</v>
      </c>
    </row>
    <row r="291" spans="2:65" s="12" customFormat="1" ht="13.5">
      <c r="B291" s="216"/>
      <c r="C291" s="217"/>
      <c r="D291" s="213" t="s">
        <v>197</v>
      </c>
      <c r="E291" s="218" t="s">
        <v>30</v>
      </c>
      <c r="F291" s="219" t="s">
        <v>193</v>
      </c>
      <c r="G291" s="217"/>
      <c r="H291" s="220">
        <v>4</v>
      </c>
      <c r="I291" s="221"/>
      <c r="J291" s="217"/>
      <c r="K291" s="217"/>
      <c r="L291" s="222"/>
      <c r="M291" s="223"/>
      <c r="N291" s="224"/>
      <c r="O291" s="224"/>
      <c r="P291" s="224"/>
      <c r="Q291" s="224"/>
      <c r="R291" s="224"/>
      <c r="S291" s="224"/>
      <c r="T291" s="225"/>
      <c r="AT291" s="226" t="s">
        <v>197</v>
      </c>
      <c r="AU291" s="226" t="s">
        <v>84</v>
      </c>
      <c r="AV291" s="12" t="s">
        <v>84</v>
      </c>
      <c r="AW291" s="12" t="s">
        <v>37</v>
      </c>
      <c r="AX291" s="12" t="s">
        <v>74</v>
      </c>
      <c r="AY291" s="226" t="s">
        <v>186</v>
      </c>
    </row>
    <row r="292" spans="2:65" s="14" customFormat="1" ht="13.5">
      <c r="B292" s="237"/>
      <c r="C292" s="238"/>
      <c r="D292" s="213" t="s">
        <v>197</v>
      </c>
      <c r="E292" s="239" t="s">
        <v>30</v>
      </c>
      <c r="F292" s="240" t="s">
        <v>235</v>
      </c>
      <c r="G292" s="238"/>
      <c r="H292" s="241">
        <v>4</v>
      </c>
      <c r="I292" s="242"/>
      <c r="J292" s="238"/>
      <c r="K292" s="238"/>
      <c r="L292" s="243"/>
      <c r="M292" s="244"/>
      <c r="N292" s="245"/>
      <c r="O292" s="245"/>
      <c r="P292" s="245"/>
      <c r="Q292" s="245"/>
      <c r="R292" s="245"/>
      <c r="S292" s="245"/>
      <c r="T292" s="246"/>
      <c r="AT292" s="247" t="s">
        <v>197</v>
      </c>
      <c r="AU292" s="247" t="s">
        <v>84</v>
      </c>
      <c r="AV292" s="14" t="s">
        <v>193</v>
      </c>
      <c r="AW292" s="14" t="s">
        <v>37</v>
      </c>
      <c r="AX292" s="14" t="s">
        <v>82</v>
      </c>
      <c r="AY292" s="247" t="s">
        <v>186</v>
      </c>
    </row>
    <row r="293" spans="2:65" s="1" customFormat="1" ht="16.5" customHeight="1">
      <c r="B293" s="41"/>
      <c r="C293" s="249" t="s">
        <v>432</v>
      </c>
      <c r="D293" s="249" t="s">
        <v>301</v>
      </c>
      <c r="E293" s="250" t="s">
        <v>2566</v>
      </c>
      <c r="F293" s="251" t="s">
        <v>2567</v>
      </c>
      <c r="G293" s="252" t="s">
        <v>461</v>
      </c>
      <c r="H293" s="253">
        <v>4</v>
      </c>
      <c r="I293" s="254"/>
      <c r="J293" s="255">
        <f>ROUND(I293*H293,2)</f>
        <v>0</v>
      </c>
      <c r="K293" s="251" t="s">
        <v>30</v>
      </c>
      <c r="L293" s="256"/>
      <c r="M293" s="257" t="s">
        <v>30</v>
      </c>
      <c r="N293" s="258" t="s">
        <v>45</v>
      </c>
      <c r="O293" s="42"/>
      <c r="P293" s="210">
        <f>O293*H293</f>
        <v>0</v>
      </c>
      <c r="Q293" s="210">
        <v>0.37</v>
      </c>
      <c r="R293" s="210">
        <f>Q293*H293</f>
        <v>1.48</v>
      </c>
      <c r="S293" s="210">
        <v>0</v>
      </c>
      <c r="T293" s="211">
        <f>S293*H293</f>
        <v>0</v>
      </c>
      <c r="AR293" s="24" t="s">
        <v>236</v>
      </c>
      <c r="AT293" s="24" t="s">
        <v>301</v>
      </c>
      <c r="AU293" s="24" t="s">
        <v>84</v>
      </c>
      <c r="AY293" s="24" t="s">
        <v>186</v>
      </c>
      <c r="BE293" s="212">
        <f>IF(N293="základní",J293,0)</f>
        <v>0</v>
      </c>
      <c r="BF293" s="212">
        <f>IF(N293="snížená",J293,0)</f>
        <v>0</v>
      </c>
      <c r="BG293" s="212">
        <f>IF(N293="zákl. přenesená",J293,0)</f>
        <v>0</v>
      </c>
      <c r="BH293" s="212">
        <f>IF(N293="sníž. přenesená",J293,0)</f>
        <v>0</v>
      </c>
      <c r="BI293" s="212">
        <f>IF(N293="nulová",J293,0)</f>
        <v>0</v>
      </c>
      <c r="BJ293" s="24" t="s">
        <v>82</v>
      </c>
      <c r="BK293" s="212">
        <f>ROUND(I293*H293,2)</f>
        <v>0</v>
      </c>
      <c r="BL293" s="24" t="s">
        <v>193</v>
      </c>
      <c r="BM293" s="24" t="s">
        <v>501</v>
      </c>
    </row>
    <row r="294" spans="2:65" s="1" customFormat="1" ht="13.5">
      <c r="B294" s="41"/>
      <c r="C294" s="63"/>
      <c r="D294" s="213" t="s">
        <v>195</v>
      </c>
      <c r="E294" s="63"/>
      <c r="F294" s="214" t="s">
        <v>2567</v>
      </c>
      <c r="G294" s="63"/>
      <c r="H294" s="63"/>
      <c r="I294" s="172"/>
      <c r="J294" s="63"/>
      <c r="K294" s="63"/>
      <c r="L294" s="61"/>
      <c r="M294" s="215"/>
      <c r="N294" s="42"/>
      <c r="O294" s="42"/>
      <c r="P294" s="42"/>
      <c r="Q294" s="42"/>
      <c r="R294" s="42"/>
      <c r="S294" s="42"/>
      <c r="T294" s="78"/>
      <c r="AT294" s="24" t="s">
        <v>195</v>
      </c>
      <c r="AU294" s="24" t="s">
        <v>84</v>
      </c>
    </row>
    <row r="295" spans="2:65" s="1" customFormat="1" ht="16.5" customHeight="1">
      <c r="B295" s="41"/>
      <c r="C295" s="201" t="s">
        <v>439</v>
      </c>
      <c r="D295" s="201" t="s">
        <v>188</v>
      </c>
      <c r="E295" s="202" t="s">
        <v>2568</v>
      </c>
      <c r="F295" s="203" t="s">
        <v>2569</v>
      </c>
      <c r="G295" s="204" t="s">
        <v>461</v>
      </c>
      <c r="H295" s="205">
        <v>2</v>
      </c>
      <c r="I295" s="206"/>
      <c r="J295" s="207">
        <f>ROUND(I295*H295,2)</f>
        <v>0</v>
      </c>
      <c r="K295" s="203" t="s">
        <v>30</v>
      </c>
      <c r="L295" s="61"/>
      <c r="M295" s="208" t="s">
        <v>30</v>
      </c>
      <c r="N295" s="209" t="s">
        <v>45</v>
      </c>
      <c r="O295" s="42"/>
      <c r="P295" s="210">
        <f>O295*H295</f>
        <v>0</v>
      </c>
      <c r="Q295" s="210">
        <v>0.21734000000000001</v>
      </c>
      <c r="R295" s="210">
        <f>Q295*H295</f>
        <v>0.43468000000000001</v>
      </c>
      <c r="S295" s="210">
        <v>0</v>
      </c>
      <c r="T295" s="211">
        <f>S295*H295</f>
        <v>0</v>
      </c>
      <c r="AR295" s="24" t="s">
        <v>193</v>
      </c>
      <c r="AT295" s="24" t="s">
        <v>188</v>
      </c>
      <c r="AU295" s="24" t="s">
        <v>84</v>
      </c>
      <c r="AY295" s="24" t="s">
        <v>186</v>
      </c>
      <c r="BE295" s="212">
        <f>IF(N295="základní",J295,0)</f>
        <v>0</v>
      </c>
      <c r="BF295" s="212">
        <f>IF(N295="snížená",J295,0)</f>
        <v>0</v>
      </c>
      <c r="BG295" s="212">
        <f>IF(N295="zákl. přenesená",J295,0)</f>
        <v>0</v>
      </c>
      <c r="BH295" s="212">
        <f>IF(N295="sníž. přenesená",J295,0)</f>
        <v>0</v>
      </c>
      <c r="BI295" s="212">
        <f>IF(N295="nulová",J295,0)</f>
        <v>0</v>
      </c>
      <c r="BJ295" s="24" t="s">
        <v>82</v>
      </c>
      <c r="BK295" s="212">
        <f>ROUND(I295*H295,2)</f>
        <v>0</v>
      </c>
      <c r="BL295" s="24" t="s">
        <v>193</v>
      </c>
      <c r="BM295" s="24" t="s">
        <v>2570</v>
      </c>
    </row>
    <row r="296" spans="2:65" s="1" customFormat="1" ht="13.5">
      <c r="B296" s="41"/>
      <c r="C296" s="63"/>
      <c r="D296" s="213" t="s">
        <v>195</v>
      </c>
      <c r="E296" s="63"/>
      <c r="F296" s="214" t="s">
        <v>2569</v>
      </c>
      <c r="G296" s="63"/>
      <c r="H296" s="63"/>
      <c r="I296" s="172"/>
      <c r="J296" s="63"/>
      <c r="K296" s="63"/>
      <c r="L296" s="61"/>
      <c r="M296" s="215"/>
      <c r="N296" s="42"/>
      <c r="O296" s="42"/>
      <c r="P296" s="42"/>
      <c r="Q296" s="42"/>
      <c r="R296" s="42"/>
      <c r="S296" s="42"/>
      <c r="T296" s="78"/>
      <c r="AT296" s="24" t="s">
        <v>195</v>
      </c>
      <c r="AU296" s="24" t="s">
        <v>84</v>
      </c>
    </row>
    <row r="297" spans="2:65" s="13" customFormat="1" ht="13.5">
      <c r="B297" s="227"/>
      <c r="C297" s="228"/>
      <c r="D297" s="213" t="s">
        <v>197</v>
      </c>
      <c r="E297" s="229" t="s">
        <v>30</v>
      </c>
      <c r="F297" s="230" t="s">
        <v>2487</v>
      </c>
      <c r="G297" s="228"/>
      <c r="H297" s="229" t="s">
        <v>30</v>
      </c>
      <c r="I297" s="231"/>
      <c r="J297" s="228"/>
      <c r="K297" s="228"/>
      <c r="L297" s="232"/>
      <c r="M297" s="233"/>
      <c r="N297" s="234"/>
      <c r="O297" s="234"/>
      <c r="P297" s="234"/>
      <c r="Q297" s="234"/>
      <c r="R297" s="234"/>
      <c r="S297" s="234"/>
      <c r="T297" s="235"/>
      <c r="AT297" s="236" t="s">
        <v>197</v>
      </c>
      <c r="AU297" s="236" t="s">
        <v>84</v>
      </c>
      <c r="AV297" s="13" t="s">
        <v>82</v>
      </c>
      <c r="AW297" s="13" t="s">
        <v>37</v>
      </c>
      <c r="AX297" s="13" t="s">
        <v>74</v>
      </c>
      <c r="AY297" s="236" t="s">
        <v>186</v>
      </c>
    </row>
    <row r="298" spans="2:65" s="13" customFormat="1" ht="13.5">
      <c r="B298" s="227"/>
      <c r="C298" s="228"/>
      <c r="D298" s="213" t="s">
        <v>197</v>
      </c>
      <c r="E298" s="229" t="s">
        <v>30</v>
      </c>
      <c r="F298" s="230" t="s">
        <v>2571</v>
      </c>
      <c r="G298" s="228"/>
      <c r="H298" s="229" t="s">
        <v>30</v>
      </c>
      <c r="I298" s="231"/>
      <c r="J298" s="228"/>
      <c r="K298" s="228"/>
      <c r="L298" s="232"/>
      <c r="M298" s="233"/>
      <c r="N298" s="234"/>
      <c r="O298" s="234"/>
      <c r="P298" s="234"/>
      <c r="Q298" s="234"/>
      <c r="R298" s="234"/>
      <c r="S298" s="234"/>
      <c r="T298" s="235"/>
      <c r="AT298" s="236" t="s">
        <v>197</v>
      </c>
      <c r="AU298" s="236" t="s">
        <v>84</v>
      </c>
      <c r="AV298" s="13" t="s">
        <v>82</v>
      </c>
      <c r="AW298" s="13" t="s">
        <v>37</v>
      </c>
      <c r="AX298" s="13" t="s">
        <v>74</v>
      </c>
      <c r="AY298" s="236" t="s">
        <v>186</v>
      </c>
    </row>
    <row r="299" spans="2:65" s="12" customFormat="1" ht="13.5">
      <c r="B299" s="216"/>
      <c r="C299" s="217"/>
      <c r="D299" s="213" t="s">
        <v>197</v>
      </c>
      <c r="E299" s="218" t="s">
        <v>30</v>
      </c>
      <c r="F299" s="219" t="s">
        <v>84</v>
      </c>
      <c r="G299" s="217"/>
      <c r="H299" s="220">
        <v>2</v>
      </c>
      <c r="I299" s="221"/>
      <c r="J299" s="217"/>
      <c r="K299" s="217"/>
      <c r="L299" s="222"/>
      <c r="M299" s="223"/>
      <c r="N299" s="224"/>
      <c r="O299" s="224"/>
      <c r="P299" s="224"/>
      <c r="Q299" s="224"/>
      <c r="R299" s="224"/>
      <c r="S299" s="224"/>
      <c r="T299" s="225"/>
      <c r="AT299" s="226" t="s">
        <v>197</v>
      </c>
      <c r="AU299" s="226" t="s">
        <v>84</v>
      </c>
      <c r="AV299" s="12" t="s">
        <v>84</v>
      </c>
      <c r="AW299" s="12" t="s">
        <v>37</v>
      </c>
      <c r="AX299" s="12" t="s">
        <v>74</v>
      </c>
      <c r="AY299" s="226" t="s">
        <v>186</v>
      </c>
    </row>
    <row r="300" spans="2:65" s="1" customFormat="1" ht="25.5" customHeight="1">
      <c r="B300" s="41"/>
      <c r="C300" s="201" t="s">
        <v>446</v>
      </c>
      <c r="D300" s="201" t="s">
        <v>188</v>
      </c>
      <c r="E300" s="202" t="s">
        <v>842</v>
      </c>
      <c r="F300" s="203" t="s">
        <v>843</v>
      </c>
      <c r="G300" s="204" t="s">
        <v>461</v>
      </c>
      <c r="H300" s="205">
        <v>5</v>
      </c>
      <c r="I300" s="206"/>
      <c r="J300" s="207">
        <f>ROUND(I300*H300,2)</f>
        <v>0</v>
      </c>
      <c r="K300" s="203" t="s">
        <v>30</v>
      </c>
      <c r="L300" s="61"/>
      <c r="M300" s="208" t="s">
        <v>30</v>
      </c>
      <c r="N300" s="209" t="s">
        <v>45</v>
      </c>
      <c r="O300" s="42"/>
      <c r="P300" s="210">
        <f>O300*H300</f>
        <v>0</v>
      </c>
      <c r="Q300" s="210">
        <v>0.217338</v>
      </c>
      <c r="R300" s="210">
        <f>Q300*H300</f>
        <v>1.0866899999999999</v>
      </c>
      <c r="S300" s="210">
        <v>0</v>
      </c>
      <c r="T300" s="211">
        <f>S300*H300</f>
        <v>0</v>
      </c>
      <c r="AR300" s="24" t="s">
        <v>193</v>
      </c>
      <c r="AT300" s="24" t="s">
        <v>188</v>
      </c>
      <c r="AU300" s="24" t="s">
        <v>84</v>
      </c>
      <c r="AY300" s="24" t="s">
        <v>186</v>
      </c>
      <c r="BE300" s="212">
        <f>IF(N300="základní",J300,0)</f>
        <v>0</v>
      </c>
      <c r="BF300" s="212">
        <f>IF(N300="snížená",J300,0)</f>
        <v>0</v>
      </c>
      <c r="BG300" s="212">
        <f>IF(N300="zákl. přenesená",J300,0)</f>
        <v>0</v>
      </c>
      <c r="BH300" s="212">
        <f>IF(N300="sníž. přenesená",J300,0)</f>
        <v>0</v>
      </c>
      <c r="BI300" s="212">
        <f>IF(N300="nulová",J300,0)</f>
        <v>0</v>
      </c>
      <c r="BJ300" s="24" t="s">
        <v>82</v>
      </c>
      <c r="BK300" s="212">
        <f>ROUND(I300*H300,2)</f>
        <v>0</v>
      </c>
      <c r="BL300" s="24" t="s">
        <v>193</v>
      </c>
      <c r="BM300" s="24" t="s">
        <v>510</v>
      </c>
    </row>
    <row r="301" spans="2:65" s="1" customFormat="1" ht="13.5">
      <c r="B301" s="41"/>
      <c r="C301" s="63"/>
      <c r="D301" s="213" t="s">
        <v>195</v>
      </c>
      <c r="E301" s="63"/>
      <c r="F301" s="214" t="s">
        <v>843</v>
      </c>
      <c r="G301" s="63"/>
      <c r="H301" s="63"/>
      <c r="I301" s="172"/>
      <c r="J301" s="63"/>
      <c r="K301" s="63"/>
      <c r="L301" s="61"/>
      <c r="M301" s="215"/>
      <c r="N301" s="42"/>
      <c r="O301" s="42"/>
      <c r="P301" s="42"/>
      <c r="Q301" s="42"/>
      <c r="R301" s="42"/>
      <c r="S301" s="42"/>
      <c r="T301" s="78"/>
      <c r="AT301" s="24" t="s">
        <v>195</v>
      </c>
      <c r="AU301" s="24" t="s">
        <v>84</v>
      </c>
    </row>
    <row r="302" spans="2:65" s="12" customFormat="1" ht="13.5">
      <c r="B302" s="216"/>
      <c r="C302" s="217"/>
      <c r="D302" s="213" t="s">
        <v>197</v>
      </c>
      <c r="E302" s="218" t="s">
        <v>30</v>
      </c>
      <c r="F302" s="219" t="s">
        <v>216</v>
      </c>
      <c r="G302" s="217"/>
      <c r="H302" s="220">
        <v>5</v>
      </c>
      <c r="I302" s="221"/>
      <c r="J302" s="217"/>
      <c r="K302" s="217"/>
      <c r="L302" s="222"/>
      <c r="M302" s="223"/>
      <c r="N302" s="224"/>
      <c r="O302" s="224"/>
      <c r="P302" s="224"/>
      <c r="Q302" s="224"/>
      <c r="R302" s="224"/>
      <c r="S302" s="224"/>
      <c r="T302" s="225"/>
      <c r="AT302" s="226" t="s">
        <v>197</v>
      </c>
      <c r="AU302" s="226" t="s">
        <v>84</v>
      </c>
      <c r="AV302" s="12" t="s">
        <v>84</v>
      </c>
      <c r="AW302" s="12" t="s">
        <v>37</v>
      </c>
      <c r="AX302" s="12" t="s">
        <v>74</v>
      </c>
      <c r="AY302" s="226" t="s">
        <v>186</v>
      </c>
    </row>
    <row r="303" spans="2:65" s="14" customFormat="1" ht="13.5">
      <c r="B303" s="237"/>
      <c r="C303" s="238"/>
      <c r="D303" s="213" t="s">
        <v>197</v>
      </c>
      <c r="E303" s="239" t="s">
        <v>30</v>
      </c>
      <c r="F303" s="240" t="s">
        <v>235</v>
      </c>
      <c r="G303" s="238"/>
      <c r="H303" s="241">
        <v>5</v>
      </c>
      <c r="I303" s="242"/>
      <c r="J303" s="238"/>
      <c r="K303" s="238"/>
      <c r="L303" s="243"/>
      <c r="M303" s="244"/>
      <c r="N303" s="245"/>
      <c r="O303" s="245"/>
      <c r="P303" s="245"/>
      <c r="Q303" s="245"/>
      <c r="R303" s="245"/>
      <c r="S303" s="245"/>
      <c r="T303" s="246"/>
      <c r="AT303" s="247" t="s">
        <v>197</v>
      </c>
      <c r="AU303" s="247" t="s">
        <v>84</v>
      </c>
      <c r="AV303" s="14" t="s">
        <v>193</v>
      </c>
      <c r="AW303" s="14" t="s">
        <v>37</v>
      </c>
      <c r="AX303" s="14" t="s">
        <v>82</v>
      </c>
      <c r="AY303" s="247" t="s">
        <v>186</v>
      </c>
    </row>
    <row r="304" spans="2:65" s="1" customFormat="1" ht="16.5" customHeight="1">
      <c r="B304" s="41"/>
      <c r="C304" s="249" t="s">
        <v>452</v>
      </c>
      <c r="D304" s="249" t="s">
        <v>301</v>
      </c>
      <c r="E304" s="250" t="s">
        <v>846</v>
      </c>
      <c r="F304" s="251" t="s">
        <v>2572</v>
      </c>
      <c r="G304" s="252" t="s">
        <v>461</v>
      </c>
      <c r="H304" s="253">
        <v>5</v>
      </c>
      <c r="I304" s="254"/>
      <c r="J304" s="255">
        <f>ROUND(I304*H304,2)</f>
        <v>0</v>
      </c>
      <c r="K304" s="251" t="s">
        <v>30</v>
      </c>
      <c r="L304" s="256"/>
      <c r="M304" s="257" t="s">
        <v>30</v>
      </c>
      <c r="N304" s="258" t="s">
        <v>45</v>
      </c>
      <c r="O304" s="42"/>
      <c r="P304" s="210">
        <f>O304*H304</f>
        <v>0</v>
      </c>
      <c r="Q304" s="210">
        <v>0</v>
      </c>
      <c r="R304" s="210">
        <f>Q304*H304</f>
        <v>0</v>
      </c>
      <c r="S304" s="210">
        <v>0</v>
      </c>
      <c r="T304" s="211">
        <f>S304*H304</f>
        <v>0</v>
      </c>
      <c r="AR304" s="24" t="s">
        <v>236</v>
      </c>
      <c r="AT304" s="24" t="s">
        <v>301</v>
      </c>
      <c r="AU304" s="24" t="s">
        <v>84</v>
      </c>
      <c r="AY304" s="24" t="s">
        <v>186</v>
      </c>
      <c r="BE304" s="212">
        <f>IF(N304="základní",J304,0)</f>
        <v>0</v>
      </c>
      <c r="BF304" s="212">
        <f>IF(N304="snížená",J304,0)</f>
        <v>0</v>
      </c>
      <c r="BG304" s="212">
        <f>IF(N304="zákl. přenesená",J304,0)</f>
        <v>0</v>
      </c>
      <c r="BH304" s="212">
        <f>IF(N304="sníž. přenesená",J304,0)</f>
        <v>0</v>
      </c>
      <c r="BI304" s="212">
        <f>IF(N304="nulová",J304,0)</f>
        <v>0</v>
      </c>
      <c r="BJ304" s="24" t="s">
        <v>82</v>
      </c>
      <c r="BK304" s="212">
        <f>ROUND(I304*H304,2)</f>
        <v>0</v>
      </c>
      <c r="BL304" s="24" t="s">
        <v>193</v>
      </c>
      <c r="BM304" s="24" t="s">
        <v>522</v>
      </c>
    </row>
    <row r="305" spans="2:65" s="1" customFormat="1" ht="13.5">
      <c r="B305" s="41"/>
      <c r="C305" s="63"/>
      <c r="D305" s="213" t="s">
        <v>195</v>
      </c>
      <c r="E305" s="63"/>
      <c r="F305" s="214" t="s">
        <v>2572</v>
      </c>
      <c r="G305" s="63"/>
      <c r="H305" s="63"/>
      <c r="I305" s="172"/>
      <c r="J305" s="63"/>
      <c r="K305" s="63"/>
      <c r="L305" s="61"/>
      <c r="M305" s="215"/>
      <c r="N305" s="42"/>
      <c r="O305" s="42"/>
      <c r="P305" s="42"/>
      <c r="Q305" s="42"/>
      <c r="R305" s="42"/>
      <c r="S305" s="42"/>
      <c r="T305" s="78"/>
      <c r="AT305" s="24" t="s">
        <v>195</v>
      </c>
      <c r="AU305" s="24" t="s">
        <v>84</v>
      </c>
    </row>
    <row r="306" spans="2:65" s="11" customFormat="1" ht="29.85" customHeight="1">
      <c r="B306" s="185"/>
      <c r="C306" s="186"/>
      <c r="D306" s="187" t="s">
        <v>73</v>
      </c>
      <c r="E306" s="199" t="s">
        <v>243</v>
      </c>
      <c r="F306" s="199" t="s">
        <v>1582</v>
      </c>
      <c r="G306" s="186"/>
      <c r="H306" s="186"/>
      <c r="I306" s="189"/>
      <c r="J306" s="200">
        <f>BK306</f>
        <v>0</v>
      </c>
      <c r="K306" s="186"/>
      <c r="L306" s="191"/>
      <c r="M306" s="192"/>
      <c r="N306" s="193"/>
      <c r="O306" s="193"/>
      <c r="P306" s="194">
        <f>SUM(P307:P310)</f>
        <v>0</v>
      </c>
      <c r="Q306" s="193"/>
      <c r="R306" s="194">
        <f>SUM(R307:R310)</f>
        <v>9.8700000000000003E-4</v>
      </c>
      <c r="S306" s="193"/>
      <c r="T306" s="195">
        <f>SUM(T307:T310)</f>
        <v>3.5349999999999999E-2</v>
      </c>
      <c r="AR306" s="196" t="s">
        <v>82</v>
      </c>
      <c r="AT306" s="197" t="s">
        <v>73</v>
      </c>
      <c r="AU306" s="197" t="s">
        <v>82</v>
      </c>
      <c r="AY306" s="196" t="s">
        <v>186</v>
      </c>
      <c r="BK306" s="198">
        <f>SUM(BK307:BK310)</f>
        <v>0</v>
      </c>
    </row>
    <row r="307" spans="2:65" s="1" customFormat="1" ht="16.5" customHeight="1">
      <c r="B307" s="41"/>
      <c r="C307" s="201" t="s">
        <v>458</v>
      </c>
      <c r="D307" s="201" t="s">
        <v>188</v>
      </c>
      <c r="E307" s="202" t="s">
        <v>2573</v>
      </c>
      <c r="F307" s="203" t="s">
        <v>2574</v>
      </c>
      <c r="G307" s="204" t="s">
        <v>206</v>
      </c>
      <c r="H307" s="205">
        <v>0.35</v>
      </c>
      <c r="I307" s="206"/>
      <c r="J307" s="207">
        <f>ROUND(I307*H307,2)</f>
        <v>0</v>
      </c>
      <c r="K307" s="203" t="s">
        <v>30</v>
      </c>
      <c r="L307" s="61"/>
      <c r="M307" s="208" t="s">
        <v>30</v>
      </c>
      <c r="N307" s="209" t="s">
        <v>45</v>
      </c>
      <c r="O307" s="42"/>
      <c r="P307" s="210">
        <f>O307*H307</f>
        <v>0</v>
      </c>
      <c r="Q307" s="210">
        <v>2.82E-3</v>
      </c>
      <c r="R307" s="210">
        <f>Q307*H307</f>
        <v>9.8700000000000003E-4</v>
      </c>
      <c r="S307" s="210">
        <v>0.10100000000000001</v>
      </c>
      <c r="T307" s="211">
        <f>S307*H307</f>
        <v>3.5349999999999999E-2</v>
      </c>
      <c r="AR307" s="24" t="s">
        <v>193</v>
      </c>
      <c r="AT307" s="24" t="s">
        <v>188</v>
      </c>
      <c r="AU307" s="24" t="s">
        <v>84</v>
      </c>
      <c r="AY307" s="24" t="s">
        <v>186</v>
      </c>
      <c r="BE307" s="212">
        <f>IF(N307="základní",J307,0)</f>
        <v>0</v>
      </c>
      <c r="BF307" s="212">
        <f>IF(N307="snížená",J307,0)</f>
        <v>0</v>
      </c>
      <c r="BG307" s="212">
        <f>IF(N307="zákl. přenesená",J307,0)</f>
        <v>0</v>
      </c>
      <c r="BH307" s="212">
        <f>IF(N307="sníž. přenesená",J307,0)</f>
        <v>0</v>
      </c>
      <c r="BI307" s="212">
        <f>IF(N307="nulová",J307,0)</f>
        <v>0</v>
      </c>
      <c r="BJ307" s="24" t="s">
        <v>82</v>
      </c>
      <c r="BK307" s="212">
        <f>ROUND(I307*H307,2)</f>
        <v>0</v>
      </c>
      <c r="BL307" s="24" t="s">
        <v>193</v>
      </c>
      <c r="BM307" s="24" t="s">
        <v>533</v>
      </c>
    </row>
    <row r="308" spans="2:65" s="1" customFormat="1" ht="13.5">
      <c r="B308" s="41"/>
      <c r="C308" s="63"/>
      <c r="D308" s="213" t="s">
        <v>195</v>
      </c>
      <c r="E308" s="63"/>
      <c r="F308" s="214" t="s">
        <v>2574</v>
      </c>
      <c r="G308" s="63"/>
      <c r="H308" s="63"/>
      <c r="I308" s="172"/>
      <c r="J308" s="63"/>
      <c r="K308" s="63"/>
      <c r="L308" s="61"/>
      <c r="M308" s="215"/>
      <c r="N308" s="42"/>
      <c r="O308" s="42"/>
      <c r="P308" s="42"/>
      <c r="Q308" s="42"/>
      <c r="R308" s="42"/>
      <c r="S308" s="42"/>
      <c r="T308" s="78"/>
      <c r="AT308" s="24" t="s">
        <v>195</v>
      </c>
      <c r="AU308" s="24" t="s">
        <v>84</v>
      </c>
    </row>
    <row r="309" spans="2:65" s="12" customFormat="1" ht="13.5">
      <c r="B309" s="216"/>
      <c r="C309" s="217"/>
      <c r="D309" s="213" t="s">
        <v>197</v>
      </c>
      <c r="E309" s="218" t="s">
        <v>30</v>
      </c>
      <c r="F309" s="219" t="s">
        <v>2575</v>
      </c>
      <c r="G309" s="217"/>
      <c r="H309" s="220">
        <v>0.35</v>
      </c>
      <c r="I309" s="221"/>
      <c r="J309" s="217"/>
      <c r="K309" s="217"/>
      <c r="L309" s="222"/>
      <c r="M309" s="223"/>
      <c r="N309" s="224"/>
      <c r="O309" s="224"/>
      <c r="P309" s="224"/>
      <c r="Q309" s="224"/>
      <c r="R309" s="224"/>
      <c r="S309" s="224"/>
      <c r="T309" s="225"/>
      <c r="AT309" s="226" t="s">
        <v>197</v>
      </c>
      <c r="AU309" s="226" t="s">
        <v>84</v>
      </c>
      <c r="AV309" s="12" t="s">
        <v>84</v>
      </c>
      <c r="AW309" s="12" t="s">
        <v>37</v>
      </c>
      <c r="AX309" s="12" t="s">
        <v>74</v>
      </c>
      <c r="AY309" s="226" t="s">
        <v>186</v>
      </c>
    </row>
    <row r="310" spans="2:65" s="14" customFormat="1" ht="13.5">
      <c r="B310" s="237"/>
      <c r="C310" s="238"/>
      <c r="D310" s="213" t="s">
        <v>197</v>
      </c>
      <c r="E310" s="239" t="s">
        <v>30</v>
      </c>
      <c r="F310" s="240" t="s">
        <v>235</v>
      </c>
      <c r="G310" s="238"/>
      <c r="H310" s="241">
        <v>0.35</v>
      </c>
      <c r="I310" s="242"/>
      <c r="J310" s="238"/>
      <c r="K310" s="238"/>
      <c r="L310" s="243"/>
      <c r="M310" s="244"/>
      <c r="N310" s="245"/>
      <c r="O310" s="245"/>
      <c r="P310" s="245"/>
      <c r="Q310" s="245"/>
      <c r="R310" s="245"/>
      <c r="S310" s="245"/>
      <c r="T310" s="246"/>
      <c r="AT310" s="247" t="s">
        <v>197</v>
      </c>
      <c r="AU310" s="247" t="s">
        <v>84</v>
      </c>
      <c r="AV310" s="14" t="s">
        <v>193</v>
      </c>
      <c r="AW310" s="14" t="s">
        <v>37</v>
      </c>
      <c r="AX310" s="14" t="s">
        <v>82</v>
      </c>
      <c r="AY310" s="247" t="s">
        <v>186</v>
      </c>
    </row>
    <row r="311" spans="2:65" s="11" customFormat="1" ht="29.85" customHeight="1">
      <c r="B311" s="185"/>
      <c r="C311" s="186"/>
      <c r="D311" s="187" t="s">
        <v>73</v>
      </c>
      <c r="E311" s="199" t="s">
        <v>609</v>
      </c>
      <c r="F311" s="199" t="s">
        <v>610</v>
      </c>
      <c r="G311" s="186"/>
      <c r="H311" s="186"/>
      <c r="I311" s="189"/>
      <c r="J311" s="200">
        <f>BK311</f>
        <v>0</v>
      </c>
      <c r="K311" s="186"/>
      <c r="L311" s="191"/>
      <c r="M311" s="192"/>
      <c r="N311" s="193"/>
      <c r="O311" s="193"/>
      <c r="P311" s="194">
        <f>SUM(P312:P313)</f>
        <v>0</v>
      </c>
      <c r="Q311" s="193"/>
      <c r="R311" s="194">
        <f>SUM(R312:R313)</f>
        <v>0</v>
      </c>
      <c r="S311" s="193"/>
      <c r="T311" s="195">
        <f>SUM(T312:T313)</f>
        <v>0</v>
      </c>
      <c r="AR311" s="196" t="s">
        <v>82</v>
      </c>
      <c r="AT311" s="197" t="s">
        <v>73</v>
      </c>
      <c r="AU311" s="197" t="s">
        <v>82</v>
      </c>
      <c r="AY311" s="196" t="s">
        <v>186</v>
      </c>
      <c r="BK311" s="198">
        <f>SUM(BK312:BK313)</f>
        <v>0</v>
      </c>
    </row>
    <row r="312" spans="2:65" s="1" customFormat="1" ht="16.5" customHeight="1">
      <c r="B312" s="41"/>
      <c r="C312" s="201" t="s">
        <v>466</v>
      </c>
      <c r="D312" s="201" t="s">
        <v>188</v>
      </c>
      <c r="E312" s="202" t="s">
        <v>1316</v>
      </c>
      <c r="F312" s="203" t="s">
        <v>1317</v>
      </c>
      <c r="G312" s="204" t="s">
        <v>304</v>
      </c>
      <c r="H312" s="205">
        <v>98.873999999999995</v>
      </c>
      <c r="I312" s="206"/>
      <c r="J312" s="207">
        <f>ROUND(I312*H312,2)</f>
        <v>0</v>
      </c>
      <c r="K312" s="203" t="s">
        <v>30</v>
      </c>
      <c r="L312" s="61"/>
      <c r="M312" s="208" t="s">
        <v>30</v>
      </c>
      <c r="N312" s="209" t="s">
        <v>45</v>
      </c>
      <c r="O312" s="42"/>
      <c r="P312" s="210">
        <f>O312*H312</f>
        <v>0</v>
      </c>
      <c r="Q312" s="210">
        <v>0</v>
      </c>
      <c r="R312" s="210">
        <f>Q312*H312</f>
        <v>0</v>
      </c>
      <c r="S312" s="210">
        <v>0</v>
      </c>
      <c r="T312" s="211">
        <f>S312*H312</f>
        <v>0</v>
      </c>
      <c r="AR312" s="24" t="s">
        <v>193</v>
      </c>
      <c r="AT312" s="24" t="s">
        <v>188</v>
      </c>
      <c r="AU312" s="24" t="s">
        <v>84</v>
      </c>
      <c r="AY312" s="24" t="s">
        <v>186</v>
      </c>
      <c r="BE312" s="212">
        <f>IF(N312="základní",J312,0)</f>
        <v>0</v>
      </c>
      <c r="BF312" s="212">
        <f>IF(N312="snížená",J312,0)</f>
        <v>0</v>
      </c>
      <c r="BG312" s="212">
        <f>IF(N312="zákl. přenesená",J312,0)</f>
        <v>0</v>
      </c>
      <c r="BH312" s="212">
        <f>IF(N312="sníž. přenesená",J312,0)</f>
        <v>0</v>
      </c>
      <c r="BI312" s="212">
        <f>IF(N312="nulová",J312,0)</f>
        <v>0</v>
      </c>
      <c r="BJ312" s="24" t="s">
        <v>82</v>
      </c>
      <c r="BK312" s="212">
        <f>ROUND(I312*H312,2)</f>
        <v>0</v>
      </c>
      <c r="BL312" s="24" t="s">
        <v>193</v>
      </c>
      <c r="BM312" s="24" t="s">
        <v>544</v>
      </c>
    </row>
    <row r="313" spans="2:65" s="1" customFormat="1" ht="13.5">
      <c r="B313" s="41"/>
      <c r="C313" s="63"/>
      <c r="D313" s="213" t="s">
        <v>195</v>
      </c>
      <c r="E313" s="63"/>
      <c r="F313" s="214" t="s">
        <v>1317</v>
      </c>
      <c r="G313" s="63"/>
      <c r="H313" s="63"/>
      <c r="I313" s="172"/>
      <c r="J313" s="63"/>
      <c r="K313" s="63"/>
      <c r="L313" s="61"/>
      <c r="M313" s="259"/>
      <c r="N313" s="260"/>
      <c r="O313" s="260"/>
      <c r="P313" s="260"/>
      <c r="Q313" s="260"/>
      <c r="R313" s="260"/>
      <c r="S313" s="260"/>
      <c r="T313" s="261"/>
      <c r="AT313" s="24" t="s">
        <v>195</v>
      </c>
      <c r="AU313" s="24" t="s">
        <v>84</v>
      </c>
    </row>
    <row r="314" spans="2:65" s="1" customFormat="1" ht="6.95" customHeight="1">
      <c r="B314" s="56"/>
      <c r="C314" s="57"/>
      <c r="D314" s="57"/>
      <c r="E314" s="57"/>
      <c r="F314" s="57"/>
      <c r="G314" s="57"/>
      <c r="H314" s="57"/>
      <c r="I314" s="148"/>
      <c r="J314" s="57"/>
      <c r="K314" s="57"/>
      <c r="L314" s="61"/>
    </row>
  </sheetData>
  <sheetProtection algorithmName="SHA-512" hashValue="XQY2NYVEWoMhqZzWap9gJvI9A+reOGjnTxXurKJSx+ruMvQpaYbKruXFgieev5rhd0ZbZ4bot2rd86NXna/KPA==" saltValue="O0i1+Lz767RXwYPdvULlOg7R46XCz2kF4vECBfhAXAEMHlXLRb0QuZ8ryhrkCCeycIwzBoI+14pd/NhCOmiCkw==" spinCount="100000" sheet="1" objects="1" scenarios="1" formatColumns="0" formatRows="0" autoFilter="0"/>
  <autoFilter ref="C88:K313" xr:uid="{00000000-0009-0000-0000-00000C000000}"/>
  <mergeCells count="13">
    <mergeCell ref="E81:H81"/>
    <mergeCell ref="G1:H1"/>
    <mergeCell ref="L2:V2"/>
    <mergeCell ref="E49:H49"/>
    <mergeCell ref="E51:H51"/>
    <mergeCell ref="J55:J56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display="1) Krycí list soupisu" xr:uid="{00000000-0004-0000-0C00-000000000000}"/>
    <hyperlink ref="G1:H1" location="C58" display="2) Rekapitulace" xr:uid="{00000000-0004-0000-0C00-000001000000}"/>
    <hyperlink ref="J1" location="C88" display="3) Soupis prací" xr:uid="{00000000-0004-0000-0C00-000002000000}"/>
    <hyperlink ref="L1:V1" location="'Rekapitulace stavby'!C2" display="Rekapitulace stavby" xr:uid="{00000000-0004-0000-0C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R25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147</v>
      </c>
      <c r="G1" s="399" t="s">
        <v>148</v>
      </c>
      <c r="H1" s="399"/>
      <c r="I1" s="124"/>
      <c r="J1" s="123" t="s">
        <v>149</v>
      </c>
      <c r="K1" s="122" t="s">
        <v>150</v>
      </c>
      <c r="L1" s="123" t="s">
        <v>151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128</v>
      </c>
    </row>
    <row r="3" spans="1:70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152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1:70" ht="16.5" customHeight="1">
      <c r="B7" s="28"/>
      <c r="C7" s="29"/>
      <c r="D7" s="29"/>
      <c r="E7" s="391" t="str">
        <f>'Rekapitulace stavby'!K6</f>
        <v>Revitalizace koupaliště Lhotka, Praha 4 - 2.etapa</v>
      </c>
      <c r="F7" s="392"/>
      <c r="G7" s="392"/>
      <c r="H7" s="392"/>
      <c r="I7" s="126"/>
      <c r="J7" s="29"/>
      <c r="K7" s="31"/>
    </row>
    <row r="8" spans="1:70">
      <c r="B8" s="28"/>
      <c r="C8" s="29"/>
      <c r="D8" s="37" t="s">
        <v>153</v>
      </c>
      <c r="E8" s="29"/>
      <c r="F8" s="29"/>
      <c r="G8" s="29"/>
      <c r="H8" s="29"/>
      <c r="I8" s="126"/>
      <c r="J8" s="29"/>
      <c r="K8" s="31"/>
    </row>
    <row r="9" spans="1:70" s="1" customFormat="1" ht="16.5" customHeight="1">
      <c r="B9" s="41"/>
      <c r="C9" s="42"/>
      <c r="D9" s="42"/>
      <c r="E9" s="391" t="s">
        <v>2472</v>
      </c>
      <c r="F9" s="394"/>
      <c r="G9" s="394"/>
      <c r="H9" s="394"/>
      <c r="I9" s="127"/>
      <c r="J9" s="42"/>
      <c r="K9" s="45"/>
    </row>
    <row r="10" spans="1:70" s="1" customFormat="1">
      <c r="B10" s="41"/>
      <c r="C10" s="42"/>
      <c r="D10" s="37" t="s">
        <v>879</v>
      </c>
      <c r="E10" s="42"/>
      <c r="F10" s="42"/>
      <c r="G10" s="42"/>
      <c r="H10" s="42"/>
      <c r="I10" s="127"/>
      <c r="J10" s="42"/>
      <c r="K10" s="45"/>
    </row>
    <row r="11" spans="1:70" s="1" customFormat="1" ht="36.950000000000003" customHeight="1">
      <c r="B11" s="41"/>
      <c r="C11" s="42"/>
      <c r="D11" s="42"/>
      <c r="E11" s="393" t="s">
        <v>2576</v>
      </c>
      <c r="F11" s="394"/>
      <c r="G11" s="394"/>
      <c r="H11" s="394"/>
      <c r="I11" s="127"/>
      <c r="J11" s="42"/>
      <c r="K11" s="45"/>
    </row>
    <row r="12" spans="1:70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1:70" s="1" customFormat="1" ht="14.45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8" t="s">
        <v>22</v>
      </c>
      <c r="J13" s="35" t="s">
        <v>30</v>
      </c>
      <c r="K13" s="45"/>
    </row>
    <row r="14" spans="1:70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8" t="s">
        <v>26</v>
      </c>
      <c r="J14" s="129" t="str">
        <f>'Rekapitulace stavby'!AN8</f>
        <v>10. 8. 2018</v>
      </c>
      <c r="K14" s="45"/>
    </row>
    <row r="15" spans="1:70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1:70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8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8" t="s">
        <v>32</v>
      </c>
      <c r="J17" s="35" t="s">
        <v>30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33</v>
      </c>
      <c r="E19" s="42"/>
      <c r="F19" s="42"/>
      <c r="G19" s="42"/>
      <c r="H19" s="42"/>
      <c r="I19" s="128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35</v>
      </c>
      <c r="E22" s="42"/>
      <c r="F22" s="42"/>
      <c r="G22" s="42"/>
      <c r="H22" s="42"/>
      <c r="I22" s="128" t="s">
        <v>29</v>
      </c>
      <c r="J22" s="35" t="s">
        <v>30</v>
      </c>
      <c r="K22" s="45"/>
    </row>
    <row r="23" spans="2:11" s="1" customFormat="1" ht="18" customHeight="1">
      <c r="B23" s="41"/>
      <c r="C23" s="42"/>
      <c r="D23" s="42"/>
      <c r="E23" s="35" t="s">
        <v>36</v>
      </c>
      <c r="F23" s="42"/>
      <c r="G23" s="42"/>
      <c r="H23" s="42"/>
      <c r="I23" s="128" t="s">
        <v>32</v>
      </c>
      <c r="J23" s="35" t="s">
        <v>30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38</v>
      </c>
      <c r="E25" s="42"/>
      <c r="F25" s="42"/>
      <c r="G25" s="42"/>
      <c r="H25" s="42"/>
      <c r="I25" s="127"/>
      <c r="J25" s="42"/>
      <c r="K25" s="45"/>
    </row>
    <row r="26" spans="2:11" s="7" customFormat="1" ht="16.5" customHeight="1">
      <c r="B26" s="130"/>
      <c r="C26" s="131"/>
      <c r="D26" s="131"/>
      <c r="E26" s="367" t="s">
        <v>30</v>
      </c>
      <c r="F26" s="367"/>
      <c r="G26" s="367"/>
      <c r="H26" s="367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40</v>
      </c>
      <c r="E29" s="42"/>
      <c r="F29" s="42"/>
      <c r="G29" s="42"/>
      <c r="H29" s="42"/>
      <c r="I29" s="127"/>
      <c r="J29" s="137">
        <f>ROUND(J93,2)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42</v>
      </c>
      <c r="G31" s="42"/>
      <c r="H31" s="42"/>
      <c r="I31" s="138" t="s">
        <v>41</v>
      </c>
      <c r="J31" s="46" t="s">
        <v>43</v>
      </c>
      <c r="K31" s="45"/>
    </row>
    <row r="32" spans="2:11" s="1" customFormat="1" ht="14.45" customHeight="1">
      <c r="B32" s="41"/>
      <c r="C32" s="42"/>
      <c r="D32" s="49" t="s">
        <v>44</v>
      </c>
      <c r="E32" s="49" t="s">
        <v>45</v>
      </c>
      <c r="F32" s="139">
        <f>ROUND(SUM(BE93:BE253), 2)</f>
        <v>0</v>
      </c>
      <c r="G32" s="42"/>
      <c r="H32" s="42"/>
      <c r="I32" s="140">
        <v>0.21</v>
      </c>
      <c r="J32" s="139">
        <f>ROUND(ROUND((SUM(BE93:BE253)), 2)*I32, 2)</f>
        <v>0</v>
      </c>
      <c r="K32" s="45"/>
    </row>
    <row r="33" spans="2:11" s="1" customFormat="1" ht="14.45" customHeight="1">
      <c r="B33" s="41"/>
      <c r="C33" s="42"/>
      <c r="D33" s="42"/>
      <c r="E33" s="49" t="s">
        <v>46</v>
      </c>
      <c r="F33" s="139">
        <f>ROUND(SUM(BF93:BF253), 2)</f>
        <v>0</v>
      </c>
      <c r="G33" s="42"/>
      <c r="H33" s="42"/>
      <c r="I33" s="140">
        <v>0.15</v>
      </c>
      <c r="J33" s="139">
        <f>ROUND(ROUND((SUM(BF93:BF253)), 2)*I33, 2)</f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47</v>
      </c>
      <c r="F34" s="139">
        <f>ROUND(SUM(BG93:BG253), 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hidden="1" customHeight="1">
      <c r="B35" s="41"/>
      <c r="C35" s="42"/>
      <c r="D35" s="42"/>
      <c r="E35" s="49" t="s">
        <v>48</v>
      </c>
      <c r="F35" s="139">
        <f>ROUND(SUM(BH93:BH253), 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hidden="1" customHeight="1">
      <c r="B36" s="41"/>
      <c r="C36" s="42"/>
      <c r="D36" s="42"/>
      <c r="E36" s="49" t="s">
        <v>49</v>
      </c>
      <c r="F36" s="139">
        <f>ROUND(SUM(BI93:BI253), 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50</v>
      </c>
      <c r="E38" s="79"/>
      <c r="F38" s="79"/>
      <c r="G38" s="143" t="s">
        <v>51</v>
      </c>
      <c r="H38" s="144" t="s">
        <v>52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0000000000003" customHeight="1">
      <c r="B44" s="41"/>
      <c r="C44" s="30" t="s">
        <v>155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6.5" customHeight="1">
      <c r="B47" s="41"/>
      <c r="C47" s="42"/>
      <c r="D47" s="42"/>
      <c r="E47" s="391" t="str">
        <f>E7</f>
        <v>Revitalizace koupaliště Lhotka, Praha 4 - 2.etapa</v>
      </c>
      <c r="F47" s="392"/>
      <c r="G47" s="392"/>
      <c r="H47" s="392"/>
      <c r="I47" s="127"/>
      <c r="J47" s="42"/>
      <c r="K47" s="45"/>
    </row>
    <row r="48" spans="2:11">
      <c r="B48" s="28"/>
      <c r="C48" s="37" t="s">
        <v>153</v>
      </c>
      <c r="D48" s="29"/>
      <c r="E48" s="29"/>
      <c r="F48" s="29"/>
      <c r="G48" s="29"/>
      <c r="H48" s="29"/>
      <c r="I48" s="126"/>
      <c r="J48" s="29"/>
      <c r="K48" s="31"/>
    </row>
    <row r="49" spans="2:47" s="1" customFormat="1" ht="16.5" customHeight="1">
      <c r="B49" s="41"/>
      <c r="C49" s="42"/>
      <c r="D49" s="42"/>
      <c r="E49" s="391" t="s">
        <v>2472</v>
      </c>
      <c r="F49" s="394"/>
      <c r="G49" s="394"/>
      <c r="H49" s="394"/>
      <c r="I49" s="127"/>
      <c r="J49" s="42"/>
      <c r="K49" s="45"/>
    </row>
    <row r="50" spans="2:47" s="1" customFormat="1" ht="14.45" customHeight="1">
      <c r="B50" s="41"/>
      <c r="C50" s="37" t="s">
        <v>879</v>
      </c>
      <c r="D50" s="42"/>
      <c r="E50" s="42"/>
      <c r="F50" s="42"/>
      <c r="G50" s="42"/>
      <c r="H50" s="42"/>
      <c r="I50" s="127"/>
      <c r="J50" s="42"/>
      <c r="K50" s="45"/>
    </row>
    <row r="51" spans="2:47" s="1" customFormat="1" ht="17.25" customHeight="1">
      <c r="B51" s="41"/>
      <c r="C51" s="42"/>
      <c r="D51" s="42"/>
      <c r="E51" s="393" t="str">
        <f>E11</f>
        <v>SO 4.03 - Dětské brouzdaliště</v>
      </c>
      <c r="F51" s="394"/>
      <c r="G51" s="394"/>
      <c r="H51" s="394"/>
      <c r="I51" s="127"/>
      <c r="J51" s="42"/>
      <c r="K51" s="45"/>
    </row>
    <row r="52" spans="2:47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47" s="1" customFormat="1" ht="18" customHeight="1">
      <c r="B53" s="41"/>
      <c r="C53" s="37" t="s">
        <v>24</v>
      </c>
      <c r="D53" s="42"/>
      <c r="E53" s="42"/>
      <c r="F53" s="35" t="str">
        <f>F14</f>
        <v>Praha 4, k.ú. Lhotka 728071</v>
      </c>
      <c r="G53" s="42"/>
      <c r="H53" s="42"/>
      <c r="I53" s="128" t="s">
        <v>26</v>
      </c>
      <c r="J53" s="129" t="str">
        <f>IF(J14="","",J14)</f>
        <v>10. 8. 2018</v>
      </c>
      <c r="K53" s="45"/>
    </row>
    <row r="54" spans="2:47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47" s="1" customFormat="1">
      <c r="B55" s="41"/>
      <c r="C55" s="37" t="s">
        <v>28</v>
      </c>
      <c r="D55" s="42"/>
      <c r="E55" s="42"/>
      <c r="F55" s="35" t="str">
        <f>E17</f>
        <v>Městská část Praha 4</v>
      </c>
      <c r="G55" s="42"/>
      <c r="H55" s="42"/>
      <c r="I55" s="128" t="s">
        <v>35</v>
      </c>
      <c r="J55" s="367" t="str">
        <f>E23</f>
        <v>SUNCAD, s.r.o.</v>
      </c>
      <c r="K55" s="45"/>
    </row>
    <row r="56" spans="2:47" s="1" customFormat="1" ht="14.45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27"/>
      <c r="J56" s="395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47" s="1" customFormat="1" ht="29.25" customHeight="1">
      <c r="B58" s="41"/>
      <c r="C58" s="153" t="s">
        <v>156</v>
      </c>
      <c r="D58" s="141"/>
      <c r="E58" s="141"/>
      <c r="F58" s="141"/>
      <c r="G58" s="141"/>
      <c r="H58" s="141"/>
      <c r="I58" s="154"/>
      <c r="J58" s="155" t="s">
        <v>157</v>
      </c>
      <c r="K58" s="156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158</v>
      </c>
      <c r="D60" s="42"/>
      <c r="E60" s="42"/>
      <c r="F60" s="42"/>
      <c r="G60" s="42"/>
      <c r="H60" s="42"/>
      <c r="I60" s="127"/>
      <c r="J60" s="137">
        <f>J93</f>
        <v>0</v>
      </c>
      <c r="K60" s="45"/>
      <c r="AU60" s="24" t="s">
        <v>159</v>
      </c>
    </row>
    <row r="61" spans="2:47" s="8" customFormat="1" ht="24.95" customHeight="1">
      <c r="B61" s="158"/>
      <c r="C61" s="159"/>
      <c r="D61" s="160" t="s">
        <v>160</v>
      </c>
      <c r="E61" s="161"/>
      <c r="F61" s="161"/>
      <c r="G61" s="161"/>
      <c r="H61" s="161"/>
      <c r="I61" s="162"/>
      <c r="J61" s="163">
        <f>J94</f>
        <v>0</v>
      </c>
      <c r="K61" s="164"/>
    </row>
    <row r="62" spans="2:47" s="9" customFormat="1" ht="19.899999999999999" customHeight="1">
      <c r="B62" s="165"/>
      <c r="C62" s="166"/>
      <c r="D62" s="167" t="s">
        <v>161</v>
      </c>
      <c r="E62" s="168"/>
      <c r="F62" s="168"/>
      <c r="G62" s="168"/>
      <c r="H62" s="168"/>
      <c r="I62" s="169"/>
      <c r="J62" s="170">
        <f>J95</f>
        <v>0</v>
      </c>
      <c r="K62" s="171"/>
    </row>
    <row r="63" spans="2:47" s="9" customFormat="1" ht="19.899999999999999" customHeight="1">
      <c r="B63" s="165"/>
      <c r="C63" s="166"/>
      <c r="D63" s="167" t="s">
        <v>162</v>
      </c>
      <c r="E63" s="168"/>
      <c r="F63" s="168"/>
      <c r="G63" s="168"/>
      <c r="H63" s="168"/>
      <c r="I63" s="169"/>
      <c r="J63" s="170">
        <f>J150</f>
        <v>0</v>
      </c>
      <c r="K63" s="171"/>
    </row>
    <row r="64" spans="2:47" s="9" customFormat="1" ht="19.899999999999999" customHeight="1">
      <c r="B64" s="165"/>
      <c r="C64" s="166"/>
      <c r="D64" s="167" t="s">
        <v>165</v>
      </c>
      <c r="E64" s="168"/>
      <c r="F64" s="168"/>
      <c r="G64" s="168"/>
      <c r="H64" s="168"/>
      <c r="I64" s="169"/>
      <c r="J64" s="170">
        <f>J191</f>
        <v>0</v>
      </c>
      <c r="K64" s="171"/>
    </row>
    <row r="65" spans="2:12" s="9" customFormat="1" ht="19.899999999999999" customHeight="1">
      <c r="B65" s="165"/>
      <c r="C65" s="166"/>
      <c r="D65" s="167" t="s">
        <v>167</v>
      </c>
      <c r="E65" s="168"/>
      <c r="F65" s="168"/>
      <c r="G65" s="168"/>
      <c r="H65" s="168"/>
      <c r="I65" s="169"/>
      <c r="J65" s="170">
        <f>J206</f>
        <v>0</v>
      </c>
      <c r="K65" s="171"/>
    </row>
    <row r="66" spans="2:12" s="9" customFormat="1" ht="19.899999999999999" customHeight="1">
      <c r="B66" s="165"/>
      <c r="C66" s="166"/>
      <c r="D66" s="167" t="s">
        <v>169</v>
      </c>
      <c r="E66" s="168"/>
      <c r="F66" s="168"/>
      <c r="G66" s="168"/>
      <c r="H66" s="168"/>
      <c r="I66" s="169"/>
      <c r="J66" s="170">
        <f>J218</f>
        <v>0</v>
      </c>
      <c r="K66" s="171"/>
    </row>
    <row r="67" spans="2:12" s="8" customFormat="1" ht="24.95" customHeight="1">
      <c r="B67" s="158"/>
      <c r="C67" s="159"/>
      <c r="D67" s="160" t="s">
        <v>881</v>
      </c>
      <c r="E67" s="161"/>
      <c r="F67" s="161"/>
      <c r="G67" s="161"/>
      <c r="H67" s="161"/>
      <c r="I67" s="162"/>
      <c r="J67" s="163">
        <f>J221</f>
        <v>0</v>
      </c>
      <c r="K67" s="164"/>
    </row>
    <row r="68" spans="2:12" s="9" customFormat="1" ht="19.899999999999999" customHeight="1">
      <c r="B68" s="165"/>
      <c r="C68" s="166"/>
      <c r="D68" s="167" t="s">
        <v>2577</v>
      </c>
      <c r="E68" s="168"/>
      <c r="F68" s="168"/>
      <c r="G68" s="168"/>
      <c r="H68" s="168"/>
      <c r="I68" s="169"/>
      <c r="J68" s="170">
        <f>J222</f>
        <v>0</v>
      </c>
      <c r="K68" s="171"/>
    </row>
    <row r="69" spans="2:12" s="9" customFormat="1" ht="19.899999999999999" customHeight="1">
      <c r="B69" s="165"/>
      <c r="C69" s="166"/>
      <c r="D69" s="167" t="s">
        <v>2578</v>
      </c>
      <c r="E69" s="168"/>
      <c r="F69" s="168"/>
      <c r="G69" s="168"/>
      <c r="H69" s="168"/>
      <c r="I69" s="169"/>
      <c r="J69" s="170">
        <f>J236</f>
        <v>0</v>
      </c>
      <c r="K69" s="171"/>
    </row>
    <row r="70" spans="2:12" s="9" customFormat="1" ht="19.899999999999999" customHeight="1">
      <c r="B70" s="165"/>
      <c r="C70" s="166"/>
      <c r="D70" s="167" t="s">
        <v>2579</v>
      </c>
      <c r="E70" s="168"/>
      <c r="F70" s="168"/>
      <c r="G70" s="168"/>
      <c r="H70" s="168"/>
      <c r="I70" s="169"/>
      <c r="J70" s="170">
        <f>J240</f>
        <v>0</v>
      </c>
      <c r="K70" s="171"/>
    </row>
    <row r="71" spans="2:12" s="9" customFormat="1" ht="19.899999999999999" customHeight="1">
      <c r="B71" s="165"/>
      <c r="C71" s="166"/>
      <c r="D71" s="167" t="s">
        <v>885</v>
      </c>
      <c r="E71" s="168"/>
      <c r="F71" s="168"/>
      <c r="G71" s="168"/>
      <c r="H71" s="168"/>
      <c r="I71" s="169"/>
      <c r="J71" s="170">
        <f>J243</f>
        <v>0</v>
      </c>
      <c r="K71" s="171"/>
    </row>
    <row r="72" spans="2:12" s="1" customFormat="1" ht="21.75" customHeight="1">
      <c r="B72" s="41"/>
      <c r="C72" s="42"/>
      <c r="D72" s="42"/>
      <c r="E72" s="42"/>
      <c r="F72" s="42"/>
      <c r="G72" s="42"/>
      <c r="H72" s="42"/>
      <c r="I72" s="127"/>
      <c r="J72" s="42"/>
      <c r="K72" s="45"/>
    </row>
    <row r="73" spans="2:12" s="1" customFormat="1" ht="6.95" customHeight="1">
      <c r="B73" s="56"/>
      <c r="C73" s="57"/>
      <c r="D73" s="57"/>
      <c r="E73" s="57"/>
      <c r="F73" s="57"/>
      <c r="G73" s="57"/>
      <c r="H73" s="57"/>
      <c r="I73" s="148"/>
      <c r="J73" s="57"/>
      <c r="K73" s="58"/>
    </row>
    <row r="77" spans="2:12" s="1" customFormat="1" ht="6.95" customHeight="1">
      <c r="B77" s="59"/>
      <c r="C77" s="60"/>
      <c r="D77" s="60"/>
      <c r="E77" s="60"/>
      <c r="F77" s="60"/>
      <c r="G77" s="60"/>
      <c r="H77" s="60"/>
      <c r="I77" s="151"/>
      <c r="J77" s="60"/>
      <c r="K77" s="60"/>
      <c r="L77" s="61"/>
    </row>
    <row r="78" spans="2:12" s="1" customFormat="1" ht="36.950000000000003" customHeight="1">
      <c r="B78" s="41"/>
      <c r="C78" s="62" t="s">
        <v>170</v>
      </c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4.45" customHeight="1">
      <c r="B80" s="41"/>
      <c r="C80" s="65" t="s">
        <v>18</v>
      </c>
      <c r="D80" s="63"/>
      <c r="E80" s="63"/>
      <c r="F80" s="63"/>
      <c r="G80" s="63"/>
      <c r="H80" s="63"/>
      <c r="I80" s="172"/>
      <c r="J80" s="63"/>
      <c r="K80" s="63"/>
      <c r="L80" s="61"/>
    </row>
    <row r="81" spans="2:65" s="1" customFormat="1" ht="16.5" customHeight="1">
      <c r="B81" s="41"/>
      <c r="C81" s="63"/>
      <c r="D81" s="63"/>
      <c r="E81" s="396" t="str">
        <f>E7</f>
        <v>Revitalizace koupaliště Lhotka, Praha 4 - 2.etapa</v>
      </c>
      <c r="F81" s="397"/>
      <c r="G81" s="397"/>
      <c r="H81" s="397"/>
      <c r="I81" s="172"/>
      <c r="J81" s="63"/>
      <c r="K81" s="63"/>
      <c r="L81" s="61"/>
    </row>
    <row r="82" spans="2:65">
      <c r="B82" s="28"/>
      <c r="C82" s="65" t="s">
        <v>153</v>
      </c>
      <c r="D82" s="262"/>
      <c r="E82" s="262"/>
      <c r="F82" s="262"/>
      <c r="G82" s="262"/>
      <c r="H82" s="262"/>
      <c r="J82" s="262"/>
      <c r="K82" s="262"/>
      <c r="L82" s="263"/>
    </row>
    <row r="83" spans="2:65" s="1" customFormat="1" ht="16.5" customHeight="1">
      <c r="B83" s="41"/>
      <c r="C83" s="63"/>
      <c r="D83" s="63"/>
      <c r="E83" s="396" t="s">
        <v>2472</v>
      </c>
      <c r="F83" s="398"/>
      <c r="G83" s="398"/>
      <c r="H83" s="398"/>
      <c r="I83" s="172"/>
      <c r="J83" s="63"/>
      <c r="K83" s="63"/>
      <c r="L83" s="61"/>
    </row>
    <row r="84" spans="2:65" s="1" customFormat="1" ht="14.45" customHeight="1">
      <c r="B84" s="41"/>
      <c r="C84" s="65" t="s">
        <v>879</v>
      </c>
      <c r="D84" s="63"/>
      <c r="E84" s="63"/>
      <c r="F84" s="63"/>
      <c r="G84" s="63"/>
      <c r="H84" s="63"/>
      <c r="I84" s="172"/>
      <c r="J84" s="63"/>
      <c r="K84" s="63"/>
      <c r="L84" s="61"/>
    </row>
    <row r="85" spans="2:65" s="1" customFormat="1" ht="17.25" customHeight="1">
      <c r="B85" s="41"/>
      <c r="C85" s="63"/>
      <c r="D85" s="63"/>
      <c r="E85" s="384" t="str">
        <f>E11</f>
        <v>SO 4.03 - Dětské brouzdaliště</v>
      </c>
      <c r="F85" s="398"/>
      <c r="G85" s="398"/>
      <c r="H85" s="398"/>
      <c r="I85" s="172"/>
      <c r="J85" s="63"/>
      <c r="K85" s="63"/>
      <c r="L85" s="61"/>
    </row>
    <row r="86" spans="2:65" s="1" customFormat="1" ht="6.95" customHeight="1">
      <c r="B86" s="41"/>
      <c r="C86" s="63"/>
      <c r="D86" s="63"/>
      <c r="E86" s="63"/>
      <c r="F86" s="63"/>
      <c r="G86" s="63"/>
      <c r="H86" s="63"/>
      <c r="I86" s="172"/>
      <c r="J86" s="63"/>
      <c r="K86" s="63"/>
      <c r="L86" s="61"/>
    </row>
    <row r="87" spans="2:65" s="1" customFormat="1" ht="18" customHeight="1">
      <c r="B87" s="41"/>
      <c r="C87" s="65" t="s">
        <v>24</v>
      </c>
      <c r="D87" s="63"/>
      <c r="E87" s="63"/>
      <c r="F87" s="173" t="str">
        <f>F14</f>
        <v>Praha 4, k.ú. Lhotka 728071</v>
      </c>
      <c r="G87" s="63"/>
      <c r="H87" s="63"/>
      <c r="I87" s="174" t="s">
        <v>26</v>
      </c>
      <c r="J87" s="73" t="str">
        <f>IF(J14="","",J14)</f>
        <v>10. 8. 2018</v>
      </c>
      <c r="K87" s="63"/>
      <c r="L87" s="61"/>
    </row>
    <row r="88" spans="2:65" s="1" customFormat="1" ht="6.95" customHeight="1">
      <c r="B88" s="41"/>
      <c r="C88" s="63"/>
      <c r="D88" s="63"/>
      <c r="E88" s="63"/>
      <c r="F88" s="63"/>
      <c r="G88" s="63"/>
      <c r="H88" s="63"/>
      <c r="I88" s="172"/>
      <c r="J88" s="63"/>
      <c r="K88" s="63"/>
      <c r="L88" s="61"/>
    </row>
    <row r="89" spans="2:65" s="1" customFormat="1">
      <c r="B89" s="41"/>
      <c r="C89" s="65" t="s">
        <v>28</v>
      </c>
      <c r="D89" s="63"/>
      <c r="E89" s="63"/>
      <c r="F89" s="173" t="str">
        <f>E17</f>
        <v>Městská část Praha 4</v>
      </c>
      <c r="G89" s="63"/>
      <c r="H89" s="63"/>
      <c r="I89" s="174" t="s">
        <v>35</v>
      </c>
      <c r="J89" s="173" t="str">
        <f>E23</f>
        <v>SUNCAD, s.r.o.</v>
      </c>
      <c r="K89" s="63"/>
      <c r="L89" s="61"/>
    </row>
    <row r="90" spans="2:65" s="1" customFormat="1" ht="14.45" customHeight="1">
      <c r="B90" s="41"/>
      <c r="C90" s="65" t="s">
        <v>33</v>
      </c>
      <c r="D90" s="63"/>
      <c r="E90" s="63"/>
      <c r="F90" s="173" t="str">
        <f>IF(E20="","",E20)</f>
        <v/>
      </c>
      <c r="G90" s="63"/>
      <c r="H90" s="63"/>
      <c r="I90" s="172"/>
      <c r="J90" s="63"/>
      <c r="K90" s="63"/>
      <c r="L90" s="61"/>
    </row>
    <row r="91" spans="2:65" s="1" customFormat="1" ht="10.35" customHeight="1">
      <c r="B91" s="41"/>
      <c r="C91" s="63"/>
      <c r="D91" s="63"/>
      <c r="E91" s="63"/>
      <c r="F91" s="63"/>
      <c r="G91" s="63"/>
      <c r="H91" s="63"/>
      <c r="I91" s="172"/>
      <c r="J91" s="63"/>
      <c r="K91" s="63"/>
      <c r="L91" s="61"/>
    </row>
    <row r="92" spans="2:65" s="10" customFormat="1" ht="29.25" customHeight="1">
      <c r="B92" s="175"/>
      <c r="C92" s="176" t="s">
        <v>171</v>
      </c>
      <c r="D92" s="177" t="s">
        <v>59</v>
      </c>
      <c r="E92" s="177" t="s">
        <v>55</v>
      </c>
      <c r="F92" s="177" t="s">
        <v>172</v>
      </c>
      <c r="G92" s="177" t="s">
        <v>173</v>
      </c>
      <c r="H92" s="177" t="s">
        <v>174</v>
      </c>
      <c r="I92" s="178" t="s">
        <v>175</v>
      </c>
      <c r="J92" s="177" t="s">
        <v>157</v>
      </c>
      <c r="K92" s="179" t="s">
        <v>176</v>
      </c>
      <c r="L92" s="180"/>
      <c r="M92" s="81" t="s">
        <v>177</v>
      </c>
      <c r="N92" s="82" t="s">
        <v>44</v>
      </c>
      <c r="O92" s="82" t="s">
        <v>178</v>
      </c>
      <c r="P92" s="82" t="s">
        <v>179</v>
      </c>
      <c r="Q92" s="82" t="s">
        <v>180</v>
      </c>
      <c r="R92" s="82" t="s">
        <v>181</v>
      </c>
      <c r="S92" s="82" t="s">
        <v>182</v>
      </c>
      <c r="T92" s="83" t="s">
        <v>183</v>
      </c>
    </row>
    <row r="93" spans="2:65" s="1" customFormat="1" ht="29.25" customHeight="1">
      <c r="B93" s="41"/>
      <c r="C93" s="87" t="s">
        <v>158</v>
      </c>
      <c r="D93" s="63"/>
      <c r="E93" s="63"/>
      <c r="F93" s="63"/>
      <c r="G93" s="63"/>
      <c r="H93" s="63"/>
      <c r="I93" s="172"/>
      <c r="J93" s="181">
        <f>BK93</f>
        <v>0</v>
      </c>
      <c r="K93" s="63"/>
      <c r="L93" s="61"/>
      <c r="M93" s="84"/>
      <c r="N93" s="85"/>
      <c r="O93" s="85"/>
      <c r="P93" s="182">
        <f>P94+P221</f>
        <v>0</v>
      </c>
      <c r="Q93" s="85"/>
      <c r="R93" s="182">
        <f>R94+R221</f>
        <v>85.472591739999999</v>
      </c>
      <c r="S93" s="85"/>
      <c r="T93" s="183">
        <f>T94+T221</f>
        <v>0</v>
      </c>
      <c r="AT93" s="24" t="s">
        <v>73</v>
      </c>
      <c r="AU93" s="24" t="s">
        <v>159</v>
      </c>
      <c r="BK93" s="184">
        <f>BK94+BK221</f>
        <v>0</v>
      </c>
    </row>
    <row r="94" spans="2:65" s="11" customFormat="1" ht="37.35" customHeight="1">
      <c r="B94" s="185"/>
      <c r="C94" s="186"/>
      <c r="D94" s="187" t="s">
        <v>73</v>
      </c>
      <c r="E94" s="188" t="s">
        <v>184</v>
      </c>
      <c r="F94" s="188" t="s">
        <v>185</v>
      </c>
      <c r="G94" s="186"/>
      <c r="H94" s="186"/>
      <c r="I94" s="189"/>
      <c r="J94" s="190">
        <f>BK94</f>
        <v>0</v>
      </c>
      <c r="K94" s="186"/>
      <c r="L94" s="191"/>
      <c r="M94" s="192"/>
      <c r="N94" s="193"/>
      <c r="O94" s="193"/>
      <c r="P94" s="194">
        <f>P95+P150+P191+P206+P218</f>
        <v>0</v>
      </c>
      <c r="Q94" s="193"/>
      <c r="R94" s="194">
        <f>R95+R150+R191+R206+R218</f>
        <v>85.403020459999993</v>
      </c>
      <c r="S94" s="193"/>
      <c r="T94" s="195">
        <f>T95+T150+T191+T206+T218</f>
        <v>0</v>
      </c>
      <c r="AR94" s="196" t="s">
        <v>82</v>
      </c>
      <c r="AT94" s="197" t="s">
        <v>73</v>
      </c>
      <c r="AU94" s="197" t="s">
        <v>74</v>
      </c>
      <c r="AY94" s="196" t="s">
        <v>186</v>
      </c>
      <c r="BK94" s="198">
        <f>BK95+BK150+BK191+BK206+BK218</f>
        <v>0</v>
      </c>
    </row>
    <row r="95" spans="2:65" s="11" customFormat="1" ht="19.899999999999999" customHeight="1">
      <c r="B95" s="185"/>
      <c r="C95" s="186"/>
      <c r="D95" s="187" t="s">
        <v>73</v>
      </c>
      <c r="E95" s="199" t="s">
        <v>82</v>
      </c>
      <c r="F95" s="199" t="s">
        <v>187</v>
      </c>
      <c r="G95" s="186"/>
      <c r="H95" s="186"/>
      <c r="I95" s="189"/>
      <c r="J95" s="200">
        <f>BK95</f>
        <v>0</v>
      </c>
      <c r="K95" s="186"/>
      <c r="L95" s="191"/>
      <c r="M95" s="192"/>
      <c r="N95" s="193"/>
      <c r="O95" s="193"/>
      <c r="P95" s="194">
        <f>SUM(P96:P149)</f>
        <v>0</v>
      </c>
      <c r="Q95" s="193"/>
      <c r="R95" s="194">
        <f>SUM(R96:R149)</f>
        <v>0</v>
      </c>
      <c r="S95" s="193"/>
      <c r="T95" s="195">
        <f>SUM(T96:T149)</f>
        <v>0</v>
      </c>
      <c r="AR95" s="196" t="s">
        <v>82</v>
      </c>
      <c r="AT95" s="197" t="s">
        <v>73</v>
      </c>
      <c r="AU95" s="197" t="s">
        <v>82</v>
      </c>
      <c r="AY95" s="196" t="s">
        <v>186</v>
      </c>
      <c r="BK95" s="198">
        <f>SUM(BK96:BK149)</f>
        <v>0</v>
      </c>
    </row>
    <row r="96" spans="2:65" s="1" customFormat="1" ht="16.5" customHeight="1">
      <c r="B96" s="41"/>
      <c r="C96" s="201" t="s">
        <v>82</v>
      </c>
      <c r="D96" s="201" t="s">
        <v>188</v>
      </c>
      <c r="E96" s="202" t="s">
        <v>210</v>
      </c>
      <c r="F96" s="203" t="s">
        <v>211</v>
      </c>
      <c r="G96" s="204" t="s">
        <v>212</v>
      </c>
      <c r="H96" s="205">
        <v>9.7439999999999998</v>
      </c>
      <c r="I96" s="206"/>
      <c r="J96" s="207">
        <f>ROUND(I96*H96,2)</f>
        <v>0</v>
      </c>
      <c r="K96" s="203" t="s">
        <v>192</v>
      </c>
      <c r="L96" s="61"/>
      <c r="M96" s="208" t="s">
        <v>30</v>
      </c>
      <c r="N96" s="209" t="s">
        <v>45</v>
      </c>
      <c r="O96" s="42"/>
      <c r="P96" s="210">
        <f>O96*H96</f>
        <v>0</v>
      </c>
      <c r="Q96" s="210">
        <v>0</v>
      </c>
      <c r="R96" s="210">
        <f>Q96*H96</f>
        <v>0</v>
      </c>
      <c r="S96" s="210">
        <v>0</v>
      </c>
      <c r="T96" s="211">
        <f>S96*H96</f>
        <v>0</v>
      </c>
      <c r="AR96" s="24" t="s">
        <v>193</v>
      </c>
      <c r="AT96" s="24" t="s">
        <v>188</v>
      </c>
      <c r="AU96" s="24" t="s">
        <v>84</v>
      </c>
      <c r="AY96" s="24" t="s">
        <v>186</v>
      </c>
      <c r="BE96" s="212">
        <f>IF(N96="základní",J96,0)</f>
        <v>0</v>
      </c>
      <c r="BF96" s="212">
        <f>IF(N96="snížená",J96,0)</f>
        <v>0</v>
      </c>
      <c r="BG96" s="212">
        <f>IF(N96="zákl. přenesená",J96,0)</f>
        <v>0</v>
      </c>
      <c r="BH96" s="212">
        <f>IF(N96="sníž. přenesená",J96,0)</f>
        <v>0</v>
      </c>
      <c r="BI96" s="212">
        <f>IF(N96="nulová",J96,0)</f>
        <v>0</v>
      </c>
      <c r="BJ96" s="24" t="s">
        <v>82</v>
      </c>
      <c r="BK96" s="212">
        <f>ROUND(I96*H96,2)</f>
        <v>0</v>
      </c>
      <c r="BL96" s="24" t="s">
        <v>193</v>
      </c>
      <c r="BM96" s="24" t="s">
        <v>2580</v>
      </c>
    </row>
    <row r="97" spans="2:65" s="1" customFormat="1" ht="27">
      <c r="B97" s="41"/>
      <c r="C97" s="63"/>
      <c r="D97" s="213" t="s">
        <v>195</v>
      </c>
      <c r="E97" s="63"/>
      <c r="F97" s="214" t="s">
        <v>214</v>
      </c>
      <c r="G97" s="63"/>
      <c r="H97" s="63"/>
      <c r="I97" s="172"/>
      <c r="J97" s="63"/>
      <c r="K97" s="63"/>
      <c r="L97" s="61"/>
      <c r="M97" s="215"/>
      <c r="N97" s="42"/>
      <c r="O97" s="42"/>
      <c r="P97" s="42"/>
      <c r="Q97" s="42"/>
      <c r="R97" s="42"/>
      <c r="S97" s="42"/>
      <c r="T97" s="78"/>
      <c r="AT97" s="24" t="s">
        <v>195</v>
      </c>
      <c r="AU97" s="24" t="s">
        <v>84</v>
      </c>
    </row>
    <row r="98" spans="2:65" s="12" customFormat="1" ht="13.5">
      <c r="B98" s="216"/>
      <c r="C98" s="217"/>
      <c r="D98" s="213" t="s">
        <v>197</v>
      </c>
      <c r="E98" s="218" t="s">
        <v>30</v>
      </c>
      <c r="F98" s="219" t="s">
        <v>2581</v>
      </c>
      <c r="G98" s="217"/>
      <c r="H98" s="220">
        <v>9.7439999999999998</v>
      </c>
      <c r="I98" s="221"/>
      <c r="J98" s="217"/>
      <c r="K98" s="217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197</v>
      </c>
      <c r="AU98" s="226" t="s">
        <v>84</v>
      </c>
      <c r="AV98" s="12" t="s">
        <v>84</v>
      </c>
      <c r="AW98" s="12" t="s">
        <v>37</v>
      </c>
      <c r="AX98" s="12" t="s">
        <v>74</v>
      </c>
      <c r="AY98" s="226" t="s">
        <v>186</v>
      </c>
    </row>
    <row r="99" spans="2:65" s="1" customFormat="1" ht="16.5" customHeight="1">
      <c r="B99" s="41"/>
      <c r="C99" s="201" t="s">
        <v>84</v>
      </c>
      <c r="D99" s="201" t="s">
        <v>188</v>
      </c>
      <c r="E99" s="202" t="s">
        <v>891</v>
      </c>
      <c r="F99" s="203" t="s">
        <v>892</v>
      </c>
      <c r="G99" s="204" t="s">
        <v>212</v>
      </c>
      <c r="H99" s="205">
        <v>30.988</v>
      </c>
      <c r="I99" s="206"/>
      <c r="J99" s="207">
        <f>ROUND(I99*H99,2)</f>
        <v>0</v>
      </c>
      <c r="K99" s="203" t="s">
        <v>192</v>
      </c>
      <c r="L99" s="61"/>
      <c r="M99" s="208" t="s">
        <v>30</v>
      </c>
      <c r="N99" s="209" t="s">
        <v>45</v>
      </c>
      <c r="O99" s="42"/>
      <c r="P99" s="210">
        <f>O99*H99</f>
        <v>0</v>
      </c>
      <c r="Q99" s="210">
        <v>0</v>
      </c>
      <c r="R99" s="210">
        <f>Q99*H99</f>
        <v>0</v>
      </c>
      <c r="S99" s="210">
        <v>0</v>
      </c>
      <c r="T99" s="211">
        <f>S99*H99</f>
        <v>0</v>
      </c>
      <c r="AR99" s="24" t="s">
        <v>193</v>
      </c>
      <c r="AT99" s="24" t="s">
        <v>188</v>
      </c>
      <c r="AU99" s="24" t="s">
        <v>84</v>
      </c>
      <c r="AY99" s="24" t="s">
        <v>186</v>
      </c>
      <c r="BE99" s="212">
        <f>IF(N99="základní",J99,0)</f>
        <v>0</v>
      </c>
      <c r="BF99" s="212">
        <f>IF(N99="snížená",J99,0)</f>
        <v>0</v>
      </c>
      <c r="BG99" s="212">
        <f>IF(N99="zákl. přenesená",J99,0)</f>
        <v>0</v>
      </c>
      <c r="BH99" s="212">
        <f>IF(N99="sníž. přenesená",J99,0)</f>
        <v>0</v>
      </c>
      <c r="BI99" s="212">
        <f>IF(N99="nulová",J99,0)</f>
        <v>0</v>
      </c>
      <c r="BJ99" s="24" t="s">
        <v>82</v>
      </c>
      <c r="BK99" s="212">
        <f>ROUND(I99*H99,2)</f>
        <v>0</v>
      </c>
      <c r="BL99" s="24" t="s">
        <v>193</v>
      </c>
      <c r="BM99" s="24" t="s">
        <v>2582</v>
      </c>
    </row>
    <row r="100" spans="2:65" s="1" customFormat="1" ht="27">
      <c r="B100" s="41"/>
      <c r="C100" s="63"/>
      <c r="D100" s="213" t="s">
        <v>195</v>
      </c>
      <c r="E100" s="63"/>
      <c r="F100" s="214" t="s">
        <v>894</v>
      </c>
      <c r="G100" s="63"/>
      <c r="H100" s="63"/>
      <c r="I100" s="172"/>
      <c r="J100" s="63"/>
      <c r="K100" s="63"/>
      <c r="L100" s="61"/>
      <c r="M100" s="215"/>
      <c r="N100" s="42"/>
      <c r="O100" s="42"/>
      <c r="P100" s="42"/>
      <c r="Q100" s="42"/>
      <c r="R100" s="42"/>
      <c r="S100" s="42"/>
      <c r="T100" s="78"/>
      <c r="AT100" s="24" t="s">
        <v>195</v>
      </c>
      <c r="AU100" s="24" t="s">
        <v>84</v>
      </c>
    </row>
    <row r="101" spans="2:65" s="13" customFormat="1" ht="13.5">
      <c r="B101" s="227"/>
      <c r="C101" s="228"/>
      <c r="D101" s="213" t="s">
        <v>197</v>
      </c>
      <c r="E101" s="229" t="s">
        <v>30</v>
      </c>
      <c r="F101" s="230" t="s">
        <v>2583</v>
      </c>
      <c r="G101" s="228"/>
      <c r="H101" s="229" t="s">
        <v>30</v>
      </c>
      <c r="I101" s="231"/>
      <c r="J101" s="228"/>
      <c r="K101" s="228"/>
      <c r="L101" s="232"/>
      <c r="M101" s="233"/>
      <c r="N101" s="234"/>
      <c r="O101" s="234"/>
      <c r="P101" s="234"/>
      <c r="Q101" s="234"/>
      <c r="R101" s="234"/>
      <c r="S101" s="234"/>
      <c r="T101" s="235"/>
      <c r="AT101" s="236" t="s">
        <v>197</v>
      </c>
      <c r="AU101" s="236" t="s">
        <v>84</v>
      </c>
      <c r="AV101" s="13" t="s">
        <v>82</v>
      </c>
      <c r="AW101" s="13" t="s">
        <v>37</v>
      </c>
      <c r="AX101" s="13" t="s">
        <v>74</v>
      </c>
      <c r="AY101" s="236" t="s">
        <v>186</v>
      </c>
    </row>
    <row r="102" spans="2:65" s="12" customFormat="1" ht="13.5">
      <c r="B102" s="216"/>
      <c r="C102" s="217"/>
      <c r="D102" s="213" t="s">
        <v>197</v>
      </c>
      <c r="E102" s="218" t="s">
        <v>30</v>
      </c>
      <c r="F102" s="219" t="s">
        <v>2584</v>
      </c>
      <c r="G102" s="217"/>
      <c r="H102" s="220">
        <v>30.988</v>
      </c>
      <c r="I102" s="221"/>
      <c r="J102" s="217"/>
      <c r="K102" s="217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197</v>
      </c>
      <c r="AU102" s="226" t="s">
        <v>84</v>
      </c>
      <c r="AV102" s="12" t="s">
        <v>84</v>
      </c>
      <c r="AW102" s="12" t="s">
        <v>37</v>
      </c>
      <c r="AX102" s="12" t="s">
        <v>74</v>
      </c>
      <c r="AY102" s="226" t="s">
        <v>186</v>
      </c>
    </row>
    <row r="103" spans="2:65" s="1" customFormat="1" ht="16.5" customHeight="1">
      <c r="B103" s="41"/>
      <c r="C103" s="201" t="s">
        <v>203</v>
      </c>
      <c r="D103" s="201" t="s">
        <v>188</v>
      </c>
      <c r="E103" s="202" t="s">
        <v>898</v>
      </c>
      <c r="F103" s="203" t="s">
        <v>899</v>
      </c>
      <c r="G103" s="204" t="s">
        <v>212</v>
      </c>
      <c r="H103" s="205">
        <v>15.494</v>
      </c>
      <c r="I103" s="206"/>
      <c r="J103" s="207">
        <f>ROUND(I103*H103,2)</f>
        <v>0</v>
      </c>
      <c r="K103" s="203" t="s">
        <v>192</v>
      </c>
      <c r="L103" s="61"/>
      <c r="M103" s="208" t="s">
        <v>30</v>
      </c>
      <c r="N103" s="209" t="s">
        <v>45</v>
      </c>
      <c r="O103" s="42"/>
      <c r="P103" s="210">
        <f>O103*H103</f>
        <v>0</v>
      </c>
      <c r="Q103" s="210">
        <v>0</v>
      </c>
      <c r="R103" s="210">
        <f>Q103*H103</f>
        <v>0</v>
      </c>
      <c r="S103" s="210">
        <v>0</v>
      </c>
      <c r="T103" s="211">
        <f>S103*H103</f>
        <v>0</v>
      </c>
      <c r="AR103" s="24" t="s">
        <v>193</v>
      </c>
      <c r="AT103" s="24" t="s">
        <v>188</v>
      </c>
      <c r="AU103" s="24" t="s">
        <v>84</v>
      </c>
      <c r="AY103" s="24" t="s">
        <v>186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24" t="s">
        <v>82</v>
      </c>
      <c r="BK103" s="212">
        <f>ROUND(I103*H103,2)</f>
        <v>0</v>
      </c>
      <c r="BL103" s="24" t="s">
        <v>193</v>
      </c>
      <c r="BM103" s="24" t="s">
        <v>2585</v>
      </c>
    </row>
    <row r="104" spans="2:65" s="1" customFormat="1" ht="27">
      <c r="B104" s="41"/>
      <c r="C104" s="63"/>
      <c r="D104" s="213" t="s">
        <v>195</v>
      </c>
      <c r="E104" s="63"/>
      <c r="F104" s="214" t="s">
        <v>901</v>
      </c>
      <c r="G104" s="63"/>
      <c r="H104" s="63"/>
      <c r="I104" s="172"/>
      <c r="J104" s="63"/>
      <c r="K104" s="63"/>
      <c r="L104" s="61"/>
      <c r="M104" s="215"/>
      <c r="N104" s="42"/>
      <c r="O104" s="42"/>
      <c r="P104" s="42"/>
      <c r="Q104" s="42"/>
      <c r="R104" s="42"/>
      <c r="S104" s="42"/>
      <c r="T104" s="78"/>
      <c r="AT104" s="24" t="s">
        <v>195</v>
      </c>
      <c r="AU104" s="24" t="s">
        <v>84</v>
      </c>
    </row>
    <row r="105" spans="2:65" s="13" customFormat="1" ht="13.5">
      <c r="B105" s="227"/>
      <c r="C105" s="228"/>
      <c r="D105" s="213" t="s">
        <v>197</v>
      </c>
      <c r="E105" s="229" t="s">
        <v>30</v>
      </c>
      <c r="F105" s="230" t="s">
        <v>227</v>
      </c>
      <c r="G105" s="228"/>
      <c r="H105" s="229" t="s">
        <v>30</v>
      </c>
      <c r="I105" s="231"/>
      <c r="J105" s="228"/>
      <c r="K105" s="228"/>
      <c r="L105" s="232"/>
      <c r="M105" s="233"/>
      <c r="N105" s="234"/>
      <c r="O105" s="234"/>
      <c r="P105" s="234"/>
      <c r="Q105" s="234"/>
      <c r="R105" s="234"/>
      <c r="S105" s="234"/>
      <c r="T105" s="235"/>
      <c r="AT105" s="236" t="s">
        <v>197</v>
      </c>
      <c r="AU105" s="236" t="s">
        <v>84</v>
      </c>
      <c r="AV105" s="13" t="s">
        <v>82</v>
      </c>
      <c r="AW105" s="13" t="s">
        <v>37</v>
      </c>
      <c r="AX105" s="13" t="s">
        <v>74</v>
      </c>
      <c r="AY105" s="236" t="s">
        <v>186</v>
      </c>
    </row>
    <row r="106" spans="2:65" s="13" customFormat="1" ht="13.5">
      <c r="B106" s="227"/>
      <c r="C106" s="228"/>
      <c r="D106" s="213" t="s">
        <v>197</v>
      </c>
      <c r="E106" s="229" t="s">
        <v>30</v>
      </c>
      <c r="F106" s="230" t="s">
        <v>2583</v>
      </c>
      <c r="G106" s="228"/>
      <c r="H106" s="229" t="s">
        <v>30</v>
      </c>
      <c r="I106" s="231"/>
      <c r="J106" s="228"/>
      <c r="K106" s="228"/>
      <c r="L106" s="232"/>
      <c r="M106" s="233"/>
      <c r="N106" s="234"/>
      <c r="O106" s="234"/>
      <c r="P106" s="234"/>
      <c r="Q106" s="234"/>
      <c r="R106" s="234"/>
      <c r="S106" s="234"/>
      <c r="T106" s="235"/>
      <c r="AT106" s="236" t="s">
        <v>197</v>
      </c>
      <c r="AU106" s="236" t="s">
        <v>84</v>
      </c>
      <c r="AV106" s="13" t="s">
        <v>82</v>
      </c>
      <c r="AW106" s="13" t="s">
        <v>37</v>
      </c>
      <c r="AX106" s="13" t="s">
        <v>74</v>
      </c>
      <c r="AY106" s="236" t="s">
        <v>186</v>
      </c>
    </row>
    <row r="107" spans="2:65" s="12" customFormat="1" ht="13.5">
      <c r="B107" s="216"/>
      <c r="C107" s="217"/>
      <c r="D107" s="213" t="s">
        <v>197</v>
      </c>
      <c r="E107" s="218" t="s">
        <v>30</v>
      </c>
      <c r="F107" s="219" t="s">
        <v>2584</v>
      </c>
      <c r="G107" s="217"/>
      <c r="H107" s="220">
        <v>30.988</v>
      </c>
      <c r="I107" s="221"/>
      <c r="J107" s="217"/>
      <c r="K107" s="217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197</v>
      </c>
      <c r="AU107" s="226" t="s">
        <v>84</v>
      </c>
      <c r="AV107" s="12" t="s">
        <v>84</v>
      </c>
      <c r="AW107" s="12" t="s">
        <v>37</v>
      </c>
      <c r="AX107" s="12" t="s">
        <v>74</v>
      </c>
      <c r="AY107" s="226" t="s">
        <v>186</v>
      </c>
    </row>
    <row r="108" spans="2:65" s="12" customFormat="1" ht="13.5">
      <c r="B108" s="216"/>
      <c r="C108" s="217"/>
      <c r="D108" s="213" t="s">
        <v>197</v>
      </c>
      <c r="E108" s="217"/>
      <c r="F108" s="219" t="s">
        <v>2586</v>
      </c>
      <c r="G108" s="217"/>
      <c r="H108" s="220">
        <v>15.494</v>
      </c>
      <c r="I108" s="221"/>
      <c r="J108" s="217"/>
      <c r="K108" s="217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197</v>
      </c>
      <c r="AU108" s="226" t="s">
        <v>84</v>
      </c>
      <c r="AV108" s="12" t="s">
        <v>84</v>
      </c>
      <c r="AW108" s="12" t="s">
        <v>6</v>
      </c>
      <c r="AX108" s="12" t="s">
        <v>82</v>
      </c>
      <c r="AY108" s="226" t="s">
        <v>186</v>
      </c>
    </row>
    <row r="109" spans="2:65" s="1" customFormat="1" ht="16.5" customHeight="1">
      <c r="B109" s="41"/>
      <c r="C109" s="201" t="s">
        <v>193</v>
      </c>
      <c r="D109" s="201" t="s">
        <v>188</v>
      </c>
      <c r="E109" s="202" t="s">
        <v>267</v>
      </c>
      <c r="F109" s="203" t="s">
        <v>268</v>
      </c>
      <c r="G109" s="204" t="s">
        <v>212</v>
      </c>
      <c r="H109" s="205">
        <v>32.756</v>
      </c>
      <c r="I109" s="206"/>
      <c r="J109" s="207">
        <f>ROUND(I109*H109,2)</f>
        <v>0</v>
      </c>
      <c r="K109" s="203" t="s">
        <v>192</v>
      </c>
      <c r="L109" s="61"/>
      <c r="M109" s="208" t="s">
        <v>30</v>
      </c>
      <c r="N109" s="209" t="s">
        <v>45</v>
      </c>
      <c r="O109" s="42"/>
      <c r="P109" s="210">
        <f>O109*H109</f>
        <v>0</v>
      </c>
      <c r="Q109" s="210">
        <v>0</v>
      </c>
      <c r="R109" s="210">
        <f>Q109*H109</f>
        <v>0</v>
      </c>
      <c r="S109" s="210">
        <v>0</v>
      </c>
      <c r="T109" s="211">
        <f>S109*H109</f>
        <v>0</v>
      </c>
      <c r="AR109" s="24" t="s">
        <v>193</v>
      </c>
      <c r="AT109" s="24" t="s">
        <v>188</v>
      </c>
      <c r="AU109" s="24" t="s">
        <v>84</v>
      </c>
      <c r="AY109" s="24" t="s">
        <v>186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24" t="s">
        <v>82</v>
      </c>
      <c r="BK109" s="212">
        <f>ROUND(I109*H109,2)</f>
        <v>0</v>
      </c>
      <c r="BL109" s="24" t="s">
        <v>193</v>
      </c>
      <c r="BM109" s="24" t="s">
        <v>2587</v>
      </c>
    </row>
    <row r="110" spans="2:65" s="1" customFormat="1" ht="40.5">
      <c r="B110" s="41"/>
      <c r="C110" s="63"/>
      <c r="D110" s="213" t="s">
        <v>195</v>
      </c>
      <c r="E110" s="63"/>
      <c r="F110" s="214" t="s">
        <v>270</v>
      </c>
      <c r="G110" s="63"/>
      <c r="H110" s="63"/>
      <c r="I110" s="172"/>
      <c r="J110" s="63"/>
      <c r="K110" s="63"/>
      <c r="L110" s="61"/>
      <c r="M110" s="215"/>
      <c r="N110" s="42"/>
      <c r="O110" s="42"/>
      <c r="P110" s="42"/>
      <c r="Q110" s="42"/>
      <c r="R110" s="42"/>
      <c r="S110" s="42"/>
      <c r="T110" s="78"/>
      <c r="AT110" s="24" t="s">
        <v>195</v>
      </c>
      <c r="AU110" s="24" t="s">
        <v>84</v>
      </c>
    </row>
    <row r="111" spans="2:65" s="13" customFormat="1" ht="13.5">
      <c r="B111" s="227"/>
      <c r="C111" s="228"/>
      <c r="D111" s="213" t="s">
        <v>197</v>
      </c>
      <c r="E111" s="229" t="s">
        <v>30</v>
      </c>
      <c r="F111" s="230" t="s">
        <v>904</v>
      </c>
      <c r="G111" s="228"/>
      <c r="H111" s="229" t="s">
        <v>30</v>
      </c>
      <c r="I111" s="231"/>
      <c r="J111" s="228"/>
      <c r="K111" s="228"/>
      <c r="L111" s="232"/>
      <c r="M111" s="233"/>
      <c r="N111" s="234"/>
      <c r="O111" s="234"/>
      <c r="P111" s="234"/>
      <c r="Q111" s="234"/>
      <c r="R111" s="234"/>
      <c r="S111" s="234"/>
      <c r="T111" s="235"/>
      <c r="AT111" s="236" t="s">
        <v>197</v>
      </c>
      <c r="AU111" s="236" t="s">
        <v>84</v>
      </c>
      <c r="AV111" s="13" t="s">
        <v>82</v>
      </c>
      <c r="AW111" s="13" t="s">
        <v>37</v>
      </c>
      <c r="AX111" s="13" t="s">
        <v>74</v>
      </c>
      <c r="AY111" s="236" t="s">
        <v>186</v>
      </c>
    </row>
    <row r="112" spans="2:65" s="12" customFormat="1" ht="13.5">
      <c r="B112" s="216"/>
      <c r="C112" s="217"/>
      <c r="D112" s="213" t="s">
        <v>197</v>
      </c>
      <c r="E112" s="218" t="s">
        <v>30</v>
      </c>
      <c r="F112" s="219" t="s">
        <v>2581</v>
      </c>
      <c r="G112" s="217"/>
      <c r="H112" s="220">
        <v>9.7439999999999998</v>
      </c>
      <c r="I112" s="221"/>
      <c r="J112" s="217"/>
      <c r="K112" s="217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197</v>
      </c>
      <c r="AU112" s="226" t="s">
        <v>84</v>
      </c>
      <c r="AV112" s="12" t="s">
        <v>84</v>
      </c>
      <c r="AW112" s="12" t="s">
        <v>37</v>
      </c>
      <c r="AX112" s="12" t="s">
        <v>74</v>
      </c>
      <c r="AY112" s="226" t="s">
        <v>186</v>
      </c>
    </row>
    <row r="113" spans="2:65" s="13" customFormat="1" ht="13.5">
      <c r="B113" s="227"/>
      <c r="C113" s="228"/>
      <c r="D113" s="213" t="s">
        <v>197</v>
      </c>
      <c r="E113" s="229" t="s">
        <v>30</v>
      </c>
      <c r="F113" s="230" t="s">
        <v>2588</v>
      </c>
      <c r="G113" s="228"/>
      <c r="H113" s="229" t="s">
        <v>30</v>
      </c>
      <c r="I113" s="231"/>
      <c r="J113" s="228"/>
      <c r="K113" s="228"/>
      <c r="L113" s="232"/>
      <c r="M113" s="233"/>
      <c r="N113" s="234"/>
      <c r="O113" s="234"/>
      <c r="P113" s="234"/>
      <c r="Q113" s="234"/>
      <c r="R113" s="234"/>
      <c r="S113" s="234"/>
      <c r="T113" s="235"/>
      <c r="AT113" s="236" t="s">
        <v>197</v>
      </c>
      <c r="AU113" s="236" t="s">
        <v>84</v>
      </c>
      <c r="AV113" s="13" t="s">
        <v>82</v>
      </c>
      <c r="AW113" s="13" t="s">
        <v>37</v>
      </c>
      <c r="AX113" s="13" t="s">
        <v>74</v>
      </c>
      <c r="AY113" s="236" t="s">
        <v>186</v>
      </c>
    </row>
    <row r="114" spans="2:65" s="13" customFormat="1" ht="13.5">
      <c r="B114" s="227"/>
      <c r="C114" s="228"/>
      <c r="D114" s="213" t="s">
        <v>197</v>
      </c>
      <c r="E114" s="229" t="s">
        <v>30</v>
      </c>
      <c r="F114" s="230" t="s">
        <v>2583</v>
      </c>
      <c r="G114" s="228"/>
      <c r="H114" s="229" t="s">
        <v>30</v>
      </c>
      <c r="I114" s="231"/>
      <c r="J114" s="228"/>
      <c r="K114" s="228"/>
      <c r="L114" s="232"/>
      <c r="M114" s="233"/>
      <c r="N114" s="234"/>
      <c r="O114" s="234"/>
      <c r="P114" s="234"/>
      <c r="Q114" s="234"/>
      <c r="R114" s="234"/>
      <c r="S114" s="234"/>
      <c r="T114" s="235"/>
      <c r="AT114" s="236" t="s">
        <v>197</v>
      </c>
      <c r="AU114" s="236" t="s">
        <v>84</v>
      </c>
      <c r="AV114" s="13" t="s">
        <v>82</v>
      </c>
      <c r="AW114" s="13" t="s">
        <v>37</v>
      </c>
      <c r="AX114" s="13" t="s">
        <v>74</v>
      </c>
      <c r="AY114" s="236" t="s">
        <v>186</v>
      </c>
    </row>
    <row r="115" spans="2:65" s="12" customFormat="1" ht="13.5">
      <c r="B115" s="216"/>
      <c r="C115" s="217"/>
      <c r="D115" s="213" t="s">
        <v>197</v>
      </c>
      <c r="E115" s="218" t="s">
        <v>30</v>
      </c>
      <c r="F115" s="219" t="s">
        <v>2589</v>
      </c>
      <c r="G115" s="217"/>
      <c r="H115" s="220">
        <v>81.466999999999999</v>
      </c>
      <c r="I115" s="221"/>
      <c r="J115" s="217"/>
      <c r="K115" s="217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197</v>
      </c>
      <c r="AU115" s="226" t="s">
        <v>84</v>
      </c>
      <c r="AV115" s="12" t="s">
        <v>84</v>
      </c>
      <c r="AW115" s="12" t="s">
        <v>37</v>
      </c>
      <c r="AX115" s="12" t="s">
        <v>74</v>
      </c>
      <c r="AY115" s="226" t="s">
        <v>186</v>
      </c>
    </row>
    <row r="116" spans="2:65" s="12" customFormat="1" ht="13.5">
      <c r="B116" s="216"/>
      <c r="C116" s="217"/>
      <c r="D116" s="213" t="s">
        <v>197</v>
      </c>
      <c r="E116" s="218" t="s">
        <v>30</v>
      </c>
      <c r="F116" s="219" t="s">
        <v>2590</v>
      </c>
      <c r="G116" s="217"/>
      <c r="H116" s="220">
        <v>-48.488</v>
      </c>
      <c r="I116" s="221"/>
      <c r="J116" s="217"/>
      <c r="K116" s="217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197</v>
      </c>
      <c r="AU116" s="226" t="s">
        <v>84</v>
      </c>
      <c r="AV116" s="12" t="s">
        <v>84</v>
      </c>
      <c r="AW116" s="12" t="s">
        <v>37</v>
      </c>
      <c r="AX116" s="12" t="s">
        <v>74</v>
      </c>
      <c r="AY116" s="226" t="s">
        <v>186</v>
      </c>
    </row>
    <row r="117" spans="2:65" s="12" customFormat="1" ht="13.5">
      <c r="B117" s="216"/>
      <c r="C117" s="217"/>
      <c r="D117" s="213" t="s">
        <v>197</v>
      </c>
      <c r="E117" s="218" t="s">
        <v>30</v>
      </c>
      <c r="F117" s="219" t="s">
        <v>2591</v>
      </c>
      <c r="G117" s="217"/>
      <c r="H117" s="220">
        <v>-1.5209999999999999</v>
      </c>
      <c r="I117" s="221"/>
      <c r="J117" s="217"/>
      <c r="K117" s="217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197</v>
      </c>
      <c r="AU117" s="226" t="s">
        <v>84</v>
      </c>
      <c r="AV117" s="12" t="s">
        <v>84</v>
      </c>
      <c r="AW117" s="12" t="s">
        <v>37</v>
      </c>
      <c r="AX117" s="12" t="s">
        <v>74</v>
      </c>
      <c r="AY117" s="226" t="s">
        <v>186</v>
      </c>
    </row>
    <row r="118" spans="2:65" s="12" customFormat="1" ht="13.5">
      <c r="B118" s="216"/>
      <c r="C118" s="217"/>
      <c r="D118" s="213" t="s">
        <v>197</v>
      </c>
      <c r="E118" s="218" t="s">
        <v>30</v>
      </c>
      <c r="F118" s="219" t="s">
        <v>2592</v>
      </c>
      <c r="G118" s="217"/>
      <c r="H118" s="220">
        <v>-8.4459999999999997</v>
      </c>
      <c r="I118" s="221"/>
      <c r="J118" s="217"/>
      <c r="K118" s="217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197</v>
      </c>
      <c r="AU118" s="226" t="s">
        <v>84</v>
      </c>
      <c r="AV118" s="12" t="s">
        <v>84</v>
      </c>
      <c r="AW118" s="12" t="s">
        <v>37</v>
      </c>
      <c r="AX118" s="12" t="s">
        <v>74</v>
      </c>
      <c r="AY118" s="226" t="s">
        <v>186</v>
      </c>
    </row>
    <row r="119" spans="2:65" s="1" customFormat="1" ht="25.5" customHeight="1">
      <c r="B119" s="41"/>
      <c r="C119" s="201" t="s">
        <v>216</v>
      </c>
      <c r="D119" s="201" t="s">
        <v>188</v>
      </c>
      <c r="E119" s="202" t="s">
        <v>283</v>
      </c>
      <c r="F119" s="203" t="s">
        <v>284</v>
      </c>
      <c r="G119" s="204" t="s">
        <v>212</v>
      </c>
      <c r="H119" s="205">
        <v>19.483000000000001</v>
      </c>
      <c r="I119" s="206"/>
      <c r="J119" s="207">
        <f>ROUND(I119*H119,2)</f>
        <v>0</v>
      </c>
      <c r="K119" s="203" t="s">
        <v>30</v>
      </c>
      <c r="L119" s="61"/>
      <c r="M119" s="208" t="s">
        <v>30</v>
      </c>
      <c r="N119" s="209" t="s">
        <v>45</v>
      </c>
      <c r="O119" s="42"/>
      <c r="P119" s="210">
        <f>O119*H119</f>
        <v>0</v>
      </c>
      <c r="Q119" s="210">
        <v>0</v>
      </c>
      <c r="R119" s="210">
        <f>Q119*H119</f>
        <v>0</v>
      </c>
      <c r="S119" s="210">
        <v>0</v>
      </c>
      <c r="T119" s="211">
        <f>S119*H119</f>
        <v>0</v>
      </c>
      <c r="AR119" s="24" t="s">
        <v>193</v>
      </c>
      <c r="AT119" s="24" t="s">
        <v>188</v>
      </c>
      <c r="AU119" s="24" t="s">
        <v>84</v>
      </c>
      <c r="AY119" s="24" t="s">
        <v>186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24" t="s">
        <v>82</v>
      </c>
      <c r="BK119" s="212">
        <f>ROUND(I119*H119,2)</f>
        <v>0</v>
      </c>
      <c r="BL119" s="24" t="s">
        <v>193</v>
      </c>
      <c r="BM119" s="24" t="s">
        <v>2593</v>
      </c>
    </row>
    <row r="120" spans="2:65" s="1" customFormat="1" ht="27">
      <c r="B120" s="41"/>
      <c r="C120" s="63"/>
      <c r="D120" s="213" t="s">
        <v>195</v>
      </c>
      <c r="E120" s="63"/>
      <c r="F120" s="214" t="s">
        <v>284</v>
      </c>
      <c r="G120" s="63"/>
      <c r="H120" s="63"/>
      <c r="I120" s="172"/>
      <c r="J120" s="63"/>
      <c r="K120" s="63"/>
      <c r="L120" s="61"/>
      <c r="M120" s="215"/>
      <c r="N120" s="42"/>
      <c r="O120" s="42"/>
      <c r="P120" s="42"/>
      <c r="Q120" s="42"/>
      <c r="R120" s="42"/>
      <c r="S120" s="42"/>
      <c r="T120" s="78"/>
      <c r="AT120" s="24" t="s">
        <v>195</v>
      </c>
      <c r="AU120" s="24" t="s">
        <v>84</v>
      </c>
    </row>
    <row r="121" spans="2:65" s="13" customFormat="1" ht="13.5">
      <c r="B121" s="227"/>
      <c r="C121" s="228"/>
      <c r="D121" s="213" t="s">
        <v>197</v>
      </c>
      <c r="E121" s="229" t="s">
        <v>30</v>
      </c>
      <c r="F121" s="230" t="s">
        <v>2583</v>
      </c>
      <c r="G121" s="228"/>
      <c r="H121" s="229" t="s">
        <v>30</v>
      </c>
      <c r="I121" s="231"/>
      <c r="J121" s="228"/>
      <c r="K121" s="228"/>
      <c r="L121" s="232"/>
      <c r="M121" s="233"/>
      <c r="N121" s="234"/>
      <c r="O121" s="234"/>
      <c r="P121" s="234"/>
      <c r="Q121" s="234"/>
      <c r="R121" s="234"/>
      <c r="S121" s="234"/>
      <c r="T121" s="235"/>
      <c r="AT121" s="236" t="s">
        <v>197</v>
      </c>
      <c r="AU121" s="236" t="s">
        <v>84</v>
      </c>
      <c r="AV121" s="13" t="s">
        <v>82</v>
      </c>
      <c r="AW121" s="13" t="s">
        <v>37</v>
      </c>
      <c r="AX121" s="13" t="s">
        <v>74</v>
      </c>
      <c r="AY121" s="236" t="s">
        <v>186</v>
      </c>
    </row>
    <row r="122" spans="2:65" s="12" customFormat="1" ht="13.5">
      <c r="B122" s="216"/>
      <c r="C122" s="217"/>
      <c r="D122" s="213" t="s">
        <v>197</v>
      </c>
      <c r="E122" s="218" t="s">
        <v>30</v>
      </c>
      <c r="F122" s="219" t="s">
        <v>2584</v>
      </c>
      <c r="G122" s="217"/>
      <c r="H122" s="220">
        <v>30.988</v>
      </c>
      <c r="I122" s="221"/>
      <c r="J122" s="217"/>
      <c r="K122" s="217"/>
      <c r="L122" s="222"/>
      <c r="M122" s="223"/>
      <c r="N122" s="224"/>
      <c r="O122" s="224"/>
      <c r="P122" s="224"/>
      <c r="Q122" s="224"/>
      <c r="R122" s="224"/>
      <c r="S122" s="224"/>
      <c r="T122" s="225"/>
      <c r="AT122" s="226" t="s">
        <v>197</v>
      </c>
      <c r="AU122" s="226" t="s">
        <v>84</v>
      </c>
      <c r="AV122" s="12" t="s">
        <v>84</v>
      </c>
      <c r="AW122" s="12" t="s">
        <v>37</v>
      </c>
      <c r="AX122" s="12" t="s">
        <v>74</v>
      </c>
      <c r="AY122" s="226" t="s">
        <v>186</v>
      </c>
    </row>
    <row r="123" spans="2:65" s="13" customFormat="1" ht="13.5">
      <c r="B123" s="227"/>
      <c r="C123" s="228"/>
      <c r="D123" s="213" t="s">
        <v>197</v>
      </c>
      <c r="E123" s="229" t="s">
        <v>30</v>
      </c>
      <c r="F123" s="230" t="s">
        <v>2594</v>
      </c>
      <c r="G123" s="228"/>
      <c r="H123" s="229" t="s">
        <v>30</v>
      </c>
      <c r="I123" s="231"/>
      <c r="J123" s="228"/>
      <c r="K123" s="228"/>
      <c r="L123" s="232"/>
      <c r="M123" s="233"/>
      <c r="N123" s="234"/>
      <c r="O123" s="234"/>
      <c r="P123" s="234"/>
      <c r="Q123" s="234"/>
      <c r="R123" s="234"/>
      <c r="S123" s="234"/>
      <c r="T123" s="235"/>
      <c r="AT123" s="236" t="s">
        <v>197</v>
      </c>
      <c r="AU123" s="236" t="s">
        <v>84</v>
      </c>
      <c r="AV123" s="13" t="s">
        <v>82</v>
      </c>
      <c r="AW123" s="13" t="s">
        <v>37</v>
      </c>
      <c r="AX123" s="13" t="s">
        <v>74</v>
      </c>
      <c r="AY123" s="236" t="s">
        <v>186</v>
      </c>
    </row>
    <row r="124" spans="2:65" s="12" customFormat="1" ht="13.5">
      <c r="B124" s="216"/>
      <c r="C124" s="217"/>
      <c r="D124" s="213" t="s">
        <v>197</v>
      </c>
      <c r="E124" s="218" t="s">
        <v>30</v>
      </c>
      <c r="F124" s="219" t="s">
        <v>2595</v>
      </c>
      <c r="G124" s="217"/>
      <c r="H124" s="220">
        <v>-11.505000000000001</v>
      </c>
      <c r="I124" s="221"/>
      <c r="J124" s="217"/>
      <c r="K124" s="217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197</v>
      </c>
      <c r="AU124" s="226" t="s">
        <v>84</v>
      </c>
      <c r="AV124" s="12" t="s">
        <v>84</v>
      </c>
      <c r="AW124" s="12" t="s">
        <v>37</v>
      </c>
      <c r="AX124" s="12" t="s">
        <v>74</v>
      </c>
      <c r="AY124" s="226" t="s">
        <v>186</v>
      </c>
    </row>
    <row r="125" spans="2:65" s="1" customFormat="1" ht="16.5" customHeight="1">
      <c r="B125" s="41"/>
      <c r="C125" s="201" t="s">
        <v>222</v>
      </c>
      <c r="D125" s="201" t="s">
        <v>188</v>
      </c>
      <c r="E125" s="202" t="s">
        <v>287</v>
      </c>
      <c r="F125" s="203" t="s">
        <v>288</v>
      </c>
      <c r="G125" s="204" t="s">
        <v>212</v>
      </c>
      <c r="H125" s="205">
        <v>11.505000000000001</v>
      </c>
      <c r="I125" s="206"/>
      <c r="J125" s="207">
        <f>ROUND(I125*H125,2)</f>
        <v>0</v>
      </c>
      <c r="K125" s="203" t="s">
        <v>192</v>
      </c>
      <c r="L125" s="61"/>
      <c r="M125" s="208" t="s">
        <v>30</v>
      </c>
      <c r="N125" s="209" t="s">
        <v>45</v>
      </c>
      <c r="O125" s="42"/>
      <c r="P125" s="210">
        <f>O125*H125</f>
        <v>0</v>
      </c>
      <c r="Q125" s="210">
        <v>0</v>
      </c>
      <c r="R125" s="210">
        <f>Q125*H125</f>
        <v>0</v>
      </c>
      <c r="S125" s="210">
        <v>0</v>
      </c>
      <c r="T125" s="211">
        <f>S125*H125</f>
        <v>0</v>
      </c>
      <c r="AR125" s="24" t="s">
        <v>193</v>
      </c>
      <c r="AT125" s="24" t="s">
        <v>188</v>
      </c>
      <c r="AU125" s="24" t="s">
        <v>84</v>
      </c>
      <c r="AY125" s="24" t="s">
        <v>186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24" t="s">
        <v>82</v>
      </c>
      <c r="BK125" s="212">
        <f>ROUND(I125*H125,2)</f>
        <v>0</v>
      </c>
      <c r="BL125" s="24" t="s">
        <v>193</v>
      </c>
      <c r="BM125" s="24" t="s">
        <v>2596</v>
      </c>
    </row>
    <row r="126" spans="2:65" s="1" customFormat="1" ht="27">
      <c r="B126" s="41"/>
      <c r="C126" s="63"/>
      <c r="D126" s="213" t="s">
        <v>195</v>
      </c>
      <c r="E126" s="63"/>
      <c r="F126" s="214" t="s">
        <v>290</v>
      </c>
      <c r="G126" s="63"/>
      <c r="H126" s="63"/>
      <c r="I126" s="172"/>
      <c r="J126" s="63"/>
      <c r="K126" s="63"/>
      <c r="L126" s="61"/>
      <c r="M126" s="215"/>
      <c r="N126" s="42"/>
      <c r="O126" s="42"/>
      <c r="P126" s="42"/>
      <c r="Q126" s="42"/>
      <c r="R126" s="42"/>
      <c r="S126" s="42"/>
      <c r="T126" s="78"/>
      <c r="AT126" s="24" t="s">
        <v>195</v>
      </c>
      <c r="AU126" s="24" t="s">
        <v>84</v>
      </c>
    </row>
    <row r="127" spans="2:65" s="13" customFormat="1" ht="13.5">
      <c r="B127" s="227"/>
      <c r="C127" s="228"/>
      <c r="D127" s="213" t="s">
        <v>197</v>
      </c>
      <c r="E127" s="229" t="s">
        <v>30</v>
      </c>
      <c r="F127" s="230" t="s">
        <v>2583</v>
      </c>
      <c r="G127" s="228"/>
      <c r="H127" s="229" t="s">
        <v>30</v>
      </c>
      <c r="I127" s="231"/>
      <c r="J127" s="228"/>
      <c r="K127" s="228"/>
      <c r="L127" s="232"/>
      <c r="M127" s="233"/>
      <c r="N127" s="234"/>
      <c r="O127" s="234"/>
      <c r="P127" s="234"/>
      <c r="Q127" s="234"/>
      <c r="R127" s="234"/>
      <c r="S127" s="234"/>
      <c r="T127" s="235"/>
      <c r="AT127" s="236" t="s">
        <v>197</v>
      </c>
      <c r="AU127" s="236" t="s">
        <v>84</v>
      </c>
      <c r="AV127" s="13" t="s">
        <v>82</v>
      </c>
      <c r="AW127" s="13" t="s">
        <v>37</v>
      </c>
      <c r="AX127" s="13" t="s">
        <v>74</v>
      </c>
      <c r="AY127" s="236" t="s">
        <v>186</v>
      </c>
    </row>
    <row r="128" spans="2:65" s="12" customFormat="1" ht="13.5">
      <c r="B128" s="216"/>
      <c r="C128" s="217"/>
      <c r="D128" s="213" t="s">
        <v>197</v>
      </c>
      <c r="E128" s="218" t="s">
        <v>30</v>
      </c>
      <c r="F128" s="219" t="s">
        <v>2597</v>
      </c>
      <c r="G128" s="217"/>
      <c r="H128" s="220">
        <v>40.732999999999997</v>
      </c>
      <c r="I128" s="221"/>
      <c r="J128" s="217"/>
      <c r="K128" s="217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197</v>
      </c>
      <c r="AU128" s="226" t="s">
        <v>84</v>
      </c>
      <c r="AV128" s="12" t="s">
        <v>84</v>
      </c>
      <c r="AW128" s="12" t="s">
        <v>37</v>
      </c>
      <c r="AX128" s="12" t="s">
        <v>74</v>
      </c>
      <c r="AY128" s="226" t="s">
        <v>186</v>
      </c>
    </row>
    <row r="129" spans="2:65" s="12" customFormat="1" ht="13.5">
      <c r="B129" s="216"/>
      <c r="C129" s="217"/>
      <c r="D129" s="213" t="s">
        <v>197</v>
      </c>
      <c r="E129" s="218" t="s">
        <v>30</v>
      </c>
      <c r="F129" s="219" t="s">
        <v>2598</v>
      </c>
      <c r="G129" s="217"/>
      <c r="H129" s="220">
        <v>-24.244</v>
      </c>
      <c r="I129" s="221"/>
      <c r="J129" s="217"/>
      <c r="K129" s="217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197</v>
      </c>
      <c r="AU129" s="226" t="s">
        <v>84</v>
      </c>
      <c r="AV129" s="12" t="s">
        <v>84</v>
      </c>
      <c r="AW129" s="12" t="s">
        <v>37</v>
      </c>
      <c r="AX129" s="12" t="s">
        <v>74</v>
      </c>
      <c r="AY129" s="226" t="s">
        <v>186</v>
      </c>
    </row>
    <row r="130" spans="2:65" s="12" customFormat="1" ht="13.5">
      <c r="B130" s="216"/>
      <c r="C130" s="217"/>
      <c r="D130" s="213" t="s">
        <v>197</v>
      </c>
      <c r="E130" s="218" t="s">
        <v>30</v>
      </c>
      <c r="F130" s="219" t="s">
        <v>2599</v>
      </c>
      <c r="G130" s="217"/>
      <c r="H130" s="220">
        <v>-0.76100000000000001</v>
      </c>
      <c r="I130" s="221"/>
      <c r="J130" s="217"/>
      <c r="K130" s="217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197</v>
      </c>
      <c r="AU130" s="226" t="s">
        <v>84</v>
      </c>
      <c r="AV130" s="12" t="s">
        <v>84</v>
      </c>
      <c r="AW130" s="12" t="s">
        <v>37</v>
      </c>
      <c r="AX130" s="12" t="s">
        <v>74</v>
      </c>
      <c r="AY130" s="226" t="s">
        <v>186</v>
      </c>
    </row>
    <row r="131" spans="2:65" s="12" customFormat="1" ht="13.5">
      <c r="B131" s="216"/>
      <c r="C131" s="217"/>
      <c r="D131" s="213" t="s">
        <v>197</v>
      </c>
      <c r="E131" s="218" t="s">
        <v>30</v>
      </c>
      <c r="F131" s="219" t="s">
        <v>2600</v>
      </c>
      <c r="G131" s="217"/>
      <c r="H131" s="220">
        <v>-4.2229999999999999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197</v>
      </c>
      <c r="AU131" s="226" t="s">
        <v>84</v>
      </c>
      <c r="AV131" s="12" t="s">
        <v>84</v>
      </c>
      <c r="AW131" s="12" t="s">
        <v>37</v>
      </c>
      <c r="AX131" s="12" t="s">
        <v>74</v>
      </c>
      <c r="AY131" s="226" t="s">
        <v>186</v>
      </c>
    </row>
    <row r="132" spans="2:65" s="1" customFormat="1" ht="16.5" customHeight="1">
      <c r="B132" s="41"/>
      <c r="C132" s="201" t="s">
        <v>229</v>
      </c>
      <c r="D132" s="201" t="s">
        <v>188</v>
      </c>
      <c r="E132" s="202" t="s">
        <v>308</v>
      </c>
      <c r="F132" s="203" t="s">
        <v>309</v>
      </c>
      <c r="G132" s="204" t="s">
        <v>304</v>
      </c>
      <c r="H132" s="205">
        <v>35.069000000000003</v>
      </c>
      <c r="I132" s="206"/>
      <c r="J132" s="207">
        <f>ROUND(I132*H132,2)</f>
        <v>0</v>
      </c>
      <c r="K132" s="203" t="s">
        <v>192</v>
      </c>
      <c r="L132" s="61"/>
      <c r="M132" s="208" t="s">
        <v>30</v>
      </c>
      <c r="N132" s="209" t="s">
        <v>45</v>
      </c>
      <c r="O132" s="42"/>
      <c r="P132" s="210">
        <f>O132*H132</f>
        <v>0</v>
      </c>
      <c r="Q132" s="210">
        <v>0</v>
      </c>
      <c r="R132" s="210">
        <f>Q132*H132</f>
        <v>0</v>
      </c>
      <c r="S132" s="210">
        <v>0</v>
      </c>
      <c r="T132" s="211">
        <f>S132*H132</f>
        <v>0</v>
      </c>
      <c r="AR132" s="24" t="s">
        <v>193</v>
      </c>
      <c r="AT132" s="24" t="s">
        <v>188</v>
      </c>
      <c r="AU132" s="24" t="s">
        <v>84</v>
      </c>
      <c r="AY132" s="24" t="s">
        <v>186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24" t="s">
        <v>82</v>
      </c>
      <c r="BK132" s="212">
        <f>ROUND(I132*H132,2)</f>
        <v>0</v>
      </c>
      <c r="BL132" s="24" t="s">
        <v>193</v>
      </c>
      <c r="BM132" s="24" t="s">
        <v>2601</v>
      </c>
    </row>
    <row r="133" spans="2:65" s="1" customFormat="1" ht="27">
      <c r="B133" s="41"/>
      <c r="C133" s="63"/>
      <c r="D133" s="213" t="s">
        <v>195</v>
      </c>
      <c r="E133" s="63"/>
      <c r="F133" s="214" t="s">
        <v>311</v>
      </c>
      <c r="G133" s="63"/>
      <c r="H133" s="63"/>
      <c r="I133" s="172"/>
      <c r="J133" s="63"/>
      <c r="K133" s="63"/>
      <c r="L133" s="61"/>
      <c r="M133" s="215"/>
      <c r="N133" s="42"/>
      <c r="O133" s="42"/>
      <c r="P133" s="42"/>
      <c r="Q133" s="42"/>
      <c r="R133" s="42"/>
      <c r="S133" s="42"/>
      <c r="T133" s="78"/>
      <c r="AT133" s="24" t="s">
        <v>195</v>
      </c>
      <c r="AU133" s="24" t="s">
        <v>84</v>
      </c>
    </row>
    <row r="134" spans="2:65" s="13" customFormat="1" ht="13.5">
      <c r="B134" s="227"/>
      <c r="C134" s="228"/>
      <c r="D134" s="213" t="s">
        <v>197</v>
      </c>
      <c r="E134" s="229" t="s">
        <v>30</v>
      </c>
      <c r="F134" s="230" t="s">
        <v>2583</v>
      </c>
      <c r="G134" s="228"/>
      <c r="H134" s="229" t="s">
        <v>30</v>
      </c>
      <c r="I134" s="231"/>
      <c r="J134" s="228"/>
      <c r="K134" s="228"/>
      <c r="L134" s="232"/>
      <c r="M134" s="233"/>
      <c r="N134" s="234"/>
      <c r="O134" s="234"/>
      <c r="P134" s="234"/>
      <c r="Q134" s="234"/>
      <c r="R134" s="234"/>
      <c r="S134" s="234"/>
      <c r="T134" s="235"/>
      <c r="AT134" s="236" t="s">
        <v>197</v>
      </c>
      <c r="AU134" s="236" t="s">
        <v>84</v>
      </c>
      <c r="AV134" s="13" t="s">
        <v>82</v>
      </c>
      <c r="AW134" s="13" t="s">
        <v>37</v>
      </c>
      <c r="AX134" s="13" t="s">
        <v>74</v>
      </c>
      <c r="AY134" s="236" t="s">
        <v>186</v>
      </c>
    </row>
    <row r="135" spans="2:65" s="12" customFormat="1" ht="13.5">
      <c r="B135" s="216"/>
      <c r="C135" s="217"/>
      <c r="D135" s="213" t="s">
        <v>197</v>
      </c>
      <c r="E135" s="218" t="s">
        <v>30</v>
      </c>
      <c r="F135" s="219" t="s">
        <v>2584</v>
      </c>
      <c r="G135" s="217"/>
      <c r="H135" s="220">
        <v>30.988</v>
      </c>
      <c r="I135" s="221"/>
      <c r="J135" s="217"/>
      <c r="K135" s="217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197</v>
      </c>
      <c r="AU135" s="226" t="s">
        <v>84</v>
      </c>
      <c r="AV135" s="12" t="s">
        <v>84</v>
      </c>
      <c r="AW135" s="12" t="s">
        <v>37</v>
      </c>
      <c r="AX135" s="12" t="s">
        <v>74</v>
      </c>
      <c r="AY135" s="226" t="s">
        <v>186</v>
      </c>
    </row>
    <row r="136" spans="2:65" s="13" customFormat="1" ht="13.5">
      <c r="B136" s="227"/>
      <c r="C136" s="228"/>
      <c r="D136" s="213" t="s">
        <v>197</v>
      </c>
      <c r="E136" s="229" t="s">
        <v>30</v>
      </c>
      <c r="F136" s="230" t="s">
        <v>2594</v>
      </c>
      <c r="G136" s="228"/>
      <c r="H136" s="229" t="s">
        <v>30</v>
      </c>
      <c r="I136" s="231"/>
      <c r="J136" s="228"/>
      <c r="K136" s="228"/>
      <c r="L136" s="232"/>
      <c r="M136" s="233"/>
      <c r="N136" s="234"/>
      <c r="O136" s="234"/>
      <c r="P136" s="234"/>
      <c r="Q136" s="234"/>
      <c r="R136" s="234"/>
      <c r="S136" s="234"/>
      <c r="T136" s="235"/>
      <c r="AT136" s="236" t="s">
        <v>197</v>
      </c>
      <c r="AU136" s="236" t="s">
        <v>84</v>
      </c>
      <c r="AV136" s="13" t="s">
        <v>82</v>
      </c>
      <c r="AW136" s="13" t="s">
        <v>37</v>
      </c>
      <c r="AX136" s="13" t="s">
        <v>74</v>
      </c>
      <c r="AY136" s="236" t="s">
        <v>186</v>
      </c>
    </row>
    <row r="137" spans="2:65" s="12" customFormat="1" ht="13.5">
      <c r="B137" s="216"/>
      <c r="C137" s="217"/>
      <c r="D137" s="213" t="s">
        <v>197</v>
      </c>
      <c r="E137" s="218" t="s">
        <v>30</v>
      </c>
      <c r="F137" s="219" t="s">
        <v>2595</v>
      </c>
      <c r="G137" s="217"/>
      <c r="H137" s="220">
        <v>-11.505000000000001</v>
      </c>
      <c r="I137" s="221"/>
      <c r="J137" s="217"/>
      <c r="K137" s="217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197</v>
      </c>
      <c r="AU137" s="226" t="s">
        <v>84</v>
      </c>
      <c r="AV137" s="12" t="s">
        <v>84</v>
      </c>
      <c r="AW137" s="12" t="s">
        <v>37</v>
      </c>
      <c r="AX137" s="12" t="s">
        <v>74</v>
      </c>
      <c r="AY137" s="226" t="s">
        <v>186</v>
      </c>
    </row>
    <row r="138" spans="2:65" s="12" customFormat="1" ht="13.5">
      <c r="B138" s="216"/>
      <c r="C138" s="217"/>
      <c r="D138" s="213" t="s">
        <v>197</v>
      </c>
      <c r="E138" s="217"/>
      <c r="F138" s="219" t="s">
        <v>2602</v>
      </c>
      <c r="G138" s="217"/>
      <c r="H138" s="220">
        <v>35.069000000000003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197</v>
      </c>
      <c r="AU138" s="226" t="s">
        <v>84</v>
      </c>
      <c r="AV138" s="12" t="s">
        <v>84</v>
      </c>
      <c r="AW138" s="12" t="s">
        <v>6</v>
      </c>
      <c r="AX138" s="12" t="s">
        <v>82</v>
      </c>
      <c r="AY138" s="226" t="s">
        <v>186</v>
      </c>
    </row>
    <row r="139" spans="2:65" s="1" customFormat="1" ht="16.5" customHeight="1">
      <c r="B139" s="41"/>
      <c r="C139" s="201" t="s">
        <v>236</v>
      </c>
      <c r="D139" s="201" t="s">
        <v>188</v>
      </c>
      <c r="E139" s="202" t="s">
        <v>314</v>
      </c>
      <c r="F139" s="203" t="s">
        <v>315</v>
      </c>
      <c r="G139" s="204" t="s">
        <v>212</v>
      </c>
      <c r="H139" s="205">
        <v>11.505000000000001</v>
      </c>
      <c r="I139" s="206"/>
      <c r="J139" s="207">
        <f>ROUND(I139*H139,2)</f>
        <v>0</v>
      </c>
      <c r="K139" s="203" t="s">
        <v>192</v>
      </c>
      <c r="L139" s="61"/>
      <c r="M139" s="208" t="s">
        <v>30</v>
      </c>
      <c r="N139" s="209" t="s">
        <v>45</v>
      </c>
      <c r="O139" s="42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AR139" s="24" t="s">
        <v>193</v>
      </c>
      <c r="AT139" s="24" t="s">
        <v>188</v>
      </c>
      <c r="AU139" s="24" t="s">
        <v>84</v>
      </c>
      <c r="AY139" s="24" t="s">
        <v>186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24" t="s">
        <v>82</v>
      </c>
      <c r="BK139" s="212">
        <f>ROUND(I139*H139,2)</f>
        <v>0</v>
      </c>
      <c r="BL139" s="24" t="s">
        <v>193</v>
      </c>
      <c r="BM139" s="24" t="s">
        <v>2603</v>
      </c>
    </row>
    <row r="140" spans="2:65" s="1" customFormat="1" ht="27">
      <c r="B140" s="41"/>
      <c r="C140" s="63"/>
      <c r="D140" s="213" t="s">
        <v>195</v>
      </c>
      <c r="E140" s="63"/>
      <c r="F140" s="214" t="s">
        <v>317</v>
      </c>
      <c r="G140" s="63"/>
      <c r="H140" s="63"/>
      <c r="I140" s="172"/>
      <c r="J140" s="63"/>
      <c r="K140" s="63"/>
      <c r="L140" s="61"/>
      <c r="M140" s="215"/>
      <c r="N140" s="42"/>
      <c r="O140" s="42"/>
      <c r="P140" s="42"/>
      <c r="Q140" s="42"/>
      <c r="R140" s="42"/>
      <c r="S140" s="42"/>
      <c r="T140" s="78"/>
      <c r="AT140" s="24" t="s">
        <v>195</v>
      </c>
      <c r="AU140" s="24" t="s">
        <v>84</v>
      </c>
    </row>
    <row r="141" spans="2:65" s="13" customFormat="1" ht="13.5">
      <c r="B141" s="227"/>
      <c r="C141" s="228"/>
      <c r="D141" s="213" t="s">
        <v>197</v>
      </c>
      <c r="E141" s="229" t="s">
        <v>30</v>
      </c>
      <c r="F141" s="230" t="s">
        <v>2583</v>
      </c>
      <c r="G141" s="228"/>
      <c r="H141" s="229" t="s">
        <v>30</v>
      </c>
      <c r="I141" s="231"/>
      <c r="J141" s="228"/>
      <c r="K141" s="228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197</v>
      </c>
      <c r="AU141" s="236" t="s">
        <v>84</v>
      </c>
      <c r="AV141" s="13" t="s">
        <v>82</v>
      </c>
      <c r="AW141" s="13" t="s">
        <v>37</v>
      </c>
      <c r="AX141" s="13" t="s">
        <v>74</v>
      </c>
      <c r="AY141" s="236" t="s">
        <v>186</v>
      </c>
    </row>
    <row r="142" spans="2:65" s="12" customFormat="1" ht="13.5">
      <c r="B142" s="216"/>
      <c r="C142" s="217"/>
      <c r="D142" s="213" t="s">
        <v>197</v>
      </c>
      <c r="E142" s="218" t="s">
        <v>30</v>
      </c>
      <c r="F142" s="219" t="s">
        <v>2597</v>
      </c>
      <c r="G142" s="217"/>
      <c r="H142" s="220">
        <v>40.732999999999997</v>
      </c>
      <c r="I142" s="221"/>
      <c r="J142" s="217"/>
      <c r="K142" s="217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197</v>
      </c>
      <c r="AU142" s="226" t="s">
        <v>84</v>
      </c>
      <c r="AV142" s="12" t="s">
        <v>84</v>
      </c>
      <c r="AW142" s="12" t="s">
        <v>37</v>
      </c>
      <c r="AX142" s="12" t="s">
        <v>74</v>
      </c>
      <c r="AY142" s="226" t="s">
        <v>186</v>
      </c>
    </row>
    <row r="143" spans="2:65" s="12" customFormat="1" ht="13.5">
      <c r="B143" s="216"/>
      <c r="C143" s="217"/>
      <c r="D143" s="213" t="s">
        <v>197</v>
      </c>
      <c r="E143" s="218" t="s">
        <v>30</v>
      </c>
      <c r="F143" s="219" t="s">
        <v>2598</v>
      </c>
      <c r="G143" s="217"/>
      <c r="H143" s="220">
        <v>-24.244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197</v>
      </c>
      <c r="AU143" s="226" t="s">
        <v>84</v>
      </c>
      <c r="AV143" s="12" t="s">
        <v>84</v>
      </c>
      <c r="AW143" s="12" t="s">
        <v>37</v>
      </c>
      <c r="AX143" s="12" t="s">
        <v>74</v>
      </c>
      <c r="AY143" s="226" t="s">
        <v>186</v>
      </c>
    </row>
    <row r="144" spans="2:65" s="12" customFormat="1" ht="13.5">
      <c r="B144" s="216"/>
      <c r="C144" s="217"/>
      <c r="D144" s="213" t="s">
        <v>197</v>
      </c>
      <c r="E144" s="218" t="s">
        <v>30</v>
      </c>
      <c r="F144" s="219" t="s">
        <v>2599</v>
      </c>
      <c r="G144" s="217"/>
      <c r="H144" s="220">
        <v>-0.76100000000000001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197</v>
      </c>
      <c r="AU144" s="226" t="s">
        <v>84</v>
      </c>
      <c r="AV144" s="12" t="s">
        <v>84</v>
      </c>
      <c r="AW144" s="12" t="s">
        <v>37</v>
      </c>
      <c r="AX144" s="12" t="s">
        <v>74</v>
      </c>
      <c r="AY144" s="226" t="s">
        <v>186</v>
      </c>
    </row>
    <row r="145" spans="2:65" s="12" customFormat="1" ht="13.5">
      <c r="B145" s="216"/>
      <c r="C145" s="217"/>
      <c r="D145" s="213" t="s">
        <v>197</v>
      </c>
      <c r="E145" s="218" t="s">
        <v>30</v>
      </c>
      <c r="F145" s="219" t="s">
        <v>2600</v>
      </c>
      <c r="G145" s="217"/>
      <c r="H145" s="220">
        <v>-4.2229999999999999</v>
      </c>
      <c r="I145" s="221"/>
      <c r="J145" s="217"/>
      <c r="K145" s="217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197</v>
      </c>
      <c r="AU145" s="226" t="s">
        <v>84</v>
      </c>
      <c r="AV145" s="12" t="s">
        <v>84</v>
      </c>
      <c r="AW145" s="12" t="s">
        <v>37</v>
      </c>
      <c r="AX145" s="12" t="s">
        <v>74</v>
      </c>
      <c r="AY145" s="226" t="s">
        <v>186</v>
      </c>
    </row>
    <row r="146" spans="2:65" s="1" customFormat="1" ht="16.5" customHeight="1">
      <c r="B146" s="41"/>
      <c r="C146" s="201" t="s">
        <v>243</v>
      </c>
      <c r="D146" s="201" t="s">
        <v>188</v>
      </c>
      <c r="E146" s="202" t="s">
        <v>717</v>
      </c>
      <c r="F146" s="203" t="s">
        <v>718</v>
      </c>
      <c r="G146" s="204" t="s">
        <v>191</v>
      </c>
      <c r="H146" s="205">
        <v>48.723999999999997</v>
      </c>
      <c r="I146" s="206"/>
      <c r="J146" s="207">
        <f>ROUND(I146*H146,2)</f>
        <v>0</v>
      </c>
      <c r="K146" s="203" t="s">
        <v>192</v>
      </c>
      <c r="L146" s="61"/>
      <c r="M146" s="208" t="s">
        <v>30</v>
      </c>
      <c r="N146" s="209" t="s">
        <v>45</v>
      </c>
      <c r="O146" s="42"/>
      <c r="P146" s="210">
        <f>O146*H146</f>
        <v>0</v>
      </c>
      <c r="Q146" s="210">
        <v>0</v>
      </c>
      <c r="R146" s="210">
        <f>Q146*H146</f>
        <v>0</v>
      </c>
      <c r="S146" s="210">
        <v>0</v>
      </c>
      <c r="T146" s="211">
        <f>S146*H146</f>
        <v>0</v>
      </c>
      <c r="AR146" s="24" t="s">
        <v>193</v>
      </c>
      <c r="AT146" s="24" t="s">
        <v>188</v>
      </c>
      <c r="AU146" s="24" t="s">
        <v>84</v>
      </c>
      <c r="AY146" s="24" t="s">
        <v>186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24" t="s">
        <v>82</v>
      </c>
      <c r="BK146" s="212">
        <f>ROUND(I146*H146,2)</f>
        <v>0</v>
      </c>
      <c r="BL146" s="24" t="s">
        <v>193</v>
      </c>
      <c r="BM146" s="24" t="s">
        <v>2604</v>
      </c>
    </row>
    <row r="147" spans="2:65" s="1" customFormat="1" ht="13.5">
      <c r="B147" s="41"/>
      <c r="C147" s="63"/>
      <c r="D147" s="213" t="s">
        <v>195</v>
      </c>
      <c r="E147" s="63"/>
      <c r="F147" s="214" t="s">
        <v>720</v>
      </c>
      <c r="G147" s="63"/>
      <c r="H147" s="63"/>
      <c r="I147" s="172"/>
      <c r="J147" s="63"/>
      <c r="K147" s="63"/>
      <c r="L147" s="61"/>
      <c r="M147" s="215"/>
      <c r="N147" s="42"/>
      <c r="O147" s="42"/>
      <c r="P147" s="42"/>
      <c r="Q147" s="42"/>
      <c r="R147" s="42"/>
      <c r="S147" s="42"/>
      <c r="T147" s="78"/>
      <c r="AT147" s="24" t="s">
        <v>195</v>
      </c>
      <c r="AU147" s="24" t="s">
        <v>84</v>
      </c>
    </row>
    <row r="148" spans="2:65" s="13" customFormat="1" ht="13.5">
      <c r="B148" s="227"/>
      <c r="C148" s="228"/>
      <c r="D148" s="213" t="s">
        <v>197</v>
      </c>
      <c r="E148" s="229" t="s">
        <v>30</v>
      </c>
      <c r="F148" s="230" t="s">
        <v>2583</v>
      </c>
      <c r="G148" s="228"/>
      <c r="H148" s="229" t="s">
        <v>30</v>
      </c>
      <c r="I148" s="231"/>
      <c r="J148" s="228"/>
      <c r="K148" s="228"/>
      <c r="L148" s="232"/>
      <c r="M148" s="233"/>
      <c r="N148" s="234"/>
      <c r="O148" s="234"/>
      <c r="P148" s="234"/>
      <c r="Q148" s="234"/>
      <c r="R148" s="234"/>
      <c r="S148" s="234"/>
      <c r="T148" s="235"/>
      <c r="AT148" s="236" t="s">
        <v>197</v>
      </c>
      <c r="AU148" s="236" t="s">
        <v>84</v>
      </c>
      <c r="AV148" s="13" t="s">
        <v>82</v>
      </c>
      <c r="AW148" s="13" t="s">
        <v>37</v>
      </c>
      <c r="AX148" s="13" t="s">
        <v>74</v>
      </c>
      <c r="AY148" s="236" t="s">
        <v>186</v>
      </c>
    </row>
    <row r="149" spans="2:65" s="12" customFormat="1" ht="13.5">
      <c r="B149" s="216"/>
      <c r="C149" s="217"/>
      <c r="D149" s="213" t="s">
        <v>197</v>
      </c>
      <c r="E149" s="218" t="s">
        <v>30</v>
      </c>
      <c r="F149" s="219" t="s">
        <v>2605</v>
      </c>
      <c r="G149" s="217"/>
      <c r="H149" s="220">
        <v>48.723999999999997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197</v>
      </c>
      <c r="AU149" s="226" t="s">
        <v>84</v>
      </c>
      <c r="AV149" s="12" t="s">
        <v>84</v>
      </c>
      <c r="AW149" s="12" t="s">
        <v>37</v>
      </c>
      <c r="AX149" s="12" t="s">
        <v>74</v>
      </c>
      <c r="AY149" s="226" t="s">
        <v>186</v>
      </c>
    </row>
    <row r="150" spans="2:65" s="11" customFormat="1" ht="29.85" customHeight="1">
      <c r="B150" s="185"/>
      <c r="C150" s="186"/>
      <c r="D150" s="187" t="s">
        <v>73</v>
      </c>
      <c r="E150" s="199" t="s">
        <v>84</v>
      </c>
      <c r="F150" s="199" t="s">
        <v>354</v>
      </c>
      <c r="G150" s="186"/>
      <c r="H150" s="186"/>
      <c r="I150" s="189"/>
      <c r="J150" s="200">
        <f>BK150</f>
        <v>0</v>
      </c>
      <c r="K150" s="186"/>
      <c r="L150" s="191"/>
      <c r="M150" s="192"/>
      <c r="N150" s="193"/>
      <c r="O150" s="193"/>
      <c r="P150" s="194">
        <f>SUM(P151:P190)</f>
        <v>0</v>
      </c>
      <c r="Q150" s="193"/>
      <c r="R150" s="194">
        <f>SUM(R151:R190)</f>
        <v>37.237145459999994</v>
      </c>
      <c r="S150" s="193"/>
      <c r="T150" s="195">
        <f>SUM(T151:T190)</f>
        <v>0</v>
      </c>
      <c r="AR150" s="196" t="s">
        <v>82</v>
      </c>
      <c r="AT150" s="197" t="s">
        <v>73</v>
      </c>
      <c r="AU150" s="197" t="s">
        <v>82</v>
      </c>
      <c r="AY150" s="196" t="s">
        <v>186</v>
      </c>
      <c r="BK150" s="198">
        <f>SUM(BK151:BK190)</f>
        <v>0</v>
      </c>
    </row>
    <row r="151" spans="2:65" s="1" customFormat="1" ht="25.5" customHeight="1">
      <c r="B151" s="41"/>
      <c r="C151" s="201" t="s">
        <v>249</v>
      </c>
      <c r="D151" s="201" t="s">
        <v>188</v>
      </c>
      <c r="E151" s="202" t="s">
        <v>2606</v>
      </c>
      <c r="F151" s="203" t="s">
        <v>2607</v>
      </c>
      <c r="G151" s="204" t="s">
        <v>212</v>
      </c>
      <c r="H151" s="205">
        <v>2.9</v>
      </c>
      <c r="I151" s="206"/>
      <c r="J151" s="207">
        <f>ROUND(I151*H151,2)</f>
        <v>0</v>
      </c>
      <c r="K151" s="203" t="s">
        <v>192</v>
      </c>
      <c r="L151" s="61"/>
      <c r="M151" s="208" t="s">
        <v>30</v>
      </c>
      <c r="N151" s="209" t="s">
        <v>45</v>
      </c>
      <c r="O151" s="42"/>
      <c r="P151" s="210">
        <f>O151*H151</f>
        <v>0</v>
      </c>
      <c r="Q151" s="210">
        <v>2.16</v>
      </c>
      <c r="R151" s="210">
        <f>Q151*H151</f>
        <v>6.2640000000000002</v>
      </c>
      <c r="S151" s="210">
        <v>0</v>
      </c>
      <c r="T151" s="211">
        <f>S151*H151</f>
        <v>0</v>
      </c>
      <c r="AR151" s="24" t="s">
        <v>193</v>
      </c>
      <c r="AT151" s="24" t="s">
        <v>188</v>
      </c>
      <c r="AU151" s="24" t="s">
        <v>84</v>
      </c>
      <c r="AY151" s="24" t="s">
        <v>186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24" t="s">
        <v>82</v>
      </c>
      <c r="BK151" s="212">
        <f>ROUND(I151*H151,2)</f>
        <v>0</v>
      </c>
      <c r="BL151" s="24" t="s">
        <v>193</v>
      </c>
      <c r="BM151" s="24" t="s">
        <v>2608</v>
      </c>
    </row>
    <row r="152" spans="2:65" s="1" customFormat="1" ht="27">
      <c r="B152" s="41"/>
      <c r="C152" s="63"/>
      <c r="D152" s="213" t="s">
        <v>195</v>
      </c>
      <c r="E152" s="63"/>
      <c r="F152" s="214" t="s">
        <v>2609</v>
      </c>
      <c r="G152" s="63"/>
      <c r="H152" s="63"/>
      <c r="I152" s="172"/>
      <c r="J152" s="63"/>
      <c r="K152" s="63"/>
      <c r="L152" s="61"/>
      <c r="M152" s="215"/>
      <c r="N152" s="42"/>
      <c r="O152" s="42"/>
      <c r="P152" s="42"/>
      <c r="Q152" s="42"/>
      <c r="R152" s="42"/>
      <c r="S152" s="42"/>
      <c r="T152" s="78"/>
      <c r="AT152" s="24" t="s">
        <v>195</v>
      </c>
      <c r="AU152" s="24" t="s">
        <v>84</v>
      </c>
    </row>
    <row r="153" spans="2:65" s="13" customFormat="1" ht="13.5">
      <c r="B153" s="227"/>
      <c r="C153" s="228"/>
      <c r="D153" s="213" t="s">
        <v>197</v>
      </c>
      <c r="E153" s="229" t="s">
        <v>30</v>
      </c>
      <c r="F153" s="230" t="s">
        <v>2583</v>
      </c>
      <c r="G153" s="228"/>
      <c r="H153" s="229" t="s">
        <v>30</v>
      </c>
      <c r="I153" s="231"/>
      <c r="J153" s="228"/>
      <c r="K153" s="228"/>
      <c r="L153" s="232"/>
      <c r="M153" s="233"/>
      <c r="N153" s="234"/>
      <c r="O153" s="234"/>
      <c r="P153" s="234"/>
      <c r="Q153" s="234"/>
      <c r="R153" s="234"/>
      <c r="S153" s="234"/>
      <c r="T153" s="235"/>
      <c r="AT153" s="236" t="s">
        <v>197</v>
      </c>
      <c r="AU153" s="236" t="s">
        <v>84</v>
      </c>
      <c r="AV153" s="13" t="s">
        <v>82</v>
      </c>
      <c r="AW153" s="13" t="s">
        <v>37</v>
      </c>
      <c r="AX153" s="13" t="s">
        <v>74</v>
      </c>
      <c r="AY153" s="236" t="s">
        <v>186</v>
      </c>
    </row>
    <row r="154" spans="2:65" s="12" customFormat="1" ht="13.5">
      <c r="B154" s="216"/>
      <c r="C154" s="217"/>
      <c r="D154" s="213" t="s">
        <v>197</v>
      </c>
      <c r="E154" s="218" t="s">
        <v>30</v>
      </c>
      <c r="F154" s="219" t="s">
        <v>2610</v>
      </c>
      <c r="G154" s="217"/>
      <c r="H154" s="220">
        <v>2.9</v>
      </c>
      <c r="I154" s="221"/>
      <c r="J154" s="217"/>
      <c r="K154" s="217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197</v>
      </c>
      <c r="AU154" s="226" t="s">
        <v>84</v>
      </c>
      <c r="AV154" s="12" t="s">
        <v>84</v>
      </c>
      <c r="AW154" s="12" t="s">
        <v>37</v>
      </c>
      <c r="AX154" s="12" t="s">
        <v>74</v>
      </c>
      <c r="AY154" s="226" t="s">
        <v>186</v>
      </c>
    </row>
    <row r="155" spans="2:65" s="1" customFormat="1" ht="16.5" customHeight="1">
      <c r="B155" s="41"/>
      <c r="C155" s="201" t="s">
        <v>256</v>
      </c>
      <c r="D155" s="201" t="s">
        <v>188</v>
      </c>
      <c r="E155" s="202" t="s">
        <v>2611</v>
      </c>
      <c r="F155" s="203" t="s">
        <v>2612</v>
      </c>
      <c r="G155" s="204" t="s">
        <v>304</v>
      </c>
      <c r="H155" s="205">
        <v>0.69599999999999995</v>
      </c>
      <c r="I155" s="206"/>
      <c r="J155" s="207">
        <f>ROUND(I155*H155,2)</f>
        <v>0</v>
      </c>
      <c r="K155" s="203" t="s">
        <v>192</v>
      </c>
      <c r="L155" s="61"/>
      <c r="M155" s="208" t="s">
        <v>30</v>
      </c>
      <c r="N155" s="209" t="s">
        <v>45</v>
      </c>
      <c r="O155" s="42"/>
      <c r="P155" s="210">
        <f>O155*H155</f>
        <v>0</v>
      </c>
      <c r="Q155" s="210">
        <v>1.0601700000000001</v>
      </c>
      <c r="R155" s="210">
        <f>Q155*H155</f>
        <v>0.73787831999999998</v>
      </c>
      <c r="S155" s="210">
        <v>0</v>
      </c>
      <c r="T155" s="211">
        <f>S155*H155</f>
        <v>0</v>
      </c>
      <c r="AR155" s="24" t="s">
        <v>193</v>
      </c>
      <c r="AT155" s="24" t="s">
        <v>188</v>
      </c>
      <c r="AU155" s="24" t="s">
        <v>84</v>
      </c>
      <c r="AY155" s="24" t="s">
        <v>186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24" t="s">
        <v>82</v>
      </c>
      <c r="BK155" s="212">
        <f>ROUND(I155*H155,2)</f>
        <v>0</v>
      </c>
      <c r="BL155" s="24" t="s">
        <v>193</v>
      </c>
      <c r="BM155" s="24" t="s">
        <v>2613</v>
      </c>
    </row>
    <row r="156" spans="2:65" s="1" customFormat="1" ht="13.5">
      <c r="B156" s="41"/>
      <c r="C156" s="63"/>
      <c r="D156" s="213" t="s">
        <v>195</v>
      </c>
      <c r="E156" s="63"/>
      <c r="F156" s="214" t="s">
        <v>2614</v>
      </c>
      <c r="G156" s="63"/>
      <c r="H156" s="63"/>
      <c r="I156" s="172"/>
      <c r="J156" s="63"/>
      <c r="K156" s="63"/>
      <c r="L156" s="61"/>
      <c r="M156" s="215"/>
      <c r="N156" s="42"/>
      <c r="O156" s="42"/>
      <c r="P156" s="42"/>
      <c r="Q156" s="42"/>
      <c r="R156" s="42"/>
      <c r="S156" s="42"/>
      <c r="T156" s="78"/>
      <c r="AT156" s="24" t="s">
        <v>195</v>
      </c>
      <c r="AU156" s="24" t="s">
        <v>84</v>
      </c>
    </row>
    <row r="157" spans="2:65" s="13" customFormat="1" ht="13.5">
      <c r="B157" s="227"/>
      <c r="C157" s="228"/>
      <c r="D157" s="213" t="s">
        <v>197</v>
      </c>
      <c r="E157" s="229" t="s">
        <v>30</v>
      </c>
      <c r="F157" s="230" t="s">
        <v>2583</v>
      </c>
      <c r="G157" s="228"/>
      <c r="H157" s="229" t="s">
        <v>30</v>
      </c>
      <c r="I157" s="231"/>
      <c r="J157" s="228"/>
      <c r="K157" s="228"/>
      <c r="L157" s="232"/>
      <c r="M157" s="233"/>
      <c r="N157" s="234"/>
      <c r="O157" s="234"/>
      <c r="P157" s="234"/>
      <c r="Q157" s="234"/>
      <c r="R157" s="234"/>
      <c r="S157" s="234"/>
      <c r="T157" s="235"/>
      <c r="AT157" s="236" t="s">
        <v>197</v>
      </c>
      <c r="AU157" s="236" t="s">
        <v>84</v>
      </c>
      <c r="AV157" s="13" t="s">
        <v>82</v>
      </c>
      <c r="AW157" s="13" t="s">
        <v>37</v>
      </c>
      <c r="AX157" s="13" t="s">
        <v>74</v>
      </c>
      <c r="AY157" s="236" t="s">
        <v>186</v>
      </c>
    </row>
    <row r="158" spans="2:65" s="12" customFormat="1" ht="13.5">
      <c r="B158" s="216"/>
      <c r="C158" s="217"/>
      <c r="D158" s="213" t="s">
        <v>197</v>
      </c>
      <c r="E158" s="218" t="s">
        <v>30</v>
      </c>
      <c r="F158" s="219" t="s">
        <v>2615</v>
      </c>
      <c r="G158" s="217"/>
      <c r="H158" s="220">
        <v>0.69599999999999995</v>
      </c>
      <c r="I158" s="221"/>
      <c r="J158" s="217"/>
      <c r="K158" s="217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197</v>
      </c>
      <c r="AU158" s="226" t="s">
        <v>84</v>
      </c>
      <c r="AV158" s="12" t="s">
        <v>84</v>
      </c>
      <c r="AW158" s="12" t="s">
        <v>37</v>
      </c>
      <c r="AX158" s="12" t="s">
        <v>74</v>
      </c>
      <c r="AY158" s="226" t="s">
        <v>186</v>
      </c>
    </row>
    <row r="159" spans="2:65" s="1" customFormat="1" ht="16.5" customHeight="1">
      <c r="B159" s="41"/>
      <c r="C159" s="201" t="s">
        <v>261</v>
      </c>
      <c r="D159" s="201" t="s">
        <v>188</v>
      </c>
      <c r="E159" s="202" t="s">
        <v>2616</v>
      </c>
      <c r="F159" s="203" t="s">
        <v>2617</v>
      </c>
      <c r="G159" s="204" t="s">
        <v>212</v>
      </c>
      <c r="H159" s="205">
        <v>8.6999999999999993</v>
      </c>
      <c r="I159" s="206"/>
      <c r="J159" s="207">
        <f>ROUND(I159*H159,2)</f>
        <v>0</v>
      </c>
      <c r="K159" s="203" t="s">
        <v>192</v>
      </c>
      <c r="L159" s="61"/>
      <c r="M159" s="208" t="s">
        <v>30</v>
      </c>
      <c r="N159" s="209" t="s">
        <v>45</v>
      </c>
      <c r="O159" s="42"/>
      <c r="P159" s="210">
        <f>O159*H159</f>
        <v>0</v>
      </c>
      <c r="Q159" s="210">
        <v>2.4746100000000002</v>
      </c>
      <c r="R159" s="210">
        <f>Q159*H159</f>
        <v>21.529107</v>
      </c>
      <c r="S159" s="210">
        <v>0</v>
      </c>
      <c r="T159" s="211">
        <f>S159*H159</f>
        <v>0</v>
      </c>
      <c r="AR159" s="24" t="s">
        <v>193</v>
      </c>
      <c r="AT159" s="24" t="s">
        <v>188</v>
      </c>
      <c r="AU159" s="24" t="s">
        <v>84</v>
      </c>
      <c r="AY159" s="24" t="s">
        <v>186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24" t="s">
        <v>82</v>
      </c>
      <c r="BK159" s="212">
        <f>ROUND(I159*H159,2)</f>
        <v>0</v>
      </c>
      <c r="BL159" s="24" t="s">
        <v>193</v>
      </c>
      <c r="BM159" s="24" t="s">
        <v>2618</v>
      </c>
    </row>
    <row r="160" spans="2:65" s="1" customFormat="1" ht="13.5">
      <c r="B160" s="41"/>
      <c r="C160" s="63"/>
      <c r="D160" s="213" t="s">
        <v>195</v>
      </c>
      <c r="E160" s="63"/>
      <c r="F160" s="214" t="s">
        <v>2619</v>
      </c>
      <c r="G160" s="63"/>
      <c r="H160" s="63"/>
      <c r="I160" s="172"/>
      <c r="J160" s="63"/>
      <c r="K160" s="63"/>
      <c r="L160" s="61"/>
      <c r="M160" s="215"/>
      <c r="N160" s="42"/>
      <c r="O160" s="42"/>
      <c r="P160" s="42"/>
      <c r="Q160" s="42"/>
      <c r="R160" s="42"/>
      <c r="S160" s="42"/>
      <c r="T160" s="78"/>
      <c r="AT160" s="24" t="s">
        <v>195</v>
      </c>
      <c r="AU160" s="24" t="s">
        <v>84</v>
      </c>
    </row>
    <row r="161" spans="2:65" s="13" customFormat="1" ht="13.5">
      <c r="B161" s="227"/>
      <c r="C161" s="228"/>
      <c r="D161" s="213" t="s">
        <v>197</v>
      </c>
      <c r="E161" s="229" t="s">
        <v>30</v>
      </c>
      <c r="F161" s="230" t="s">
        <v>2583</v>
      </c>
      <c r="G161" s="228"/>
      <c r="H161" s="229" t="s">
        <v>30</v>
      </c>
      <c r="I161" s="231"/>
      <c r="J161" s="228"/>
      <c r="K161" s="228"/>
      <c r="L161" s="232"/>
      <c r="M161" s="233"/>
      <c r="N161" s="234"/>
      <c r="O161" s="234"/>
      <c r="P161" s="234"/>
      <c r="Q161" s="234"/>
      <c r="R161" s="234"/>
      <c r="S161" s="234"/>
      <c r="T161" s="235"/>
      <c r="AT161" s="236" t="s">
        <v>197</v>
      </c>
      <c r="AU161" s="236" t="s">
        <v>84</v>
      </c>
      <c r="AV161" s="13" t="s">
        <v>82</v>
      </c>
      <c r="AW161" s="13" t="s">
        <v>37</v>
      </c>
      <c r="AX161" s="13" t="s">
        <v>74</v>
      </c>
      <c r="AY161" s="236" t="s">
        <v>186</v>
      </c>
    </row>
    <row r="162" spans="2:65" s="12" customFormat="1" ht="13.5">
      <c r="B162" s="216"/>
      <c r="C162" s="217"/>
      <c r="D162" s="213" t="s">
        <v>197</v>
      </c>
      <c r="E162" s="218" t="s">
        <v>30</v>
      </c>
      <c r="F162" s="219" t="s">
        <v>2620</v>
      </c>
      <c r="G162" s="217"/>
      <c r="H162" s="220">
        <v>8.6999999999999993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197</v>
      </c>
      <c r="AU162" s="226" t="s">
        <v>84</v>
      </c>
      <c r="AV162" s="12" t="s">
        <v>84</v>
      </c>
      <c r="AW162" s="12" t="s">
        <v>37</v>
      </c>
      <c r="AX162" s="12" t="s">
        <v>74</v>
      </c>
      <c r="AY162" s="226" t="s">
        <v>186</v>
      </c>
    </row>
    <row r="163" spans="2:65" s="1" customFormat="1" ht="16.5" customHeight="1">
      <c r="B163" s="41"/>
      <c r="C163" s="201" t="s">
        <v>266</v>
      </c>
      <c r="D163" s="201" t="s">
        <v>188</v>
      </c>
      <c r="E163" s="202" t="s">
        <v>963</v>
      </c>
      <c r="F163" s="203" t="s">
        <v>964</v>
      </c>
      <c r="G163" s="204" t="s">
        <v>191</v>
      </c>
      <c r="H163" s="205">
        <v>5.82</v>
      </c>
      <c r="I163" s="206"/>
      <c r="J163" s="207">
        <f>ROUND(I163*H163,2)</f>
        <v>0</v>
      </c>
      <c r="K163" s="203" t="s">
        <v>192</v>
      </c>
      <c r="L163" s="61"/>
      <c r="M163" s="208" t="s">
        <v>30</v>
      </c>
      <c r="N163" s="209" t="s">
        <v>45</v>
      </c>
      <c r="O163" s="42"/>
      <c r="P163" s="210">
        <f>O163*H163</f>
        <v>0</v>
      </c>
      <c r="Q163" s="210">
        <v>2.47E-3</v>
      </c>
      <c r="R163" s="210">
        <f>Q163*H163</f>
        <v>1.43754E-2</v>
      </c>
      <c r="S163" s="210">
        <v>0</v>
      </c>
      <c r="T163" s="211">
        <f>S163*H163</f>
        <v>0</v>
      </c>
      <c r="AR163" s="24" t="s">
        <v>193</v>
      </c>
      <c r="AT163" s="24" t="s">
        <v>188</v>
      </c>
      <c r="AU163" s="24" t="s">
        <v>84</v>
      </c>
      <c r="AY163" s="24" t="s">
        <v>186</v>
      </c>
      <c r="BE163" s="212">
        <f>IF(N163="základní",J163,0)</f>
        <v>0</v>
      </c>
      <c r="BF163" s="212">
        <f>IF(N163="snížená",J163,0)</f>
        <v>0</v>
      </c>
      <c r="BG163" s="212">
        <f>IF(N163="zákl. přenesená",J163,0)</f>
        <v>0</v>
      </c>
      <c r="BH163" s="212">
        <f>IF(N163="sníž. přenesená",J163,0)</f>
        <v>0</v>
      </c>
      <c r="BI163" s="212">
        <f>IF(N163="nulová",J163,0)</f>
        <v>0</v>
      </c>
      <c r="BJ163" s="24" t="s">
        <v>82</v>
      </c>
      <c r="BK163" s="212">
        <f>ROUND(I163*H163,2)</f>
        <v>0</v>
      </c>
      <c r="BL163" s="24" t="s">
        <v>193</v>
      </c>
      <c r="BM163" s="24" t="s">
        <v>2621</v>
      </c>
    </row>
    <row r="164" spans="2:65" s="1" customFormat="1" ht="13.5">
      <c r="B164" s="41"/>
      <c r="C164" s="63"/>
      <c r="D164" s="213" t="s">
        <v>195</v>
      </c>
      <c r="E164" s="63"/>
      <c r="F164" s="214" t="s">
        <v>966</v>
      </c>
      <c r="G164" s="63"/>
      <c r="H164" s="63"/>
      <c r="I164" s="172"/>
      <c r="J164" s="63"/>
      <c r="K164" s="63"/>
      <c r="L164" s="61"/>
      <c r="M164" s="215"/>
      <c r="N164" s="42"/>
      <c r="O164" s="42"/>
      <c r="P164" s="42"/>
      <c r="Q164" s="42"/>
      <c r="R164" s="42"/>
      <c r="S164" s="42"/>
      <c r="T164" s="78"/>
      <c r="AT164" s="24" t="s">
        <v>195</v>
      </c>
      <c r="AU164" s="24" t="s">
        <v>84</v>
      </c>
    </row>
    <row r="165" spans="2:65" s="13" customFormat="1" ht="13.5">
      <c r="B165" s="227"/>
      <c r="C165" s="228"/>
      <c r="D165" s="213" t="s">
        <v>197</v>
      </c>
      <c r="E165" s="229" t="s">
        <v>30</v>
      </c>
      <c r="F165" s="230" t="s">
        <v>2583</v>
      </c>
      <c r="G165" s="228"/>
      <c r="H165" s="229" t="s">
        <v>30</v>
      </c>
      <c r="I165" s="231"/>
      <c r="J165" s="228"/>
      <c r="K165" s="228"/>
      <c r="L165" s="232"/>
      <c r="M165" s="233"/>
      <c r="N165" s="234"/>
      <c r="O165" s="234"/>
      <c r="P165" s="234"/>
      <c r="Q165" s="234"/>
      <c r="R165" s="234"/>
      <c r="S165" s="234"/>
      <c r="T165" s="235"/>
      <c r="AT165" s="236" t="s">
        <v>197</v>
      </c>
      <c r="AU165" s="236" t="s">
        <v>84</v>
      </c>
      <c r="AV165" s="13" t="s">
        <v>82</v>
      </c>
      <c r="AW165" s="13" t="s">
        <v>37</v>
      </c>
      <c r="AX165" s="13" t="s">
        <v>74</v>
      </c>
      <c r="AY165" s="236" t="s">
        <v>186</v>
      </c>
    </row>
    <row r="166" spans="2:65" s="12" customFormat="1" ht="13.5">
      <c r="B166" s="216"/>
      <c r="C166" s="217"/>
      <c r="D166" s="213" t="s">
        <v>197</v>
      </c>
      <c r="E166" s="218" t="s">
        <v>30</v>
      </c>
      <c r="F166" s="219" t="s">
        <v>2622</v>
      </c>
      <c r="G166" s="217"/>
      <c r="H166" s="220">
        <v>5.82</v>
      </c>
      <c r="I166" s="221"/>
      <c r="J166" s="217"/>
      <c r="K166" s="217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197</v>
      </c>
      <c r="AU166" s="226" t="s">
        <v>84</v>
      </c>
      <c r="AV166" s="12" t="s">
        <v>84</v>
      </c>
      <c r="AW166" s="12" t="s">
        <v>37</v>
      </c>
      <c r="AX166" s="12" t="s">
        <v>74</v>
      </c>
      <c r="AY166" s="226" t="s">
        <v>186</v>
      </c>
    </row>
    <row r="167" spans="2:65" s="1" customFormat="1" ht="16.5" customHeight="1">
      <c r="B167" s="41"/>
      <c r="C167" s="201" t="s">
        <v>282</v>
      </c>
      <c r="D167" s="201" t="s">
        <v>188</v>
      </c>
      <c r="E167" s="202" t="s">
        <v>968</v>
      </c>
      <c r="F167" s="203" t="s">
        <v>969</v>
      </c>
      <c r="G167" s="204" t="s">
        <v>191</v>
      </c>
      <c r="H167" s="205">
        <v>5.82</v>
      </c>
      <c r="I167" s="206"/>
      <c r="J167" s="207">
        <f>ROUND(I167*H167,2)</f>
        <v>0</v>
      </c>
      <c r="K167" s="203" t="s">
        <v>192</v>
      </c>
      <c r="L167" s="61"/>
      <c r="M167" s="208" t="s">
        <v>30</v>
      </c>
      <c r="N167" s="209" t="s">
        <v>45</v>
      </c>
      <c r="O167" s="42"/>
      <c r="P167" s="210">
        <f>O167*H167</f>
        <v>0</v>
      </c>
      <c r="Q167" s="210">
        <v>0</v>
      </c>
      <c r="R167" s="210">
        <f>Q167*H167</f>
        <v>0</v>
      </c>
      <c r="S167" s="210">
        <v>0</v>
      </c>
      <c r="T167" s="211">
        <f>S167*H167</f>
        <v>0</v>
      </c>
      <c r="AR167" s="24" t="s">
        <v>193</v>
      </c>
      <c r="AT167" s="24" t="s">
        <v>188</v>
      </c>
      <c r="AU167" s="24" t="s">
        <v>84</v>
      </c>
      <c r="AY167" s="24" t="s">
        <v>186</v>
      </c>
      <c r="BE167" s="212">
        <f>IF(N167="základní",J167,0)</f>
        <v>0</v>
      </c>
      <c r="BF167" s="212">
        <f>IF(N167="snížená",J167,0)</f>
        <v>0</v>
      </c>
      <c r="BG167" s="212">
        <f>IF(N167="zákl. přenesená",J167,0)</f>
        <v>0</v>
      </c>
      <c r="BH167" s="212">
        <f>IF(N167="sníž. přenesená",J167,0)</f>
        <v>0</v>
      </c>
      <c r="BI167" s="212">
        <f>IF(N167="nulová",J167,0)</f>
        <v>0</v>
      </c>
      <c r="BJ167" s="24" t="s">
        <v>82</v>
      </c>
      <c r="BK167" s="212">
        <f>ROUND(I167*H167,2)</f>
        <v>0</v>
      </c>
      <c r="BL167" s="24" t="s">
        <v>193</v>
      </c>
      <c r="BM167" s="24" t="s">
        <v>2623</v>
      </c>
    </row>
    <row r="168" spans="2:65" s="1" customFormat="1" ht="13.5">
      <c r="B168" s="41"/>
      <c r="C168" s="63"/>
      <c r="D168" s="213" t="s">
        <v>195</v>
      </c>
      <c r="E168" s="63"/>
      <c r="F168" s="214" t="s">
        <v>971</v>
      </c>
      <c r="G168" s="63"/>
      <c r="H168" s="63"/>
      <c r="I168" s="172"/>
      <c r="J168" s="63"/>
      <c r="K168" s="63"/>
      <c r="L168" s="61"/>
      <c r="M168" s="215"/>
      <c r="N168" s="42"/>
      <c r="O168" s="42"/>
      <c r="P168" s="42"/>
      <c r="Q168" s="42"/>
      <c r="R168" s="42"/>
      <c r="S168" s="42"/>
      <c r="T168" s="78"/>
      <c r="AT168" s="24" t="s">
        <v>195</v>
      </c>
      <c r="AU168" s="24" t="s">
        <v>84</v>
      </c>
    </row>
    <row r="169" spans="2:65" s="13" customFormat="1" ht="13.5">
      <c r="B169" s="227"/>
      <c r="C169" s="228"/>
      <c r="D169" s="213" t="s">
        <v>197</v>
      </c>
      <c r="E169" s="229" t="s">
        <v>30</v>
      </c>
      <c r="F169" s="230" t="s">
        <v>2583</v>
      </c>
      <c r="G169" s="228"/>
      <c r="H169" s="229" t="s">
        <v>30</v>
      </c>
      <c r="I169" s="231"/>
      <c r="J169" s="228"/>
      <c r="K169" s="228"/>
      <c r="L169" s="232"/>
      <c r="M169" s="233"/>
      <c r="N169" s="234"/>
      <c r="O169" s="234"/>
      <c r="P169" s="234"/>
      <c r="Q169" s="234"/>
      <c r="R169" s="234"/>
      <c r="S169" s="234"/>
      <c r="T169" s="235"/>
      <c r="AT169" s="236" t="s">
        <v>197</v>
      </c>
      <c r="AU169" s="236" t="s">
        <v>84</v>
      </c>
      <c r="AV169" s="13" t="s">
        <v>82</v>
      </c>
      <c r="AW169" s="13" t="s">
        <v>37</v>
      </c>
      <c r="AX169" s="13" t="s">
        <v>74</v>
      </c>
      <c r="AY169" s="236" t="s">
        <v>186</v>
      </c>
    </row>
    <row r="170" spans="2:65" s="12" customFormat="1" ht="13.5">
      <c r="B170" s="216"/>
      <c r="C170" s="217"/>
      <c r="D170" s="213" t="s">
        <v>197</v>
      </c>
      <c r="E170" s="218" t="s">
        <v>30</v>
      </c>
      <c r="F170" s="219" t="s">
        <v>2622</v>
      </c>
      <c r="G170" s="217"/>
      <c r="H170" s="220">
        <v>5.82</v>
      </c>
      <c r="I170" s="221"/>
      <c r="J170" s="217"/>
      <c r="K170" s="217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197</v>
      </c>
      <c r="AU170" s="226" t="s">
        <v>84</v>
      </c>
      <c r="AV170" s="12" t="s">
        <v>84</v>
      </c>
      <c r="AW170" s="12" t="s">
        <v>37</v>
      </c>
      <c r="AX170" s="12" t="s">
        <v>74</v>
      </c>
      <c r="AY170" s="226" t="s">
        <v>186</v>
      </c>
    </row>
    <row r="171" spans="2:65" s="1" customFormat="1" ht="16.5" customHeight="1">
      <c r="B171" s="41"/>
      <c r="C171" s="201" t="s">
        <v>10</v>
      </c>
      <c r="D171" s="201" t="s">
        <v>188</v>
      </c>
      <c r="E171" s="202" t="s">
        <v>2624</v>
      </c>
      <c r="F171" s="203" t="s">
        <v>2625</v>
      </c>
      <c r="G171" s="204" t="s">
        <v>212</v>
      </c>
      <c r="H171" s="205">
        <v>3.177</v>
      </c>
      <c r="I171" s="206"/>
      <c r="J171" s="207">
        <f>ROUND(I171*H171,2)</f>
        <v>0</v>
      </c>
      <c r="K171" s="203" t="s">
        <v>192</v>
      </c>
      <c r="L171" s="61"/>
      <c r="M171" s="208" t="s">
        <v>30</v>
      </c>
      <c r="N171" s="209" t="s">
        <v>45</v>
      </c>
      <c r="O171" s="42"/>
      <c r="P171" s="210">
        <f>O171*H171</f>
        <v>0</v>
      </c>
      <c r="Q171" s="210">
        <v>2.4744999999999999</v>
      </c>
      <c r="R171" s="210">
        <f>Q171*H171</f>
        <v>7.8614864999999998</v>
      </c>
      <c r="S171" s="210">
        <v>0</v>
      </c>
      <c r="T171" s="211">
        <f>S171*H171</f>
        <v>0</v>
      </c>
      <c r="AR171" s="24" t="s">
        <v>193</v>
      </c>
      <c r="AT171" s="24" t="s">
        <v>188</v>
      </c>
      <c r="AU171" s="24" t="s">
        <v>84</v>
      </c>
      <c r="AY171" s="24" t="s">
        <v>186</v>
      </c>
      <c r="BE171" s="212">
        <f>IF(N171="základní",J171,0)</f>
        <v>0</v>
      </c>
      <c r="BF171" s="212">
        <f>IF(N171="snížená",J171,0)</f>
        <v>0</v>
      </c>
      <c r="BG171" s="212">
        <f>IF(N171="zákl. přenesená",J171,0)</f>
        <v>0</v>
      </c>
      <c r="BH171" s="212">
        <f>IF(N171="sníž. přenesená",J171,0)</f>
        <v>0</v>
      </c>
      <c r="BI171" s="212">
        <f>IF(N171="nulová",J171,0)</f>
        <v>0</v>
      </c>
      <c r="BJ171" s="24" t="s">
        <v>82</v>
      </c>
      <c r="BK171" s="212">
        <f>ROUND(I171*H171,2)</f>
        <v>0</v>
      </c>
      <c r="BL171" s="24" t="s">
        <v>193</v>
      </c>
      <c r="BM171" s="24" t="s">
        <v>2626</v>
      </c>
    </row>
    <row r="172" spans="2:65" s="1" customFormat="1" ht="13.5">
      <c r="B172" s="41"/>
      <c r="C172" s="63"/>
      <c r="D172" s="213" t="s">
        <v>195</v>
      </c>
      <c r="E172" s="63"/>
      <c r="F172" s="214" t="s">
        <v>2627</v>
      </c>
      <c r="G172" s="63"/>
      <c r="H172" s="63"/>
      <c r="I172" s="172"/>
      <c r="J172" s="63"/>
      <c r="K172" s="63"/>
      <c r="L172" s="61"/>
      <c r="M172" s="215"/>
      <c r="N172" s="42"/>
      <c r="O172" s="42"/>
      <c r="P172" s="42"/>
      <c r="Q172" s="42"/>
      <c r="R172" s="42"/>
      <c r="S172" s="42"/>
      <c r="T172" s="78"/>
      <c r="AT172" s="24" t="s">
        <v>195</v>
      </c>
      <c r="AU172" s="24" t="s">
        <v>84</v>
      </c>
    </row>
    <row r="173" spans="2:65" s="13" customFormat="1" ht="13.5">
      <c r="B173" s="227"/>
      <c r="C173" s="228"/>
      <c r="D173" s="213" t="s">
        <v>197</v>
      </c>
      <c r="E173" s="229" t="s">
        <v>30</v>
      </c>
      <c r="F173" s="230" t="s">
        <v>2583</v>
      </c>
      <c r="G173" s="228"/>
      <c r="H173" s="229" t="s">
        <v>30</v>
      </c>
      <c r="I173" s="231"/>
      <c r="J173" s="228"/>
      <c r="K173" s="228"/>
      <c r="L173" s="232"/>
      <c r="M173" s="233"/>
      <c r="N173" s="234"/>
      <c r="O173" s="234"/>
      <c r="P173" s="234"/>
      <c r="Q173" s="234"/>
      <c r="R173" s="234"/>
      <c r="S173" s="234"/>
      <c r="T173" s="235"/>
      <c r="AT173" s="236" t="s">
        <v>197</v>
      </c>
      <c r="AU173" s="236" t="s">
        <v>84</v>
      </c>
      <c r="AV173" s="13" t="s">
        <v>82</v>
      </c>
      <c r="AW173" s="13" t="s">
        <v>37</v>
      </c>
      <c r="AX173" s="13" t="s">
        <v>74</v>
      </c>
      <c r="AY173" s="236" t="s">
        <v>186</v>
      </c>
    </row>
    <row r="174" spans="2:65" s="12" customFormat="1" ht="13.5">
      <c r="B174" s="216"/>
      <c r="C174" s="217"/>
      <c r="D174" s="213" t="s">
        <v>197</v>
      </c>
      <c r="E174" s="218" t="s">
        <v>30</v>
      </c>
      <c r="F174" s="219" t="s">
        <v>2628</v>
      </c>
      <c r="G174" s="217"/>
      <c r="H174" s="220">
        <v>3.177</v>
      </c>
      <c r="I174" s="221"/>
      <c r="J174" s="217"/>
      <c r="K174" s="217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197</v>
      </c>
      <c r="AU174" s="226" t="s">
        <v>84</v>
      </c>
      <c r="AV174" s="12" t="s">
        <v>84</v>
      </c>
      <c r="AW174" s="12" t="s">
        <v>37</v>
      </c>
      <c r="AX174" s="12" t="s">
        <v>74</v>
      </c>
      <c r="AY174" s="226" t="s">
        <v>186</v>
      </c>
    </row>
    <row r="175" spans="2:65" s="1" customFormat="1" ht="16.5" customHeight="1">
      <c r="B175" s="41"/>
      <c r="C175" s="201" t="s">
        <v>295</v>
      </c>
      <c r="D175" s="201" t="s">
        <v>188</v>
      </c>
      <c r="E175" s="202" t="s">
        <v>2629</v>
      </c>
      <c r="F175" s="203" t="s">
        <v>2630</v>
      </c>
      <c r="G175" s="204" t="s">
        <v>191</v>
      </c>
      <c r="H175" s="205">
        <v>22.901</v>
      </c>
      <c r="I175" s="206"/>
      <c r="J175" s="207">
        <f>ROUND(I175*H175,2)</f>
        <v>0</v>
      </c>
      <c r="K175" s="203" t="s">
        <v>192</v>
      </c>
      <c r="L175" s="61"/>
      <c r="M175" s="208" t="s">
        <v>30</v>
      </c>
      <c r="N175" s="209" t="s">
        <v>45</v>
      </c>
      <c r="O175" s="42"/>
      <c r="P175" s="210">
        <f>O175*H175</f>
        <v>0</v>
      </c>
      <c r="Q175" s="210">
        <v>4.0800000000000003E-3</v>
      </c>
      <c r="R175" s="210">
        <f>Q175*H175</f>
        <v>9.3436080000000005E-2</v>
      </c>
      <c r="S175" s="210">
        <v>0</v>
      </c>
      <c r="T175" s="211">
        <f>S175*H175</f>
        <v>0</v>
      </c>
      <c r="AR175" s="24" t="s">
        <v>193</v>
      </c>
      <c r="AT175" s="24" t="s">
        <v>188</v>
      </c>
      <c r="AU175" s="24" t="s">
        <v>84</v>
      </c>
      <c r="AY175" s="24" t="s">
        <v>186</v>
      </c>
      <c r="BE175" s="212">
        <f>IF(N175="základní",J175,0)</f>
        <v>0</v>
      </c>
      <c r="BF175" s="212">
        <f>IF(N175="snížená",J175,0)</f>
        <v>0</v>
      </c>
      <c r="BG175" s="212">
        <f>IF(N175="zákl. přenesená",J175,0)</f>
        <v>0</v>
      </c>
      <c r="BH175" s="212">
        <f>IF(N175="sníž. přenesená",J175,0)</f>
        <v>0</v>
      </c>
      <c r="BI175" s="212">
        <f>IF(N175="nulová",J175,0)</f>
        <v>0</v>
      </c>
      <c r="BJ175" s="24" t="s">
        <v>82</v>
      </c>
      <c r="BK175" s="212">
        <f>ROUND(I175*H175,2)</f>
        <v>0</v>
      </c>
      <c r="BL175" s="24" t="s">
        <v>193</v>
      </c>
      <c r="BM175" s="24" t="s">
        <v>2631</v>
      </c>
    </row>
    <row r="176" spans="2:65" s="1" customFormat="1" ht="27">
      <c r="B176" s="41"/>
      <c r="C176" s="63"/>
      <c r="D176" s="213" t="s">
        <v>195</v>
      </c>
      <c r="E176" s="63"/>
      <c r="F176" s="214" t="s">
        <v>2632</v>
      </c>
      <c r="G176" s="63"/>
      <c r="H176" s="63"/>
      <c r="I176" s="172"/>
      <c r="J176" s="63"/>
      <c r="K176" s="63"/>
      <c r="L176" s="61"/>
      <c r="M176" s="215"/>
      <c r="N176" s="42"/>
      <c r="O176" s="42"/>
      <c r="P176" s="42"/>
      <c r="Q176" s="42"/>
      <c r="R176" s="42"/>
      <c r="S176" s="42"/>
      <c r="T176" s="78"/>
      <c r="AT176" s="24" t="s">
        <v>195</v>
      </c>
      <c r="AU176" s="24" t="s">
        <v>84</v>
      </c>
    </row>
    <row r="177" spans="2:65" s="13" customFormat="1" ht="13.5">
      <c r="B177" s="227"/>
      <c r="C177" s="228"/>
      <c r="D177" s="213" t="s">
        <v>197</v>
      </c>
      <c r="E177" s="229" t="s">
        <v>30</v>
      </c>
      <c r="F177" s="230" t="s">
        <v>2583</v>
      </c>
      <c r="G177" s="228"/>
      <c r="H177" s="229" t="s">
        <v>30</v>
      </c>
      <c r="I177" s="231"/>
      <c r="J177" s="228"/>
      <c r="K177" s="228"/>
      <c r="L177" s="232"/>
      <c r="M177" s="233"/>
      <c r="N177" s="234"/>
      <c r="O177" s="234"/>
      <c r="P177" s="234"/>
      <c r="Q177" s="234"/>
      <c r="R177" s="234"/>
      <c r="S177" s="234"/>
      <c r="T177" s="235"/>
      <c r="AT177" s="236" t="s">
        <v>197</v>
      </c>
      <c r="AU177" s="236" t="s">
        <v>84</v>
      </c>
      <c r="AV177" s="13" t="s">
        <v>82</v>
      </c>
      <c r="AW177" s="13" t="s">
        <v>37</v>
      </c>
      <c r="AX177" s="13" t="s">
        <v>74</v>
      </c>
      <c r="AY177" s="236" t="s">
        <v>186</v>
      </c>
    </row>
    <row r="178" spans="2:65" s="12" customFormat="1" ht="13.5">
      <c r="B178" s="216"/>
      <c r="C178" s="217"/>
      <c r="D178" s="213" t="s">
        <v>197</v>
      </c>
      <c r="E178" s="218" t="s">
        <v>30</v>
      </c>
      <c r="F178" s="219" t="s">
        <v>2633</v>
      </c>
      <c r="G178" s="217"/>
      <c r="H178" s="220">
        <v>8.8249999999999993</v>
      </c>
      <c r="I178" s="221"/>
      <c r="J178" s="217"/>
      <c r="K178" s="217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197</v>
      </c>
      <c r="AU178" s="226" t="s">
        <v>84</v>
      </c>
      <c r="AV178" s="12" t="s">
        <v>84</v>
      </c>
      <c r="AW178" s="12" t="s">
        <v>37</v>
      </c>
      <c r="AX178" s="12" t="s">
        <v>74</v>
      </c>
      <c r="AY178" s="226" t="s">
        <v>186</v>
      </c>
    </row>
    <row r="179" spans="2:65" s="12" customFormat="1" ht="13.5">
      <c r="B179" s="216"/>
      <c r="C179" s="217"/>
      <c r="D179" s="213" t="s">
        <v>197</v>
      </c>
      <c r="E179" s="218" t="s">
        <v>30</v>
      </c>
      <c r="F179" s="219" t="s">
        <v>2634</v>
      </c>
      <c r="G179" s="217"/>
      <c r="H179" s="220">
        <v>10.35</v>
      </c>
      <c r="I179" s="221"/>
      <c r="J179" s="217"/>
      <c r="K179" s="217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197</v>
      </c>
      <c r="AU179" s="226" t="s">
        <v>84</v>
      </c>
      <c r="AV179" s="12" t="s">
        <v>84</v>
      </c>
      <c r="AW179" s="12" t="s">
        <v>37</v>
      </c>
      <c r="AX179" s="12" t="s">
        <v>74</v>
      </c>
      <c r="AY179" s="226" t="s">
        <v>186</v>
      </c>
    </row>
    <row r="180" spans="2:65" s="12" customFormat="1" ht="13.5">
      <c r="B180" s="216"/>
      <c r="C180" s="217"/>
      <c r="D180" s="213" t="s">
        <v>197</v>
      </c>
      <c r="E180" s="218" t="s">
        <v>30</v>
      </c>
      <c r="F180" s="219" t="s">
        <v>2635</v>
      </c>
      <c r="G180" s="217"/>
      <c r="H180" s="220">
        <v>3.726</v>
      </c>
      <c r="I180" s="221"/>
      <c r="J180" s="217"/>
      <c r="K180" s="217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197</v>
      </c>
      <c r="AU180" s="226" t="s">
        <v>84</v>
      </c>
      <c r="AV180" s="12" t="s">
        <v>84</v>
      </c>
      <c r="AW180" s="12" t="s">
        <v>37</v>
      </c>
      <c r="AX180" s="12" t="s">
        <v>74</v>
      </c>
      <c r="AY180" s="226" t="s">
        <v>186</v>
      </c>
    </row>
    <row r="181" spans="2:65" s="1" customFormat="1" ht="16.5" customHeight="1">
      <c r="B181" s="41"/>
      <c r="C181" s="201" t="s">
        <v>300</v>
      </c>
      <c r="D181" s="201" t="s">
        <v>188</v>
      </c>
      <c r="E181" s="202" t="s">
        <v>2636</v>
      </c>
      <c r="F181" s="203" t="s">
        <v>2637</v>
      </c>
      <c r="G181" s="204" t="s">
        <v>191</v>
      </c>
      <c r="H181" s="205">
        <v>22.901</v>
      </c>
      <c r="I181" s="206"/>
      <c r="J181" s="207">
        <f>ROUND(I181*H181,2)</f>
        <v>0</v>
      </c>
      <c r="K181" s="203" t="s">
        <v>192</v>
      </c>
      <c r="L181" s="61"/>
      <c r="M181" s="208" t="s">
        <v>30</v>
      </c>
      <c r="N181" s="209" t="s">
        <v>45</v>
      </c>
      <c r="O181" s="42"/>
      <c r="P181" s="210">
        <f>O181*H181</f>
        <v>0</v>
      </c>
      <c r="Q181" s="210">
        <v>0</v>
      </c>
      <c r="R181" s="210">
        <f>Q181*H181</f>
        <v>0</v>
      </c>
      <c r="S181" s="210">
        <v>0</v>
      </c>
      <c r="T181" s="211">
        <f>S181*H181</f>
        <v>0</v>
      </c>
      <c r="AR181" s="24" t="s">
        <v>193</v>
      </c>
      <c r="AT181" s="24" t="s">
        <v>188</v>
      </c>
      <c r="AU181" s="24" t="s">
        <v>84</v>
      </c>
      <c r="AY181" s="24" t="s">
        <v>186</v>
      </c>
      <c r="BE181" s="212">
        <f>IF(N181="základní",J181,0)</f>
        <v>0</v>
      </c>
      <c r="BF181" s="212">
        <f>IF(N181="snížená",J181,0)</f>
        <v>0</v>
      </c>
      <c r="BG181" s="212">
        <f>IF(N181="zákl. přenesená",J181,0)</f>
        <v>0</v>
      </c>
      <c r="BH181" s="212">
        <f>IF(N181="sníž. přenesená",J181,0)</f>
        <v>0</v>
      </c>
      <c r="BI181" s="212">
        <f>IF(N181="nulová",J181,0)</f>
        <v>0</v>
      </c>
      <c r="BJ181" s="24" t="s">
        <v>82</v>
      </c>
      <c r="BK181" s="212">
        <f>ROUND(I181*H181,2)</f>
        <v>0</v>
      </c>
      <c r="BL181" s="24" t="s">
        <v>193</v>
      </c>
      <c r="BM181" s="24" t="s">
        <v>2638</v>
      </c>
    </row>
    <row r="182" spans="2:65" s="1" customFormat="1" ht="27">
      <c r="B182" s="41"/>
      <c r="C182" s="63"/>
      <c r="D182" s="213" t="s">
        <v>195</v>
      </c>
      <c r="E182" s="63"/>
      <c r="F182" s="214" t="s">
        <v>2639</v>
      </c>
      <c r="G182" s="63"/>
      <c r="H182" s="63"/>
      <c r="I182" s="172"/>
      <c r="J182" s="63"/>
      <c r="K182" s="63"/>
      <c r="L182" s="61"/>
      <c r="M182" s="215"/>
      <c r="N182" s="42"/>
      <c r="O182" s="42"/>
      <c r="P182" s="42"/>
      <c r="Q182" s="42"/>
      <c r="R182" s="42"/>
      <c r="S182" s="42"/>
      <c r="T182" s="78"/>
      <c r="AT182" s="24" t="s">
        <v>195</v>
      </c>
      <c r="AU182" s="24" t="s">
        <v>84</v>
      </c>
    </row>
    <row r="183" spans="2:65" s="13" customFormat="1" ht="13.5">
      <c r="B183" s="227"/>
      <c r="C183" s="228"/>
      <c r="D183" s="213" t="s">
        <v>197</v>
      </c>
      <c r="E183" s="229" t="s">
        <v>30</v>
      </c>
      <c r="F183" s="230" t="s">
        <v>2583</v>
      </c>
      <c r="G183" s="228"/>
      <c r="H183" s="229" t="s">
        <v>30</v>
      </c>
      <c r="I183" s="231"/>
      <c r="J183" s="228"/>
      <c r="K183" s="228"/>
      <c r="L183" s="232"/>
      <c r="M183" s="233"/>
      <c r="N183" s="234"/>
      <c r="O183" s="234"/>
      <c r="P183" s="234"/>
      <c r="Q183" s="234"/>
      <c r="R183" s="234"/>
      <c r="S183" s="234"/>
      <c r="T183" s="235"/>
      <c r="AT183" s="236" t="s">
        <v>197</v>
      </c>
      <c r="AU183" s="236" t="s">
        <v>84</v>
      </c>
      <c r="AV183" s="13" t="s">
        <v>82</v>
      </c>
      <c r="AW183" s="13" t="s">
        <v>37</v>
      </c>
      <c r="AX183" s="13" t="s">
        <v>74</v>
      </c>
      <c r="AY183" s="236" t="s">
        <v>186</v>
      </c>
    </row>
    <row r="184" spans="2:65" s="12" customFormat="1" ht="13.5">
      <c r="B184" s="216"/>
      <c r="C184" s="217"/>
      <c r="D184" s="213" t="s">
        <v>197</v>
      </c>
      <c r="E184" s="218" t="s">
        <v>30</v>
      </c>
      <c r="F184" s="219" t="s">
        <v>2633</v>
      </c>
      <c r="G184" s="217"/>
      <c r="H184" s="220">
        <v>8.8249999999999993</v>
      </c>
      <c r="I184" s="221"/>
      <c r="J184" s="217"/>
      <c r="K184" s="217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197</v>
      </c>
      <c r="AU184" s="226" t="s">
        <v>84</v>
      </c>
      <c r="AV184" s="12" t="s">
        <v>84</v>
      </c>
      <c r="AW184" s="12" t="s">
        <v>37</v>
      </c>
      <c r="AX184" s="12" t="s">
        <v>74</v>
      </c>
      <c r="AY184" s="226" t="s">
        <v>186</v>
      </c>
    </row>
    <row r="185" spans="2:65" s="12" customFormat="1" ht="13.5">
      <c r="B185" s="216"/>
      <c r="C185" s="217"/>
      <c r="D185" s="213" t="s">
        <v>197</v>
      </c>
      <c r="E185" s="218" t="s">
        <v>30</v>
      </c>
      <c r="F185" s="219" t="s">
        <v>2634</v>
      </c>
      <c r="G185" s="217"/>
      <c r="H185" s="220">
        <v>10.35</v>
      </c>
      <c r="I185" s="221"/>
      <c r="J185" s="217"/>
      <c r="K185" s="217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197</v>
      </c>
      <c r="AU185" s="226" t="s">
        <v>84</v>
      </c>
      <c r="AV185" s="12" t="s">
        <v>84</v>
      </c>
      <c r="AW185" s="12" t="s">
        <v>37</v>
      </c>
      <c r="AX185" s="12" t="s">
        <v>74</v>
      </c>
      <c r="AY185" s="226" t="s">
        <v>186</v>
      </c>
    </row>
    <row r="186" spans="2:65" s="12" customFormat="1" ht="13.5">
      <c r="B186" s="216"/>
      <c r="C186" s="217"/>
      <c r="D186" s="213" t="s">
        <v>197</v>
      </c>
      <c r="E186" s="218" t="s">
        <v>30</v>
      </c>
      <c r="F186" s="219" t="s">
        <v>2635</v>
      </c>
      <c r="G186" s="217"/>
      <c r="H186" s="220">
        <v>3.726</v>
      </c>
      <c r="I186" s="221"/>
      <c r="J186" s="217"/>
      <c r="K186" s="217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197</v>
      </c>
      <c r="AU186" s="226" t="s">
        <v>84</v>
      </c>
      <c r="AV186" s="12" t="s">
        <v>84</v>
      </c>
      <c r="AW186" s="12" t="s">
        <v>37</v>
      </c>
      <c r="AX186" s="12" t="s">
        <v>74</v>
      </c>
      <c r="AY186" s="226" t="s">
        <v>186</v>
      </c>
    </row>
    <row r="187" spans="2:65" s="1" customFormat="1" ht="16.5" customHeight="1">
      <c r="B187" s="41"/>
      <c r="C187" s="201" t="s">
        <v>307</v>
      </c>
      <c r="D187" s="201" t="s">
        <v>188</v>
      </c>
      <c r="E187" s="202" t="s">
        <v>2640</v>
      </c>
      <c r="F187" s="203" t="s">
        <v>2641</v>
      </c>
      <c r="G187" s="204" t="s">
        <v>304</v>
      </c>
      <c r="H187" s="205">
        <v>0.69599999999999995</v>
      </c>
      <c r="I187" s="206"/>
      <c r="J187" s="207">
        <f>ROUND(I187*H187,2)</f>
        <v>0</v>
      </c>
      <c r="K187" s="203" t="s">
        <v>192</v>
      </c>
      <c r="L187" s="61"/>
      <c r="M187" s="208" t="s">
        <v>30</v>
      </c>
      <c r="N187" s="209" t="s">
        <v>45</v>
      </c>
      <c r="O187" s="42"/>
      <c r="P187" s="210">
        <f>O187*H187</f>
        <v>0</v>
      </c>
      <c r="Q187" s="210">
        <v>1.05871</v>
      </c>
      <c r="R187" s="210">
        <f>Q187*H187</f>
        <v>0.73686215999999993</v>
      </c>
      <c r="S187" s="210">
        <v>0</v>
      </c>
      <c r="T187" s="211">
        <f>S187*H187</f>
        <v>0</v>
      </c>
      <c r="AR187" s="24" t="s">
        <v>193</v>
      </c>
      <c r="AT187" s="24" t="s">
        <v>188</v>
      </c>
      <c r="AU187" s="24" t="s">
        <v>84</v>
      </c>
      <c r="AY187" s="24" t="s">
        <v>186</v>
      </c>
      <c r="BE187" s="212">
        <f>IF(N187="základní",J187,0)</f>
        <v>0</v>
      </c>
      <c r="BF187" s="212">
        <f>IF(N187="snížená",J187,0)</f>
        <v>0</v>
      </c>
      <c r="BG187" s="212">
        <f>IF(N187="zákl. přenesená",J187,0)</f>
        <v>0</v>
      </c>
      <c r="BH187" s="212">
        <f>IF(N187="sníž. přenesená",J187,0)</f>
        <v>0</v>
      </c>
      <c r="BI187" s="212">
        <f>IF(N187="nulová",J187,0)</f>
        <v>0</v>
      </c>
      <c r="BJ187" s="24" t="s">
        <v>82</v>
      </c>
      <c r="BK187" s="212">
        <f>ROUND(I187*H187,2)</f>
        <v>0</v>
      </c>
      <c r="BL187" s="24" t="s">
        <v>193</v>
      </c>
      <c r="BM187" s="24" t="s">
        <v>2642</v>
      </c>
    </row>
    <row r="188" spans="2:65" s="1" customFormat="1" ht="27">
      <c r="B188" s="41"/>
      <c r="C188" s="63"/>
      <c r="D188" s="213" t="s">
        <v>195</v>
      </c>
      <c r="E188" s="63"/>
      <c r="F188" s="214" t="s">
        <v>2643</v>
      </c>
      <c r="G188" s="63"/>
      <c r="H188" s="63"/>
      <c r="I188" s="172"/>
      <c r="J188" s="63"/>
      <c r="K188" s="63"/>
      <c r="L188" s="61"/>
      <c r="M188" s="215"/>
      <c r="N188" s="42"/>
      <c r="O188" s="42"/>
      <c r="P188" s="42"/>
      <c r="Q188" s="42"/>
      <c r="R188" s="42"/>
      <c r="S188" s="42"/>
      <c r="T188" s="78"/>
      <c r="AT188" s="24" t="s">
        <v>195</v>
      </c>
      <c r="AU188" s="24" t="s">
        <v>84</v>
      </c>
    </row>
    <row r="189" spans="2:65" s="13" customFormat="1" ht="13.5">
      <c r="B189" s="227"/>
      <c r="C189" s="228"/>
      <c r="D189" s="213" t="s">
        <v>197</v>
      </c>
      <c r="E189" s="229" t="s">
        <v>30</v>
      </c>
      <c r="F189" s="230" t="s">
        <v>2583</v>
      </c>
      <c r="G189" s="228"/>
      <c r="H189" s="229" t="s">
        <v>30</v>
      </c>
      <c r="I189" s="231"/>
      <c r="J189" s="228"/>
      <c r="K189" s="228"/>
      <c r="L189" s="232"/>
      <c r="M189" s="233"/>
      <c r="N189" s="234"/>
      <c r="O189" s="234"/>
      <c r="P189" s="234"/>
      <c r="Q189" s="234"/>
      <c r="R189" s="234"/>
      <c r="S189" s="234"/>
      <c r="T189" s="235"/>
      <c r="AT189" s="236" t="s">
        <v>197</v>
      </c>
      <c r="AU189" s="236" t="s">
        <v>84</v>
      </c>
      <c r="AV189" s="13" t="s">
        <v>82</v>
      </c>
      <c r="AW189" s="13" t="s">
        <v>37</v>
      </c>
      <c r="AX189" s="13" t="s">
        <v>74</v>
      </c>
      <c r="AY189" s="236" t="s">
        <v>186</v>
      </c>
    </row>
    <row r="190" spans="2:65" s="12" customFormat="1" ht="13.5">
      <c r="B190" s="216"/>
      <c r="C190" s="217"/>
      <c r="D190" s="213" t="s">
        <v>197</v>
      </c>
      <c r="E190" s="218" t="s">
        <v>30</v>
      </c>
      <c r="F190" s="219" t="s">
        <v>2615</v>
      </c>
      <c r="G190" s="217"/>
      <c r="H190" s="220">
        <v>0.69599999999999995</v>
      </c>
      <c r="I190" s="221"/>
      <c r="J190" s="217"/>
      <c r="K190" s="217"/>
      <c r="L190" s="222"/>
      <c r="M190" s="223"/>
      <c r="N190" s="224"/>
      <c r="O190" s="224"/>
      <c r="P190" s="224"/>
      <c r="Q190" s="224"/>
      <c r="R190" s="224"/>
      <c r="S190" s="224"/>
      <c r="T190" s="225"/>
      <c r="AT190" s="226" t="s">
        <v>197</v>
      </c>
      <c r="AU190" s="226" t="s">
        <v>84</v>
      </c>
      <c r="AV190" s="12" t="s">
        <v>84</v>
      </c>
      <c r="AW190" s="12" t="s">
        <v>37</v>
      </c>
      <c r="AX190" s="12" t="s">
        <v>74</v>
      </c>
      <c r="AY190" s="226" t="s">
        <v>186</v>
      </c>
    </row>
    <row r="191" spans="2:65" s="11" customFormat="1" ht="29.85" customHeight="1">
      <c r="B191" s="185"/>
      <c r="C191" s="186"/>
      <c r="D191" s="187" t="s">
        <v>73</v>
      </c>
      <c r="E191" s="199" t="s">
        <v>216</v>
      </c>
      <c r="F191" s="199" t="s">
        <v>397</v>
      </c>
      <c r="G191" s="186"/>
      <c r="H191" s="186"/>
      <c r="I191" s="189"/>
      <c r="J191" s="200">
        <f>BK191</f>
        <v>0</v>
      </c>
      <c r="K191" s="186"/>
      <c r="L191" s="191"/>
      <c r="M191" s="192"/>
      <c r="N191" s="193"/>
      <c r="O191" s="193"/>
      <c r="P191" s="194">
        <f>SUM(P192:P205)</f>
        <v>0</v>
      </c>
      <c r="Q191" s="193"/>
      <c r="R191" s="194">
        <f>SUM(R192:R205)</f>
        <v>44.174875</v>
      </c>
      <c r="S191" s="193"/>
      <c r="T191" s="195">
        <f>SUM(T192:T205)</f>
        <v>0</v>
      </c>
      <c r="AR191" s="196" t="s">
        <v>82</v>
      </c>
      <c r="AT191" s="197" t="s">
        <v>73</v>
      </c>
      <c r="AU191" s="197" t="s">
        <v>82</v>
      </c>
      <c r="AY191" s="196" t="s">
        <v>186</v>
      </c>
      <c r="BK191" s="198">
        <f>SUM(BK192:BK205)</f>
        <v>0</v>
      </c>
    </row>
    <row r="192" spans="2:65" s="1" customFormat="1" ht="16.5" customHeight="1">
      <c r="B192" s="41"/>
      <c r="C192" s="201" t="s">
        <v>313</v>
      </c>
      <c r="D192" s="201" t="s">
        <v>188</v>
      </c>
      <c r="E192" s="202" t="s">
        <v>1014</v>
      </c>
      <c r="F192" s="203" t="s">
        <v>1015</v>
      </c>
      <c r="G192" s="204" t="s">
        <v>191</v>
      </c>
      <c r="H192" s="205">
        <v>73.77</v>
      </c>
      <c r="I192" s="206"/>
      <c r="J192" s="207">
        <f>ROUND(I192*H192,2)</f>
        <v>0</v>
      </c>
      <c r="K192" s="203" t="s">
        <v>192</v>
      </c>
      <c r="L192" s="61"/>
      <c r="M192" s="208" t="s">
        <v>30</v>
      </c>
      <c r="N192" s="209" t="s">
        <v>45</v>
      </c>
      <c r="O192" s="42"/>
      <c r="P192" s="210">
        <f>O192*H192</f>
        <v>0</v>
      </c>
      <c r="Q192" s="210">
        <v>0.378</v>
      </c>
      <c r="R192" s="210">
        <f>Q192*H192</f>
        <v>27.885059999999999</v>
      </c>
      <c r="S192" s="210">
        <v>0</v>
      </c>
      <c r="T192" s="211">
        <f>S192*H192</f>
        <v>0</v>
      </c>
      <c r="AR192" s="24" t="s">
        <v>193</v>
      </c>
      <c r="AT192" s="24" t="s">
        <v>188</v>
      </c>
      <c r="AU192" s="24" t="s">
        <v>84</v>
      </c>
      <c r="AY192" s="24" t="s">
        <v>186</v>
      </c>
      <c r="BE192" s="212">
        <f>IF(N192="základní",J192,0)</f>
        <v>0</v>
      </c>
      <c r="BF192" s="212">
        <f>IF(N192="snížená",J192,0)</f>
        <v>0</v>
      </c>
      <c r="BG192" s="212">
        <f>IF(N192="zákl. přenesená",J192,0)</f>
        <v>0</v>
      </c>
      <c r="BH192" s="212">
        <f>IF(N192="sníž. přenesená",J192,0)</f>
        <v>0</v>
      </c>
      <c r="BI192" s="212">
        <f>IF(N192="nulová",J192,0)</f>
        <v>0</v>
      </c>
      <c r="BJ192" s="24" t="s">
        <v>82</v>
      </c>
      <c r="BK192" s="212">
        <f>ROUND(I192*H192,2)</f>
        <v>0</v>
      </c>
      <c r="BL192" s="24" t="s">
        <v>193</v>
      </c>
      <c r="BM192" s="24" t="s">
        <v>2644</v>
      </c>
    </row>
    <row r="193" spans="2:65" s="1" customFormat="1" ht="13.5">
      <c r="B193" s="41"/>
      <c r="C193" s="63"/>
      <c r="D193" s="213" t="s">
        <v>195</v>
      </c>
      <c r="E193" s="63"/>
      <c r="F193" s="214" t="s">
        <v>1017</v>
      </c>
      <c r="G193" s="63"/>
      <c r="H193" s="63"/>
      <c r="I193" s="172"/>
      <c r="J193" s="63"/>
      <c r="K193" s="63"/>
      <c r="L193" s="61"/>
      <c r="M193" s="215"/>
      <c r="N193" s="42"/>
      <c r="O193" s="42"/>
      <c r="P193" s="42"/>
      <c r="Q193" s="42"/>
      <c r="R193" s="42"/>
      <c r="S193" s="42"/>
      <c r="T193" s="78"/>
      <c r="AT193" s="24" t="s">
        <v>195</v>
      </c>
      <c r="AU193" s="24" t="s">
        <v>84</v>
      </c>
    </row>
    <row r="194" spans="2:65" s="13" customFormat="1" ht="13.5">
      <c r="B194" s="227"/>
      <c r="C194" s="228"/>
      <c r="D194" s="213" t="s">
        <v>197</v>
      </c>
      <c r="E194" s="229" t="s">
        <v>30</v>
      </c>
      <c r="F194" s="230" t="s">
        <v>2583</v>
      </c>
      <c r="G194" s="228"/>
      <c r="H194" s="229" t="s">
        <v>30</v>
      </c>
      <c r="I194" s="231"/>
      <c r="J194" s="228"/>
      <c r="K194" s="228"/>
      <c r="L194" s="232"/>
      <c r="M194" s="233"/>
      <c r="N194" s="234"/>
      <c r="O194" s="234"/>
      <c r="P194" s="234"/>
      <c r="Q194" s="234"/>
      <c r="R194" s="234"/>
      <c r="S194" s="234"/>
      <c r="T194" s="235"/>
      <c r="AT194" s="236" t="s">
        <v>197</v>
      </c>
      <c r="AU194" s="236" t="s">
        <v>84</v>
      </c>
      <c r="AV194" s="13" t="s">
        <v>82</v>
      </c>
      <c r="AW194" s="13" t="s">
        <v>37</v>
      </c>
      <c r="AX194" s="13" t="s">
        <v>74</v>
      </c>
      <c r="AY194" s="236" t="s">
        <v>186</v>
      </c>
    </row>
    <row r="195" spans="2:65" s="12" customFormat="1" ht="13.5">
      <c r="B195" s="216"/>
      <c r="C195" s="217"/>
      <c r="D195" s="213" t="s">
        <v>197</v>
      </c>
      <c r="E195" s="218" t="s">
        <v>30</v>
      </c>
      <c r="F195" s="219" t="s">
        <v>2645</v>
      </c>
      <c r="G195" s="217"/>
      <c r="H195" s="220">
        <v>73.77</v>
      </c>
      <c r="I195" s="221"/>
      <c r="J195" s="217"/>
      <c r="K195" s="217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197</v>
      </c>
      <c r="AU195" s="226" t="s">
        <v>84</v>
      </c>
      <c r="AV195" s="12" t="s">
        <v>84</v>
      </c>
      <c r="AW195" s="12" t="s">
        <v>37</v>
      </c>
      <c r="AX195" s="12" t="s">
        <v>74</v>
      </c>
      <c r="AY195" s="226" t="s">
        <v>186</v>
      </c>
    </row>
    <row r="196" spans="2:65" s="1" customFormat="1" ht="25.5" customHeight="1">
      <c r="B196" s="41"/>
      <c r="C196" s="201" t="s">
        <v>318</v>
      </c>
      <c r="D196" s="201" t="s">
        <v>188</v>
      </c>
      <c r="E196" s="202" t="s">
        <v>2646</v>
      </c>
      <c r="F196" s="203" t="s">
        <v>2647</v>
      </c>
      <c r="G196" s="204" t="s">
        <v>191</v>
      </c>
      <c r="H196" s="205">
        <v>1</v>
      </c>
      <c r="I196" s="206"/>
      <c r="J196" s="207">
        <f>ROUND(I196*H196,2)</f>
        <v>0</v>
      </c>
      <c r="K196" s="203" t="s">
        <v>192</v>
      </c>
      <c r="L196" s="61"/>
      <c r="M196" s="208" t="s">
        <v>30</v>
      </c>
      <c r="N196" s="209" t="s">
        <v>45</v>
      </c>
      <c r="O196" s="42"/>
      <c r="P196" s="210">
        <f>O196*H196</f>
        <v>0</v>
      </c>
      <c r="Q196" s="210">
        <v>0.10100000000000001</v>
      </c>
      <c r="R196" s="210">
        <f>Q196*H196</f>
        <v>0.10100000000000001</v>
      </c>
      <c r="S196" s="210">
        <v>0</v>
      </c>
      <c r="T196" s="211">
        <f>S196*H196</f>
        <v>0</v>
      </c>
      <c r="AR196" s="24" t="s">
        <v>193</v>
      </c>
      <c r="AT196" s="24" t="s">
        <v>188</v>
      </c>
      <c r="AU196" s="24" t="s">
        <v>84</v>
      </c>
      <c r="AY196" s="24" t="s">
        <v>186</v>
      </c>
      <c r="BE196" s="212">
        <f>IF(N196="základní",J196,0)</f>
        <v>0</v>
      </c>
      <c r="BF196" s="212">
        <f>IF(N196="snížená",J196,0)</f>
        <v>0</v>
      </c>
      <c r="BG196" s="212">
        <f>IF(N196="zákl. přenesená",J196,0)</f>
        <v>0</v>
      </c>
      <c r="BH196" s="212">
        <f>IF(N196="sníž. přenesená",J196,0)</f>
        <v>0</v>
      </c>
      <c r="BI196" s="212">
        <f>IF(N196="nulová",J196,0)</f>
        <v>0</v>
      </c>
      <c r="BJ196" s="24" t="s">
        <v>82</v>
      </c>
      <c r="BK196" s="212">
        <f>ROUND(I196*H196,2)</f>
        <v>0</v>
      </c>
      <c r="BL196" s="24" t="s">
        <v>193</v>
      </c>
      <c r="BM196" s="24" t="s">
        <v>2648</v>
      </c>
    </row>
    <row r="197" spans="2:65" s="1" customFormat="1" ht="40.5">
      <c r="B197" s="41"/>
      <c r="C197" s="63"/>
      <c r="D197" s="213" t="s">
        <v>195</v>
      </c>
      <c r="E197" s="63"/>
      <c r="F197" s="214" t="s">
        <v>2649</v>
      </c>
      <c r="G197" s="63"/>
      <c r="H197" s="63"/>
      <c r="I197" s="172"/>
      <c r="J197" s="63"/>
      <c r="K197" s="63"/>
      <c r="L197" s="61"/>
      <c r="M197" s="215"/>
      <c r="N197" s="42"/>
      <c r="O197" s="42"/>
      <c r="P197" s="42"/>
      <c r="Q197" s="42"/>
      <c r="R197" s="42"/>
      <c r="S197" s="42"/>
      <c r="T197" s="78"/>
      <c r="AT197" s="24" t="s">
        <v>195</v>
      </c>
      <c r="AU197" s="24" t="s">
        <v>84</v>
      </c>
    </row>
    <row r="198" spans="2:65" s="1" customFormat="1" ht="16.5" customHeight="1">
      <c r="B198" s="41"/>
      <c r="C198" s="249" t="s">
        <v>9</v>
      </c>
      <c r="D198" s="249" t="s">
        <v>301</v>
      </c>
      <c r="E198" s="250" t="s">
        <v>2650</v>
      </c>
      <c r="F198" s="251" t="s">
        <v>2651</v>
      </c>
      <c r="G198" s="252" t="s">
        <v>191</v>
      </c>
      <c r="H198" s="253">
        <v>75.983000000000004</v>
      </c>
      <c r="I198" s="254"/>
      <c r="J198" s="255">
        <f>ROUND(I198*H198,2)</f>
        <v>0</v>
      </c>
      <c r="K198" s="251" t="s">
        <v>192</v>
      </c>
      <c r="L198" s="256"/>
      <c r="M198" s="257" t="s">
        <v>30</v>
      </c>
      <c r="N198" s="258" t="s">
        <v>45</v>
      </c>
      <c r="O198" s="42"/>
      <c r="P198" s="210">
        <f>O198*H198</f>
        <v>0</v>
      </c>
      <c r="Q198" s="210">
        <v>0.115</v>
      </c>
      <c r="R198" s="210">
        <f>Q198*H198</f>
        <v>8.7380450000000014</v>
      </c>
      <c r="S198" s="210">
        <v>0</v>
      </c>
      <c r="T198" s="211">
        <f>S198*H198</f>
        <v>0</v>
      </c>
      <c r="AR198" s="24" t="s">
        <v>236</v>
      </c>
      <c r="AT198" s="24" t="s">
        <v>301</v>
      </c>
      <c r="AU198" s="24" t="s">
        <v>84</v>
      </c>
      <c r="AY198" s="24" t="s">
        <v>186</v>
      </c>
      <c r="BE198" s="212">
        <f>IF(N198="základní",J198,0)</f>
        <v>0</v>
      </c>
      <c r="BF198" s="212">
        <f>IF(N198="snížená",J198,0)</f>
        <v>0</v>
      </c>
      <c r="BG198" s="212">
        <f>IF(N198="zákl. přenesená",J198,0)</f>
        <v>0</v>
      </c>
      <c r="BH198" s="212">
        <f>IF(N198="sníž. přenesená",J198,0)</f>
        <v>0</v>
      </c>
      <c r="BI198" s="212">
        <f>IF(N198="nulová",J198,0)</f>
        <v>0</v>
      </c>
      <c r="BJ198" s="24" t="s">
        <v>82</v>
      </c>
      <c r="BK198" s="212">
        <f>ROUND(I198*H198,2)</f>
        <v>0</v>
      </c>
      <c r="BL198" s="24" t="s">
        <v>193</v>
      </c>
      <c r="BM198" s="24" t="s">
        <v>2652</v>
      </c>
    </row>
    <row r="199" spans="2:65" s="1" customFormat="1" ht="13.5">
      <c r="B199" s="41"/>
      <c r="C199" s="63"/>
      <c r="D199" s="213" t="s">
        <v>195</v>
      </c>
      <c r="E199" s="63"/>
      <c r="F199" s="214" t="s">
        <v>2651</v>
      </c>
      <c r="G199" s="63"/>
      <c r="H199" s="63"/>
      <c r="I199" s="172"/>
      <c r="J199" s="63"/>
      <c r="K199" s="63"/>
      <c r="L199" s="61"/>
      <c r="M199" s="215"/>
      <c r="N199" s="42"/>
      <c r="O199" s="42"/>
      <c r="P199" s="42"/>
      <c r="Q199" s="42"/>
      <c r="R199" s="42"/>
      <c r="S199" s="42"/>
      <c r="T199" s="78"/>
      <c r="AT199" s="24" t="s">
        <v>195</v>
      </c>
      <c r="AU199" s="24" t="s">
        <v>84</v>
      </c>
    </row>
    <row r="200" spans="2:65" s="13" customFormat="1" ht="13.5">
      <c r="B200" s="227"/>
      <c r="C200" s="228"/>
      <c r="D200" s="213" t="s">
        <v>197</v>
      </c>
      <c r="E200" s="229" t="s">
        <v>30</v>
      </c>
      <c r="F200" s="230" t="s">
        <v>2583</v>
      </c>
      <c r="G200" s="228"/>
      <c r="H200" s="229" t="s">
        <v>30</v>
      </c>
      <c r="I200" s="231"/>
      <c r="J200" s="228"/>
      <c r="K200" s="228"/>
      <c r="L200" s="232"/>
      <c r="M200" s="233"/>
      <c r="N200" s="234"/>
      <c r="O200" s="234"/>
      <c r="P200" s="234"/>
      <c r="Q200" s="234"/>
      <c r="R200" s="234"/>
      <c r="S200" s="234"/>
      <c r="T200" s="235"/>
      <c r="AT200" s="236" t="s">
        <v>197</v>
      </c>
      <c r="AU200" s="236" t="s">
        <v>84</v>
      </c>
      <c r="AV200" s="13" t="s">
        <v>82</v>
      </c>
      <c r="AW200" s="13" t="s">
        <v>37</v>
      </c>
      <c r="AX200" s="13" t="s">
        <v>74</v>
      </c>
      <c r="AY200" s="236" t="s">
        <v>186</v>
      </c>
    </row>
    <row r="201" spans="2:65" s="12" customFormat="1" ht="13.5">
      <c r="B201" s="216"/>
      <c r="C201" s="217"/>
      <c r="D201" s="213" t="s">
        <v>197</v>
      </c>
      <c r="E201" s="218" t="s">
        <v>30</v>
      </c>
      <c r="F201" s="219" t="s">
        <v>2653</v>
      </c>
      <c r="G201" s="217"/>
      <c r="H201" s="220">
        <v>75.983000000000004</v>
      </c>
      <c r="I201" s="221"/>
      <c r="J201" s="217"/>
      <c r="K201" s="217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197</v>
      </c>
      <c r="AU201" s="226" t="s">
        <v>84</v>
      </c>
      <c r="AV201" s="12" t="s">
        <v>84</v>
      </c>
      <c r="AW201" s="12" t="s">
        <v>37</v>
      </c>
      <c r="AX201" s="12" t="s">
        <v>74</v>
      </c>
      <c r="AY201" s="226" t="s">
        <v>186</v>
      </c>
    </row>
    <row r="202" spans="2:65" s="1" customFormat="1" ht="25.5" customHeight="1">
      <c r="B202" s="41"/>
      <c r="C202" s="201" t="s">
        <v>326</v>
      </c>
      <c r="D202" s="201" t="s">
        <v>188</v>
      </c>
      <c r="E202" s="202" t="s">
        <v>2654</v>
      </c>
      <c r="F202" s="203" t="s">
        <v>2655</v>
      </c>
      <c r="G202" s="204" t="s">
        <v>191</v>
      </c>
      <c r="H202" s="205">
        <v>73.77</v>
      </c>
      <c r="I202" s="206"/>
      <c r="J202" s="207">
        <f>ROUND(I202*H202,2)</f>
        <v>0</v>
      </c>
      <c r="K202" s="203" t="s">
        <v>192</v>
      </c>
      <c r="L202" s="61"/>
      <c r="M202" s="208" t="s">
        <v>30</v>
      </c>
      <c r="N202" s="209" t="s">
        <v>45</v>
      </c>
      <c r="O202" s="42"/>
      <c r="P202" s="210">
        <f>O202*H202</f>
        <v>0</v>
      </c>
      <c r="Q202" s="210">
        <v>0.10100000000000001</v>
      </c>
      <c r="R202" s="210">
        <f>Q202*H202</f>
        <v>7.4507700000000003</v>
      </c>
      <c r="S202" s="210">
        <v>0</v>
      </c>
      <c r="T202" s="211">
        <f>S202*H202</f>
        <v>0</v>
      </c>
      <c r="AR202" s="24" t="s">
        <v>193</v>
      </c>
      <c r="AT202" s="24" t="s">
        <v>188</v>
      </c>
      <c r="AU202" s="24" t="s">
        <v>84</v>
      </c>
      <c r="AY202" s="24" t="s">
        <v>186</v>
      </c>
      <c r="BE202" s="212">
        <f>IF(N202="základní",J202,0)</f>
        <v>0</v>
      </c>
      <c r="BF202" s="212">
        <f>IF(N202="snížená",J202,0)</f>
        <v>0</v>
      </c>
      <c r="BG202" s="212">
        <f>IF(N202="zákl. přenesená",J202,0)</f>
        <v>0</v>
      </c>
      <c r="BH202" s="212">
        <f>IF(N202="sníž. přenesená",J202,0)</f>
        <v>0</v>
      </c>
      <c r="BI202" s="212">
        <f>IF(N202="nulová",J202,0)</f>
        <v>0</v>
      </c>
      <c r="BJ202" s="24" t="s">
        <v>82</v>
      </c>
      <c r="BK202" s="212">
        <f>ROUND(I202*H202,2)</f>
        <v>0</v>
      </c>
      <c r="BL202" s="24" t="s">
        <v>193</v>
      </c>
      <c r="BM202" s="24" t="s">
        <v>2656</v>
      </c>
    </row>
    <row r="203" spans="2:65" s="1" customFormat="1" ht="40.5">
      <c r="B203" s="41"/>
      <c r="C203" s="63"/>
      <c r="D203" s="213" t="s">
        <v>195</v>
      </c>
      <c r="E203" s="63"/>
      <c r="F203" s="214" t="s">
        <v>2657</v>
      </c>
      <c r="G203" s="63"/>
      <c r="H203" s="63"/>
      <c r="I203" s="172"/>
      <c r="J203" s="63"/>
      <c r="K203" s="63"/>
      <c r="L203" s="61"/>
      <c r="M203" s="215"/>
      <c r="N203" s="42"/>
      <c r="O203" s="42"/>
      <c r="P203" s="42"/>
      <c r="Q203" s="42"/>
      <c r="R203" s="42"/>
      <c r="S203" s="42"/>
      <c r="T203" s="78"/>
      <c r="AT203" s="24" t="s">
        <v>195</v>
      </c>
      <c r="AU203" s="24" t="s">
        <v>84</v>
      </c>
    </row>
    <row r="204" spans="2:65" s="13" customFormat="1" ht="13.5">
      <c r="B204" s="227"/>
      <c r="C204" s="228"/>
      <c r="D204" s="213" t="s">
        <v>197</v>
      </c>
      <c r="E204" s="229" t="s">
        <v>30</v>
      </c>
      <c r="F204" s="230" t="s">
        <v>2583</v>
      </c>
      <c r="G204" s="228"/>
      <c r="H204" s="229" t="s">
        <v>30</v>
      </c>
      <c r="I204" s="231"/>
      <c r="J204" s="228"/>
      <c r="K204" s="228"/>
      <c r="L204" s="232"/>
      <c r="M204" s="233"/>
      <c r="N204" s="234"/>
      <c r="O204" s="234"/>
      <c r="P204" s="234"/>
      <c r="Q204" s="234"/>
      <c r="R204" s="234"/>
      <c r="S204" s="234"/>
      <c r="T204" s="235"/>
      <c r="AT204" s="236" t="s">
        <v>197</v>
      </c>
      <c r="AU204" s="236" t="s">
        <v>84</v>
      </c>
      <c r="AV204" s="13" t="s">
        <v>82</v>
      </c>
      <c r="AW204" s="13" t="s">
        <v>37</v>
      </c>
      <c r="AX204" s="13" t="s">
        <v>74</v>
      </c>
      <c r="AY204" s="236" t="s">
        <v>186</v>
      </c>
    </row>
    <row r="205" spans="2:65" s="12" customFormat="1" ht="13.5">
      <c r="B205" s="216"/>
      <c r="C205" s="217"/>
      <c r="D205" s="213" t="s">
        <v>197</v>
      </c>
      <c r="E205" s="218" t="s">
        <v>30</v>
      </c>
      <c r="F205" s="219" t="s">
        <v>2645</v>
      </c>
      <c r="G205" s="217"/>
      <c r="H205" s="220">
        <v>73.77</v>
      </c>
      <c r="I205" s="221"/>
      <c r="J205" s="217"/>
      <c r="K205" s="217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197</v>
      </c>
      <c r="AU205" s="226" t="s">
        <v>84</v>
      </c>
      <c r="AV205" s="12" t="s">
        <v>84</v>
      </c>
      <c r="AW205" s="12" t="s">
        <v>37</v>
      </c>
      <c r="AX205" s="12" t="s">
        <v>74</v>
      </c>
      <c r="AY205" s="226" t="s">
        <v>186</v>
      </c>
    </row>
    <row r="206" spans="2:65" s="11" customFormat="1" ht="29.85" customHeight="1">
      <c r="B206" s="185"/>
      <c r="C206" s="186"/>
      <c r="D206" s="187" t="s">
        <v>73</v>
      </c>
      <c r="E206" s="199" t="s">
        <v>243</v>
      </c>
      <c r="F206" s="199" t="s">
        <v>484</v>
      </c>
      <c r="G206" s="186"/>
      <c r="H206" s="186"/>
      <c r="I206" s="189"/>
      <c r="J206" s="200">
        <f>BK206</f>
        <v>0</v>
      </c>
      <c r="K206" s="186"/>
      <c r="L206" s="191"/>
      <c r="M206" s="192"/>
      <c r="N206" s="193"/>
      <c r="O206" s="193"/>
      <c r="P206" s="194">
        <f>SUM(P207:P217)</f>
        <v>0</v>
      </c>
      <c r="Q206" s="193"/>
      <c r="R206" s="194">
        <f>SUM(R207:R217)</f>
        <v>3.9910000000000001</v>
      </c>
      <c r="S206" s="193"/>
      <c r="T206" s="195">
        <f>SUM(T207:T217)</f>
        <v>0</v>
      </c>
      <c r="AR206" s="196" t="s">
        <v>82</v>
      </c>
      <c r="AT206" s="197" t="s">
        <v>73</v>
      </c>
      <c r="AU206" s="197" t="s">
        <v>82</v>
      </c>
      <c r="AY206" s="196" t="s">
        <v>186</v>
      </c>
      <c r="BK206" s="198">
        <f>SUM(BK207:BK217)</f>
        <v>0</v>
      </c>
    </row>
    <row r="207" spans="2:65" s="1" customFormat="1" ht="16.5" customHeight="1">
      <c r="B207" s="41"/>
      <c r="C207" s="201" t="s">
        <v>331</v>
      </c>
      <c r="D207" s="201" t="s">
        <v>188</v>
      </c>
      <c r="E207" s="202" t="s">
        <v>2481</v>
      </c>
      <c r="F207" s="203" t="s">
        <v>2658</v>
      </c>
      <c r="G207" s="204" t="s">
        <v>1129</v>
      </c>
      <c r="H207" s="205">
        <v>1</v>
      </c>
      <c r="I207" s="206"/>
      <c r="J207" s="207">
        <f>ROUND(I207*H207,2)</f>
        <v>0</v>
      </c>
      <c r="K207" s="203" t="s">
        <v>30</v>
      </c>
      <c r="L207" s="61"/>
      <c r="M207" s="208" t="s">
        <v>30</v>
      </c>
      <c r="N207" s="209" t="s">
        <v>45</v>
      </c>
      <c r="O207" s="42"/>
      <c r="P207" s="210">
        <f>O207*H207</f>
        <v>0</v>
      </c>
      <c r="Q207" s="210">
        <v>0</v>
      </c>
      <c r="R207" s="210">
        <f>Q207*H207</f>
        <v>0</v>
      </c>
      <c r="S207" s="210">
        <v>0</v>
      </c>
      <c r="T207" s="211">
        <f>S207*H207</f>
        <v>0</v>
      </c>
      <c r="AR207" s="24" t="s">
        <v>193</v>
      </c>
      <c r="AT207" s="24" t="s">
        <v>188</v>
      </c>
      <c r="AU207" s="24" t="s">
        <v>84</v>
      </c>
      <c r="AY207" s="24" t="s">
        <v>186</v>
      </c>
      <c r="BE207" s="212">
        <f>IF(N207="základní",J207,0)</f>
        <v>0</v>
      </c>
      <c r="BF207" s="212">
        <f>IF(N207="snížená",J207,0)</f>
        <v>0</v>
      </c>
      <c r="BG207" s="212">
        <f>IF(N207="zákl. přenesená",J207,0)</f>
        <v>0</v>
      </c>
      <c r="BH207" s="212">
        <f>IF(N207="sníž. přenesená",J207,0)</f>
        <v>0</v>
      </c>
      <c r="BI207" s="212">
        <f>IF(N207="nulová",J207,0)</f>
        <v>0</v>
      </c>
      <c r="BJ207" s="24" t="s">
        <v>82</v>
      </c>
      <c r="BK207" s="212">
        <f>ROUND(I207*H207,2)</f>
        <v>0</v>
      </c>
      <c r="BL207" s="24" t="s">
        <v>193</v>
      </c>
      <c r="BM207" s="24" t="s">
        <v>2659</v>
      </c>
    </row>
    <row r="208" spans="2:65" s="1" customFormat="1" ht="13.5">
      <c r="B208" s="41"/>
      <c r="C208" s="63"/>
      <c r="D208" s="213" t="s">
        <v>195</v>
      </c>
      <c r="E208" s="63"/>
      <c r="F208" s="214" t="s">
        <v>2658</v>
      </c>
      <c r="G208" s="63"/>
      <c r="H208" s="63"/>
      <c r="I208" s="172"/>
      <c r="J208" s="63"/>
      <c r="K208" s="63"/>
      <c r="L208" s="61"/>
      <c r="M208" s="215"/>
      <c r="N208" s="42"/>
      <c r="O208" s="42"/>
      <c r="P208" s="42"/>
      <c r="Q208" s="42"/>
      <c r="R208" s="42"/>
      <c r="S208" s="42"/>
      <c r="T208" s="78"/>
      <c r="AT208" s="24" t="s">
        <v>195</v>
      </c>
      <c r="AU208" s="24" t="s">
        <v>84</v>
      </c>
    </row>
    <row r="209" spans="2:65" s="1" customFormat="1" ht="25.5" customHeight="1">
      <c r="B209" s="41"/>
      <c r="C209" s="201" t="s">
        <v>337</v>
      </c>
      <c r="D209" s="201" t="s">
        <v>188</v>
      </c>
      <c r="E209" s="202" t="s">
        <v>1027</v>
      </c>
      <c r="F209" s="203" t="s">
        <v>1028</v>
      </c>
      <c r="G209" s="204" t="s">
        <v>206</v>
      </c>
      <c r="H209" s="205">
        <v>26</v>
      </c>
      <c r="I209" s="206"/>
      <c r="J209" s="207">
        <f>ROUND(I209*H209,2)</f>
        <v>0</v>
      </c>
      <c r="K209" s="203" t="s">
        <v>192</v>
      </c>
      <c r="L209" s="61"/>
      <c r="M209" s="208" t="s">
        <v>30</v>
      </c>
      <c r="N209" s="209" t="s">
        <v>45</v>
      </c>
      <c r="O209" s="42"/>
      <c r="P209" s="210">
        <f>O209*H209</f>
        <v>0</v>
      </c>
      <c r="Q209" s="210">
        <v>0.1295</v>
      </c>
      <c r="R209" s="210">
        <f>Q209*H209</f>
        <v>3.367</v>
      </c>
      <c r="S209" s="210">
        <v>0</v>
      </c>
      <c r="T209" s="211">
        <f>S209*H209</f>
        <v>0</v>
      </c>
      <c r="AR209" s="24" t="s">
        <v>193</v>
      </c>
      <c r="AT209" s="24" t="s">
        <v>188</v>
      </c>
      <c r="AU209" s="24" t="s">
        <v>84</v>
      </c>
      <c r="AY209" s="24" t="s">
        <v>186</v>
      </c>
      <c r="BE209" s="212">
        <f>IF(N209="základní",J209,0)</f>
        <v>0</v>
      </c>
      <c r="BF209" s="212">
        <f>IF(N209="snížená",J209,0)</f>
        <v>0</v>
      </c>
      <c r="BG209" s="212">
        <f>IF(N209="zákl. přenesená",J209,0)</f>
        <v>0</v>
      </c>
      <c r="BH209" s="212">
        <f>IF(N209="sníž. přenesená",J209,0)</f>
        <v>0</v>
      </c>
      <c r="BI209" s="212">
        <f>IF(N209="nulová",J209,0)</f>
        <v>0</v>
      </c>
      <c r="BJ209" s="24" t="s">
        <v>82</v>
      </c>
      <c r="BK209" s="212">
        <f>ROUND(I209*H209,2)</f>
        <v>0</v>
      </c>
      <c r="BL209" s="24" t="s">
        <v>193</v>
      </c>
      <c r="BM209" s="24" t="s">
        <v>2660</v>
      </c>
    </row>
    <row r="210" spans="2:65" s="1" customFormat="1" ht="27">
      <c r="B210" s="41"/>
      <c r="C210" s="63"/>
      <c r="D210" s="213" t="s">
        <v>195</v>
      </c>
      <c r="E210" s="63"/>
      <c r="F210" s="214" t="s">
        <v>1030</v>
      </c>
      <c r="G210" s="63"/>
      <c r="H210" s="63"/>
      <c r="I210" s="172"/>
      <c r="J210" s="63"/>
      <c r="K210" s="63"/>
      <c r="L210" s="61"/>
      <c r="M210" s="215"/>
      <c r="N210" s="42"/>
      <c r="O210" s="42"/>
      <c r="P210" s="42"/>
      <c r="Q210" s="42"/>
      <c r="R210" s="42"/>
      <c r="S210" s="42"/>
      <c r="T210" s="78"/>
      <c r="AT210" s="24" t="s">
        <v>195</v>
      </c>
      <c r="AU210" s="24" t="s">
        <v>84</v>
      </c>
    </row>
    <row r="211" spans="2:65" s="1" customFormat="1" ht="27">
      <c r="B211" s="41"/>
      <c r="C211" s="63"/>
      <c r="D211" s="213" t="s">
        <v>241</v>
      </c>
      <c r="E211" s="63"/>
      <c r="F211" s="248" t="s">
        <v>538</v>
      </c>
      <c r="G211" s="63"/>
      <c r="H211" s="63"/>
      <c r="I211" s="172"/>
      <c r="J211" s="63"/>
      <c r="K211" s="63"/>
      <c r="L211" s="61"/>
      <c r="M211" s="215"/>
      <c r="N211" s="42"/>
      <c r="O211" s="42"/>
      <c r="P211" s="42"/>
      <c r="Q211" s="42"/>
      <c r="R211" s="42"/>
      <c r="S211" s="42"/>
      <c r="T211" s="78"/>
      <c r="AT211" s="24" t="s">
        <v>241</v>
      </c>
      <c r="AU211" s="24" t="s">
        <v>84</v>
      </c>
    </row>
    <row r="212" spans="2:65" s="13" customFormat="1" ht="13.5">
      <c r="B212" s="227"/>
      <c r="C212" s="228"/>
      <c r="D212" s="213" t="s">
        <v>197</v>
      </c>
      <c r="E212" s="229" t="s">
        <v>30</v>
      </c>
      <c r="F212" s="230" t="s">
        <v>2583</v>
      </c>
      <c r="G212" s="228"/>
      <c r="H212" s="229" t="s">
        <v>30</v>
      </c>
      <c r="I212" s="231"/>
      <c r="J212" s="228"/>
      <c r="K212" s="228"/>
      <c r="L212" s="232"/>
      <c r="M212" s="233"/>
      <c r="N212" s="234"/>
      <c r="O212" s="234"/>
      <c r="P212" s="234"/>
      <c r="Q212" s="234"/>
      <c r="R212" s="234"/>
      <c r="S212" s="234"/>
      <c r="T212" s="235"/>
      <c r="AT212" s="236" t="s">
        <v>197</v>
      </c>
      <c r="AU212" s="236" t="s">
        <v>84</v>
      </c>
      <c r="AV212" s="13" t="s">
        <v>82</v>
      </c>
      <c r="AW212" s="13" t="s">
        <v>37</v>
      </c>
      <c r="AX212" s="13" t="s">
        <v>74</v>
      </c>
      <c r="AY212" s="236" t="s">
        <v>186</v>
      </c>
    </row>
    <row r="213" spans="2:65" s="12" customFormat="1" ht="13.5">
      <c r="B213" s="216"/>
      <c r="C213" s="217"/>
      <c r="D213" s="213" t="s">
        <v>197</v>
      </c>
      <c r="E213" s="218" t="s">
        <v>30</v>
      </c>
      <c r="F213" s="219" t="s">
        <v>348</v>
      </c>
      <c r="G213" s="217"/>
      <c r="H213" s="220">
        <v>26</v>
      </c>
      <c r="I213" s="221"/>
      <c r="J213" s="217"/>
      <c r="K213" s="217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197</v>
      </c>
      <c r="AU213" s="226" t="s">
        <v>84</v>
      </c>
      <c r="AV213" s="12" t="s">
        <v>84</v>
      </c>
      <c r="AW213" s="12" t="s">
        <v>37</v>
      </c>
      <c r="AX213" s="12" t="s">
        <v>74</v>
      </c>
      <c r="AY213" s="226" t="s">
        <v>186</v>
      </c>
    </row>
    <row r="214" spans="2:65" s="1" customFormat="1" ht="16.5" customHeight="1">
      <c r="B214" s="41"/>
      <c r="C214" s="249" t="s">
        <v>342</v>
      </c>
      <c r="D214" s="249" t="s">
        <v>301</v>
      </c>
      <c r="E214" s="250" t="s">
        <v>2661</v>
      </c>
      <c r="F214" s="251" t="s">
        <v>2662</v>
      </c>
      <c r="G214" s="252" t="s">
        <v>206</v>
      </c>
      <c r="H214" s="253">
        <v>26</v>
      </c>
      <c r="I214" s="254"/>
      <c r="J214" s="255">
        <f>ROUND(I214*H214,2)</f>
        <v>0</v>
      </c>
      <c r="K214" s="251" t="s">
        <v>192</v>
      </c>
      <c r="L214" s="256"/>
      <c r="M214" s="257" t="s">
        <v>30</v>
      </c>
      <c r="N214" s="258" t="s">
        <v>45</v>
      </c>
      <c r="O214" s="42"/>
      <c r="P214" s="210">
        <f>O214*H214</f>
        <v>0</v>
      </c>
      <c r="Q214" s="210">
        <v>2.4E-2</v>
      </c>
      <c r="R214" s="210">
        <f>Q214*H214</f>
        <v>0.624</v>
      </c>
      <c r="S214" s="210">
        <v>0</v>
      </c>
      <c r="T214" s="211">
        <f>S214*H214</f>
        <v>0</v>
      </c>
      <c r="AR214" s="24" t="s">
        <v>236</v>
      </c>
      <c r="AT214" s="24" t="s">
        <v>301</v>
      </c>
      <c r="AU214" s="24" t="s">
        <v>84</v>
      </c>
      <c r="AY214" s="24" t="s">
        <v>186</v>
      </c>
      <c r="BE214" s="212">
        <f>IF(N214="základní",J214,0)</f>
        <v>0</v>
      </c>
      <c r="BF214" s="212">
        <f>IF(N214="snížená",J214,0)</f>
        <v>0</v>
      </c>
      <c r="BG214" s="212">
        <f>IF(N214="zákl. přenesená",J214,0)</f>
        <v>0</v>
      </c>
      <c r="BH214" s="212">
        <f>IF(N214="sníž. přenesená",J214,0)</f>
        <v>0</v>
      </c>
      <c r="BI214" s="212">
        <f>IF(N214="nulová",J214,0)</f>
        <v>0</v>
      </c>
      <c r="BJ214" s="24" t="s">
        <v>82</v>
      </c>
      <c r="BK214" s="212">
        <f>ROUND(I214*H214,2)</f>
        <v>0</v>
      </c>
      <c r="BL214" s="24" t="s">
        <v>193</v>
      </c>
      <c r="BM214" s="24" t="s">
        <v>2663</v>
      </c>
    </row>
    <row r="215" spans="2:65" s="1" customFormat="1" ht="13.5">
      <c r="B215" s="41"/>
      <c r="C215" s="63"/>
      <c r="D215" s="213" t="s">
        <v>195</v>
      </c>
      <c r="E215" s="63"/>
      <c r="F215" s="214" t="s">
        <v>2662</v>
      </c>
      <c r="G215" s="63"/>
      <c r="H215" s="63"/>
      <c r="I215" s="172"/>
      <c r="J215" s="63"/>
      <c r="K215" s="63"/>
      <c r="L215" s="61"/>
      <c r="M215" s="215"/>
      <c r="N215" s="42"/>
      <c r="O215" s="42"/>
      <c r="P215" s="42"/>
      <c r="Q215" s="42"/>
      <c r="R215" s="42"/>
      <c r="S215" s="42"/>
      <c r="T215" s="78"/>
      <c r="AT215" s="24" t="s">
        <v>195</v>
      </c>
      <c r="AU215" s="24" t="s">
        <v>84</v>
      </c>
    </row>
    <row r="216" spans="2:65" s="13" customFormat="1" ht="13.5">
      <c r="B216" s="227"/>
      <c r="C216" s="228"/>
      <c r="D216" s="213" t="s">
        <v>197</v>
      </c>
      <c r="E216" s="229" t="s">
        <v>30</v>
      </c>
      <c r="F216" s="230" t="s">
        <v>2583</v>
      </c>
      <c r="G216" s="228"/>
      <c r="H216" s="229" t="s">
        <v>30</v>
      </c>
      <c r="I216" s="231"/>
      <c r="J216" s="228"/>
      <c r="K216" s="228"/>
      <c r="L216" s="232"/>
      <c r="M216" s="233"/>
      <c r="N216" s="234"/>
      <c r="O216" s="234"/>
      <c r="P216" s="234"/>
      <c r="Q216" s="234"/>
      <c r="R216" s="234"/>
      <c r="S216" s="234"/>
      <c r="T216" s="235"/>
      <c r="AT216" s="236" t="s">
        <v>197</v>
      </c>
      <c r="AU216" s="236" t="s">
        <v>84</v>
      </c>
      <c r="AV216" s="13" t="s">
        <v>82</v>
      </c>
      <c r="AW216" s="13" t="s">
        <v>37</v>
      </c>
      <c r="AX216" s="13" t="s">
        <v>74</v>
      </c>
      <c r="AY216" s="236" t="s">
        <v>186</v>
      </c>
    </row>
    <row r="217" spans="2:65" s="12" customFormat="1" ht="13.5">
      <c r="B217" s="216"/>
      <c r="C217" s="217"/>
      <c r="D217" s="213" t="s">
        <v>197</v>
      </c>
      <c r="E217" s="218" t="s">
        <v>30</v>
      </c>
      <c r="F217" s="219" t="s">
        <v>348</v>
      </c>
      <c r="G217" s="217"/>
      <c r="H217" s="220">
        <v>26</v>
      </c>
      <c r="I217" s="221"/>
      <c r="J217" s="217"/>
      <c r="K217" s="217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197</v>
      </c>
      <c r="AU217" s="226" t="s">
        <v>84</v>
      </c>
      <c r="AV217" s="12" t="s">
        <v>84</v>
      </c>
      <c r="AW217" s="12" t="s">
        <v>37</v>
      </c>
      <c r="AX217" s="12" t="s">
        <v>74</v>
      </c>
      <c r="AY217" s="226" t="s">
        <v>186</v>
      </c>
    </row>
    <row r="218" spans="2:65" s="11" customFormat="1" ht="29.85" customHeight="1">
      <c r="B218" s="185"/>
      <c r="C218" s="186"/>
      <c r="D218" s="187" t="s">
        <v>73</v>
      </c>
      <c r="E218" s="199" t="s">
        <v>609</v>
      </c>
      <c r="F218" s="199" t="s">
        <v>610</v>
      </c>
      <c r="G218" s="186"/>
      <c r="H218" s="186"/>
      <c r="I218" s="189"/>
      <c r="J218" s="200">
        <f>BK218</f>
        <v>0</v>
      </c>
      <c r="K218" s="186"/>
      <c r="L218" s="191"/>
      <c r="M218" s="192"/>
      <c r="N218" s="193"/>
      <c r="O218" s="193"/>
      <c r="P218" s="194">
        <f>SUM(P219:P220)</f>
        <v>0</v>
      </c>
      <c r="Q218" s="193"/>
      <c r="R218" s="194">
        <f>SUM(R219:R220)</f>
        <v>0</v>
      </c>
      <c r="S218" s="193"/>
      <c r="T218" s="195">
        <f>SUM(T219:T220)</f>
        <v>0</v>
      </c>
      <c r="AR218" s="196" t="s">
        <v>82</v>
      </c>
      <c r="AT218" s="197" t="s">
        <v>73</v>
      </c>
      <c r="AU218" s="197" t="s">
        <v>82</v>
      </c>
      <c r="AY218" s="196" t="s">
        <v>186</v>
      </c>
      <c r="BK218" s="198">
        <f>SUM(BK219:BK220)</f>
        <v>0</v>
      </c>
    </row>
    <row r="219" spans="2:65" s="1" customFormat="1" ht="16.5" customHeight="1">
      <c r="B219" s="41"/>
      <c r="C219" s="201" t="s">
        <v>348</v>
      </c>
      <c r="D219" s="201" t="s">
        <v>188</v>
      </c>
      <c r="E219" s="202" t="s">
        <v>1591</v>
      </c>
      <c r="F219" s="203" t="s">
        <v>1592</v>
      </c>
      <c r="G219" s="204" t="s">
        <v>304</v>
      </c>
      <c r="H219" s="205">
        <v>85.403000000000006</v>
      </c>
      <c r="I219" s="206"/>
      <c r="J219" s="207">
        <f>ROUND(I219*H219,2)</f>
        <v>0</v>
      </c>
      <c r="K219" s="203" t="s">
        <v>192</v>
      </c>
      <c r="L219" s="61"/>
      <c r="M219" s="208" t="s">
        <v>30</v>
      </c>
      <c r="N219" s="209" t="s">
        <v>45</v>
      </c>
      <c r="O219" s="42"/>
      <c r="P219" s="210">
        <f>O219*H219</f>
        <v>0</v>
      </c>
      <c r="Q219" s="210">
        <v>0</v>
      </c>
      <c r="R219" s="210">
        <f>Q219*H219</f>
        <v>0</v>
      </c>
      <c r="S219" s="210">
        <v>0</v>
      </c>
      <c r="T219" s="211">
        <f>S219*H219</f>
        <v>0</v>
      </c>
      <c r="AR219" s="24" t="s">
        <v>193</v>
      </c>
      <c r="AT219" s="24" t="s">
        <v>188</v>
      </c>
      <c r="AU219" s="24" t="s">
        <v>84</v>
      </c>
      <c r="AY219" s="24" t="s">
        <v>186</v>
      </c>
      <c r="BE219" s="212">
        <f>IF(N219="základní",J219,0)</f>
        <v>0</v>
      </c>
      <c r="BF219" s="212">
        <f>IF(N219="snížená",J219,0)</f>
        <v>0</v>
      </c>
      <c r="BG219" s="212">
        <f>IF(N219="zákl. přenesená",J219,0)</f>
        <v>0</v>
      </c>
      <c r="BH219" s="212">
        <f>IF(N219="sníž. přenesená",J219,0)</f>
        <v>0</v>
      </c>
      <c r="BI219" s="212">
        <f>IF(N219="nulová",J219,0)</f>
        <v>0</v>
      </c>
      <c r="BJ219" s="24" t="s">
        <v>82</v>
      </c>
      <c r="BK219" s="212">
        <f>ROUND(I219*H219,2)</f>
        <v>0</v>
      </c>
      <c r="BL219" s="24" t="s">
        <v>193</v>
      </c>
      <c r="BM219" s="24" t="s">
        <v>2664</v>
      </c>
    </row>
    <row r="220" spans="2:65" s="1" customFormat="1" ht="13.5">
      <c r="B220" s="41"/>
      <c r="C220" s="63"/>
      <c r="D220" s="213" t="s">
        <v>195</v>
      </c>
      <c r="E220" s="63"/>
      <c r="F220" s="214" t="s">
        <v>1594</v>
      </c>
      <c r="G220" s="63"/>
      <c r="H220" s="63"/>
      <c r="I220" s="172"/>
      <c r="J220" s="63"/>
      <c r="K220" s="63"/>
      <c r="L220" s="61"/>
      <c r="M220" s="215"/>
      <c r="N220" s="42"/>
      <c r="O220" s="42"/>
      <c r="P220" s="42"/>
      <c r="Q220" s="42"/>
      <c r="R220" s="42"/>
      <c r="S220" s="42"/>
      <c r="T220" s="78"/>
      <c r="AT220" s="24" t="s">
        <v>195</v>
      </c>
      <c r="AU220" s="24" t="s">
        <v>84</v>
      </c>
    </row>
    <row r="221" spans="2:65" s="11" customFormat="1" ht="37.35" customHeight="1">
      <c r="B221" s="185"/>
      <c r="C221" s="186"/>
      <c r="D221" s="187" t="s">
        <v>73</v>
      </c>
      <c r="E221" s="188" t="s">
        <v>1040</v>
      </c>
      <c r="F221" s="188" t="s">
        <v>1041</v>
      </c>
      <c r="G221" s="186"/>
      <c r="H221" s="186"/>
      <c r="I221" s="189"/>
      <c r="J221" s="190">
        <f>BK221</f>
        <v>0</v>
      </c>
      <c r="K221" s="186"/>
      <c r="L221" s="191"/>
      <c r="M221" s="192"/>
      <c r="N221" s="193"/>
      <c r="O221" s="193"/>
      <c r="P221" s="194">
        <f>P222+P236+P240+P243</f>
        <v>0</v>
      </c>
      <c r="Q221" s="193"/>
      <c r="R221" s="194">
        <f>R222+R236+R240+R243</f>
        <v>6.9571280000000013E-2</v>
      </c>
      <c r="S221" s="193"/>
      <c r="T221" s="195">
        <f>T222+T236+T240+T243</f>
        <v>0</v>
      </c>
      <c r="AR221" s="196" t="s">
        <v>84</v>
      </c>
      <c r="AT221" s="197" t="s">
        <v>73</v>
      </c>
      <c r="AU221" s="197" t="s">
        <v>74</v>
      </c>
      <c r="AY221" s="196" t="s">
        <v>186</v>
      </c>
      <c r="BK221" s="198">
        <f>BK222+BK236+BK240+BK243</f>
        <v>0</v>
      </c>
    </row>
    <row r="222" spans="2:65" s="11" customFormat="1" ht="19.899999999999999" customHeight="1">
      <c r="B222" s="185"/>
      <c r="C222" s="186"/>
      <c r="D222" s="187" t="s">
        <v>73</v>
      </c>
      <c r="E222" s="199" t="s">
        <v>2665</v>
      </c>
      <c r="F222" s="199" t="s">
        <v>2666</v>
      </c>
      <c r="G222" s="186"/>
      <c r="H222" s="186"/>
      <c r="I222" s="189"/>
      <c r="J222" s="200">
        <f>BK222</f>
        <v>0</v>
      </c>
      <c r="K222" s="186"/>
      <c r="L222" s="191"/>
      <c r="M222" s="192"/>
      <c r="N222" s="193"/>
      <c r="O222" s="193"/>
      <c r="P222" s="194">
        <f>SUM(P223:P235)</f>
        <v>0</v>
      </c>
      <c r="Q222" s="193"/>
      <c r="R222" s="194">
        <f>SUM(R223:R235)</f>
        <v>6.8801280000000006E-2</v>
      </c>
      <c r="S222" s="193"/>
      <c r="T222" s="195">
        <f>SUM(T223:T235)</f>
        <v>0</v>
      </c>
      <c r="AR222" s="196" t="s">
        <v>84</v>
      </c>
      <c r="AT222" s="197" t="s">
        <v>73</v>
      </c>
      <c r="AU222" s="197" t="s">
        <v>82</v>
      </c>
      <c r="AY222" s="196" t="s">
        <v>186</v>
      </c>
      <c r="BK222" s="198">
        <f>SUM(BK223:BK235)</f>
        <v>0</v>
      </c>
    </row>
    <row r="223" spans="2:65" s="1" customFormat="1" ht="25.5" customHeight="1">
      <c r="B223" s="41"/>
      <c r="C223" s="201" t="s">
        <v>355</v>
      </c>
      <c r="D223" s="201" t="s">
        <v>188</v>
      </c>
      <c r="E223" s="202" t="s">
        <v>2667</v>
      </c>
      <c r="F223" s="203" t="s">
        <v>2668</v>
      </c>
      <c r="G223" s="204" t="s">
        <v>191</v>
      </c>
      <c r="H223" s="205">
        <v>37.72</v>
      </c>
      <c r="I223" s="206"/>
      <c r="J223" s="207">
        <f>ROUND(I223*H223,2)</f>
        <v>0</v>
      </c>
      <c r="K223" s="203" t="s">
        <v>30</v>
      </c>
      <c r="L223" s="61"/>
      <c r="M223" s="208" t="s">
        <v>30</v>
      </c>
      <c r="N223" s="209" t="s">
        <v>45</v>
      </c>
      <c r="O223" s="42"/>
      <c r="P223" s="210">
        <f>O223*H223</f>
        <v>0</v>
      </c>
      <c r="Q223" s="210">
        <v>0</v>
      </c>
      <c r="R223" s="210">
        <f>Q223*H223</f>
        <v>0</v>
      </c>
      <c r="S223" s="210">
        <v>0</v>
      </c>
      <c r="T223" s="211">
        <f>S223*H223</f>
        <v>0</v>
      </c>
      <c r="AR223" s="24" t="s">
        <v>295</v>
      </c>
      <c r="AT223" s="24" t="s">
        <v>188</v>
      </c>
      <c r="AU223" s="24" t="s">
        <v>84</v>
      </c>
      <c r="AY223" s="24" t="s">
        <v>186</v>
      </c>
      <c r="BE223" s="212">
        <f>IF(N223="základní",J223,0)</f>
        <v>0</v>
      </c>
      <c r="BF223" s="212">
        <f>IF(N223="snížená",J223,0)</f>
        <v>0</v>
      </c>
      <c r="BG223" s="212">
        <f>IF(N223="zákl. přenesená",J223,0)</f>
        <v>0</v>
      </c>
      <c r="BH223" s="212">
        <f>IF(N223="sníž. přenesená",J223,0)</f>
        <v>0</v>
      </c>
      <c r="BI223" s="212">
        <f>IF(N223="nulová",J223,0)</f>
        <v>0</v>
      </c>
      <c r="BJ223" s="24" t="s">
        <v>82</v>
      </c>
      <c r="BK223" s="212">
        <f>ROUND(I223*H223,2)</f>
        <v>0</v>
      </c>
      <c r="BL223" s="24" t="s">
        <v>295</v>
      </c>
      <c r="BM223" s="24" t="s">
        <v>2669</v>
      </c>
    </row>
    <row r="224" spans="2:65" s="1" customFormat="1" ht="27">
      <c r="B224" s="41"/>
      <c r="C224" s="63"/>
      <c r="D224" s="213" t="s">
        <v>195</v>
      </c>
      <c r="E224" s="63"/>
      <c r="F224" s="214" t="s">
        <v>2668</v>
      </c>
      <c r="G224" s="63"/>
      <c r="H224" s="63"/>
      <c r="I224" s="172"/>
      <c r="J224" s="63"/>
      <c r="K224" s="63"/>
      <c r="L224" s="61"/>
      <c r="M224" s="215"/>
      <c r="N224" s="42"/>
      <c r="O224" s="42"/>
      <c r="P224" s="42"/>
      <c r="Q224" s="42"/>
      <c r="R224" s="42"/>
      <c r="S224" s="42"/>
      <c r="T224" s="78"/>
      <c r="AT224" s="24" t="s">
        <v>195</v>
      </c>
      <c r="AU224" s="24" t="s">
        <v>84</v>
      </c>
    </row>
    <row r="225" spans="2:65" s="13" customFormat="1" ht="13.5">
      <c r="B225" s="227"/>
      <c r="C225" s="228"/>
      <c r="D225" s="213" t="s">
        <v>197</v>
      </c>
      <c r="E225" s="229" t="s">
        <v>30</v>
      </c>
      <c r="F225" s="230" t="s">
        <v>2583</v>
      </c>
      <c r="G225" s="228"/>
      <c r="H225" s="229" t="s">
        <v>30</v>
      </c>
      <c r="I225" s="231"/>
      <c r="J225" s="228"/>
      <c r="K225" s="228"/>
      <c r="L225" s="232"/>
      <c r="M225" s="233"/>
      <c r="N225" s="234"/>
      <c r="O225" s="234"/>
      <c r="P225" s="234"/>
      <c r="Q225" s="234"/>
      <c r="R225" s="234"/>
      <c r="S225" s="234"/>
      <c r="T225" s="235"/>
      <c r="AT225" s="236" t="s">
        <v>197</v>
      </c>
      <c r="AU225" s="236" t="s">
        <v>84</v>
      </c>
      <c r="AV225" s="13" t="s">
        <v>82</v>
      </c>
      <c r="AW225" s="13" t="s">
        <v>37</v>
      </c>
      <c r="AX225" s="13" t="s">
        <v>74</v>
      </c>
      <c r="AY225" s="236" t="s">
        <v>186</v>
      </c>
    </row>
    <row r="226" spans="2:65" s="12" customFormat="1" ht="13.5">
      <c r="B226" s="216"/>
      <c r="C226" s="217"/>
      <c r="D226" s="213" t="s">
        <v>197</v>
      </c>
      <c r="E226" s="218" t="s">
        <v>30</v>
      </c>
      <c r="F226" s="219" t="s">
        <v>2670</v>
      </c>
      <c r="G226" s="217"/>
      <c r="H226" s="220">
        <v>28.87</v>
      </c>
      <c r="I226" s="221"/>
      <c r="J226" s="217"/>
      <c r="K226" s="217"/>
      <c r="L226" s="222"/>
      <c r="M226" s="223"/>
      <c r="N226" s="224"/>
      <c r="O226" s="224"/>
      <c r="P226" s="224"/>
      <c r="Q226" s="224"/>
      <c r="R226" s="224"/>
      <c r="S226" s="224"/>
      <c r="T226" s="225"/>
      <c r="AT226" s="226" t="s">
        <v>197</v>
      </c>
      <c r="AU226" s="226" t="s">
        <v>84</v>
      </c>
      <c r="AV226" s="12" t="s">
        <v>84</v>
      </c>
      <c r="AW226" s="12" t="s">
        <v>37</v>
      </c>
      <c r="AX226" s="12" t="s">
        <v>74</v>
      </c>
      <c r="AY226" s="226" t="s">
        <v>186</v>
      </c>
    </row>
    <row r="227" spans="2:65" s="12" customFormat="1" ht="13.5">
      <c r="B227" s="216"/>
      <c r="C227" s="217"/>
      <c r="D227" s="213" t="s">
        <v>197</v>
      </c>
      <c r="E227" s="218" t="s">
        <v>30</v>
      </c>
      <c r="F227" s="219" t="s">
        <v>2671</v>
      </c>
      <c r="G227" s="217"/>
      <c r="H227" s="220">
        <v>8.85</v>
      </c>
      <c r="I227" s="221"/>
      <c r="J227" s="217"/>
      <c r="K227" s="217"/>
      <c r="L227" s="222"/>
      <c r="M227" s="223"/>
      <c r="N227" s="224"/>
      <c r="O227" s="224"/>
      <c r="P227" s="224"/>
      <c r="Q227" s="224"/>
      <c r="R227" s="224"/>
      <c r="S227" s="224"/>
      <c r="T227" s="225"/>
      <c r="AT227" s="226" t="s">
        <v>197</v>
      </c>
      <c r="AU227" s="226" t="s">
        <v>84</v>
      </c>
      <c r="AV227" s="12" t="s">
        <v>84</v>
      </c>
      <c r="AW227" s="12" t="s">
        <v>37</v>
      </c>
      <c r="AX227" s="12" t="s">
        <v>74</v>
      </c>
      <c r="AY227" s="226" t="s">
        <v>186</v>
      </c>
    </row>
    <row r="228" spans="2:65" s="1" customFormat="1" ht="16.5" customHeight="1">
      <c r="B228" s="41"/>
      <c r="C228" s="249" t="s">
        <v>361</v>
      </c>
      <c r="D228" s="249" t="s">
        <v>301</v>
      </c>
      <c r="E228" s="250" t="s">
        <v>2672</v>
      </c>
      <c r="F228" s="251" t="s">
        <v>2673</v>
      </c>
      <c r="G228" s="252" t="s">
        <v>191</v>
      </c>
      <c r="H228" s="253">
        <v>45.264000000000003</v>
      </c>
      <c r="I228" s="254"/>
      <c r="J228" s="255">
        <f>ROUND(I228*H228,2)</f>
        <v>0</v>
      </c>
      <c r="K228" s="251" t="s">
        <v>192</v>
      </c>
      <c r="L228" s="256"/>
      <c r="M228" s="257" t="s">
        <v>30</v>
      </c>
      <c r="N228" s="258" t="s">
        <v>45</v>
      </c>
      <c r="O228" s="42"/>
      <c r="P228" s="210">
        <f>O228*H228</f>
        <v>0</v>
      </c>
      <c r="Q228" s="210">
        <v>1.5200000000000001E-3</v>
      </c>
      <c r="R228" s="210">
        <f>Q228*H228</f>
        <v>6.8801280000000006E-2</v>
      </c>
      <c r="S228" s="210">
        <v>0</v>
      </c>
      <c r="T228" s="211">
        <f>S228*H228</f>
        <v>0</v>
      </c>
      <c r="AR228" s="24" t="s">
        <v>384</v>
      </c>
      <c r="AT228" s="24" t="s">
        <v>301</v>
      </c>
      <c r="AU228" s="24" t="s">
        <v>84</v>
      </c>
      <c r="AY228" s="24" t="s">
        <v>186</v>
      </c>
      <c r="BE228" s="212">
        <f>IF(N228="základní",J228,0)</f>
        <v>0</v>
      </c>
      <c r="BF228" s="212">
        <f>IF(N228="snížená",J228,0)</f>
        <v>0</v>
      </c>
      <c r="BG228" s="212">
        <f>IF(N228="zákl. přenesená",J228,0)</f>
        <v>0</v>
      </c>
      <c r="BH228" s="212">
        <f>IF(N228="sníž. přenesená",J228,0)</f>
        <v>0</v>
      </c>
      <c r="BI228" s="212">
        <f>IF(N228="nulová",J228,0)</f>
        <v>0</v>
      </c>
      <c r="BJ228" s="24" t="s">
        <v>82</v>
      </c>
      <c r="BK228" s="212">
        <f>ROUND(I228*H228,2)</f>
        <v>0</v>
      </c>
      <c r="BL228" s="24" t="s">
        <v>295</v>
      </c>
      <c r="BM228" s="24" t="s">
        <v>2674</v>
      </c>
    </row>
    <row r="229" spans="2:65" s="1" customFormat="1" ht="13.5">
      <c r="B229" s="41"/>
      <c r="C229" s="63"/>
      <c r="D229" s="213" t="s">
        <v>195</v>
      </c>
      <c r="E229" s="63"/>
      <c r="F229" s="214" t="s">
        <v>2673</v>
      </c>
      <c r="G229" s="63"/>
      <c r="H229" s="63"/>
      <c r="I229" s="172"/>
      <c r="J229" s="63"/>
      <c r="K229" s="63"/>
      <c r="L229" s="61"/>
      <c r="M229" s="215"/>
      <c r="N229" s="42"/>
      <c r="O229" s="42"/>
      <c r="P229" s="42"/>
      <c r="Q229" s="42"/>
      <c r="R229" s="42"/>
      <c r="S229" s="42"/>
      <c r="T229" s="78"/>
      <c r="AT229" s="24" t="s">
        <v>195</v>
      </c>
      <c r="AU229" s="24" t="s">
        <v>84</v>
      </c>
    </row>
    <row r="230" spans="2:65" s="13" customFormat="1" ht="13.5">
      <c r="B230" s="227"/>
      <c r="C230" s="228"/>
      <c r="D230" s="213" t="s">
        <v>197</v>
      </c>
      <c r="E230" s="229" t="s">
        <v>30</v>
      </c>
      <c r="F230" s="230" t="s">
        <v>2583</v>
      </c>
      <c r="G230" s="228"/>
      <c r="H230" s="229" t="s">
        <v>30</v>
      </c>
      <c r="I230" s="231"/>
      <c r="J230" s="228"/>
      <c r="K230" s="228"/>
      <c r="L230" s="232"/>
      <c r="M230" s="233"/>
      <c r="N230" s="234"/>
      <c r="O230" s="234"/>
      <c r="P230" s="234"/>
      <c r="Q230" s="234"/>
      <c r="R230" s="234"/>
      <c r="S230" s="234"/>
      <c r="T230" s="235"/>
      <c r="AT230" s="236" t="s">
        <v>197</v>
      </c>
      <c r="AU230" s="236" t="s">
        <v>84</v>
      </c>
      <c r="AV230" s="13" t="s">
        <v>82</v>
      </c>
      <c r="AW230" s="13" t="s">
        <v>37</v>
      </c>
      <c r="AX230" s="13" t="s">
        <v>74</v>
      </c>
      <c r="AY230" s="236" t="s">
        <v>186</v>
      </c>
    </row>
    <row r="231" spans="2:65" s="12" customFormat="1" ht="13.5">
      <c r="B231" s="216"/>
      <c r="C231" s="217"/>
      <c r="D231" s="213" t="s">
        <v>197</v>
      </c>
      <c r="E231" s="218" t="s">
        <v>30</v>
      </c>
      <c r="F231" s="219" t="s">
        <v>2670</v>
      </c>
      <c r="G231" s="217"/>
      <c r="H231" s="220">
        <v>28.87</v>
      </c>
      <c r="I231" s="221"/>
      <c r="J231" s="217"/>
      <c r="K231" s="217"/>
      <c r="L231" s="222"/>
      <c r="M231" s="223"/>
      <c r="N231" s="224"/>
      <c r="O231" s="224"/>
      <c r="P231" s="224"/>
      <c r="Q231" s="224"/>
      <c r="R231" s="224"/>
      <c r="S231" s="224"/>
      <c r="T231" s="225"/>
      <c r="AT231" s="226" t="s">
        <v>197</v>
      </c>
      <c r="AU231" s="226" t="s">
        <v>84</v>
      </c>
      <c r="AV231" s="12" t="s">
        <v>84</v>
      </c>
      <c r="AW231" s="12" t="s">
        <v>37</v>
      </c>
      <c r="AX231" s="12" t="s">
        <v>74</v>
      </c>
      <c r="AY231" s="226" t="s">
        <v>186</v>
      </c>
    </row>
    <row r="232" spans="2:65" s="12" customFormat="1" ht="13.5">
      <c r="B232" s="216"/>
      <c r="C232" s="217"/>
      <c r="D232" s="213" t="s">
        <v>197</v>
      </c>
      <c r="E232" s="218" t="s">
        <v>30</v>
      </c>
      <c r="F232" s="219" t="s">
        <v>2671</v>
      </c>
      <c r="G232" s="217"/>
      <c r="H232" s="220">
        <v>8.85</v>
      </c>
      <c r="I232" s="221"/>
      <c r="J232" s="217"/>
      <c r="K232" s="217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197</v>
      </c>
      <c r="AU232" s="226" t="s">
        <v>84</v>
      </c>
      <c r="AV232" s="12" t="s">
        <v>84</v>
      </c>
      <c r="AW232" s="12" t="s">
        <v>37</v>
      </c>
      <c r="AX232" s="12" t="s">
        <v>74</v>
      </c>
      <c r="AY232" s="226" t="s">
        <v>186</v>
      </c>
    </row>
    <row r="233" spans="2:65" s="12" customFormat="1" ht="13.5">
      <c r="B233" s="216"/>
      <c r="C233" s="217"/>
      <c r="D233" s="213" t="s">
        <v>197</v>
      </c>
      <c r="E233" s="217"/>
      <c r="F233" s="219" t="s">
        <v>2675</v>
      </c>
      <c r="G233" s="217"/>
      <c r="H233" s="220">
        <v>45.264000000000003</v>
      </c>
      <c r="I233" s="221"/>
      <c r="J233" s="217"/>
      <c r="K233" s="217"/>
      <c r="L233" s="222"/>
      <c r="M233" s="223"/>
      <c r="N233" s="224"/>
      <c r="O233" s="224"/>
      <c r="P233" s="224"/>
      <c r="Q233" s="224"/>
      <c r="R233" s="224"/>
      <c r="S233" s="224"/>
      <c r="T233" s="225"/>
      <c r="AT233" s="226" t="s">
        <v>197</v>
      </c>
      <c r="AU233" s="226" t="s">
        <v>84</v>
      </c>
      <c r="AV233" s="12" t="s">
        <v>84</v>
      </c>
      <c r="AW233" s="12" t="s">
        <v>6</v>
      </c>
      <c r="AX233" s="12" t="s">
        <v>82</v>
      </c>
      <c r="AY233" s="226" t="s">
        <v>186</v>
      </c>
    </row>
    <row r="234" spans="2:65" s="1" customFormat="1" ht="25.5" customHeight="1">
      <c r="B234" s="41"/>
      <c r="C234" s="201" t="s">
        <v>366</v>
      </c>
      <c r="D234" s="201" t="s">
        <v>188</v>
      </c>
      <c r="E234" s="202" t="s">
        <v>2676</v>
      </c>
      <c r="F234" s="203" t="s">
        <v>2677</v>
      </c>
      <c r="G234" s="204" t="s">
        <v>1065</v>
      </c>
      <c r="H234" s="264"/>
      <c r="I234" s="206"/>
      <c r="J234" s="207">
        <f>ROUND(I234*H234,2)</f>
        <v>0</v>
      </c>
      <c r="K234" s="203" t="s">
        <v>192</v>
      </c>
      <c r="L234" s="61"/>
      <c r="M234" s="208" t="s">
        <v>30</v>
      </c>
      <c r="N234" s="209" t="s">
        <v>45</v>
      </c>
      <c r="O234" s="42"/>
      <c r="P234" s="210">
        <f>O234*H234</f>
        <v>0</v>
      </c>
      <c r="Q234" s="210">
        <v>0</v>
      </c>
      <c r="R234" s="210">
        <f>Q234*H234</f>
        <v>0</v>
      </c>
      <c r="S234" s="210">
        <v>0</v>
      </c>
      <c r="T234" s="211">
        <f>S234*H234</f>
        <v>0</v>
      </c>
      <c r="AR234" s="24" t="s">
        <v>295</v>
      </c>
      <c r="AT234" s="24" t="s">
        <v>188</v>
      </c>
      <c r="AU234" s="24" t="s">
        <v>84</v>
      </c>
      <c r="AY234" s="24" t="s">
        <v>186</v>
      </c>
      <c r="BE234" s="212">
        <f>IF(N234="základní",J234,0)</f>
        <v>0</v>
      </c>
      <c r="BF234" s="212">
        <f>IF(N234="snížená",J234,0)</f>
        <v>0</v>
      </c>
      <c r="BG234" s="212">
        <f>IF(N234="zákl. přenesená",J234,0)</f>
        <v>0</v>
      </c>
      <c r="BH234" s="212">
        <f>IF(N234="sníž. přenesená",J234,0)</f>
        <v>0</v>
      </c>
      <c r="BI234" s="212">
        <f>IF(N234="nulová",J234,0)</f>
        <v>0</v>
      </c>
      <c r="BJ234" s="24" t="s">
        <v>82</v>
      </c>
      <c r="BK234" s="212">
        <f>ROUND(I234*H234,2)</f>
        <v>0</v>
      </c>
      <c r="BL234" s="24" t="s">
        <v>295</v>
      </c>
      <c r="BM234" s="24" t="s">
        <v>2678</v>
      </c>
    </row>
    <row r="235" spans="2:65" s="1" customFormat="1" ht="27">
      <c r="B235" s="41"/>
      <c r="C235" s="63"/>
      <c r="D235" s="213" t="s">
        <v>195</v>
      </c>
      <c r="E235" s="63"/>
      <c r="F235" s="214" t="s">
        <v>2679</v>
      </c>
      <c r="G235" s="63"/>
      <c r="H235" s="63"/>
      <c r="I235" s="172"/>
      <c r="J235" s="63"/>
      <c r="K235" s="63"/>
      <c r="L235" s="61"/>
      <c r="M235" s="215"/>
      <c r="N235" s="42"/>
      <c r="O235" s="42"/>
      <c r="P235" s="42"/>
      <c r="Q235" s="42"/>
      <c r="R235" s="42"/>
      <c r="S235" s="42"/>
      <c r="T235" s="78"/>
      <c r="AT235" s="24" t="s">
        <v>195</v>
      </c>
      <c r="AU235" s="24" t="s">
        <v>84</v>
      </c>
    </row>
    <row r="236" spans="2:65" s="11" customFormat="1" ht="29.85" customHeight="1">
      <c r="B236" s="185"/>
      <c r="C236" s="186"/>
      <c r="D236" s="187" t="s">
        <v>73</v>
      </c>
      <c r="E236" s="199" t="s">
        <v>2680</v>
      </c>
      <c r="F236" s="199" t="s">
        <v>2681</v>
      </c>
      <c r="G236" s="186"/>
      <c r="H236" s="186"/>
      <c r="I236" s="189"/>
      <c r="J236" s="200">
        <f>BK236</f>
        <v>0</v>
      </c>
      <c r="K236" s="186"/>
      <c r="L236" s="191"/>
      <c r="M236" s="192"/>
      <c r="N236" s="193"/>
      <c r="O236" s="193"/>
      <c r="P236" s="194">
        <f>SUM(P237:P239)</f>
        <v>0</v>
      </c>
      <c r="Q236" s="193"/>
      <c r="R236" s="194">
        <f>SUM(R237:R239)</f>
        <v>7.6999999999999996E-4</v>
      </c>
      <c r="S236" s="193"/>
      <c r="T236" s="195">
        <f>SUM(T237:T239)</f>
        <v>0</v>
      </c>
      <c r="AR236" s="196" t="s">
        <v>84</v>
      </c>
      <c r="AT236" s="197" t="s">
        <v>73</v>
      </c>
      <c r="AU236" s="197" t="s">
        <v>82</v>
      </c>
      <c r="AY236" s="196" t="s">
        <v>186</v>
      </c>
      <c r="BK236" s="198">
        <f>SUM(BK237:BK239)</f>
        <v>0</v>
      </c>
    </row>
    <row r="237" spans="2:65" s="1" customFormat="1" ht="16.5" customHeight="1">
      <c r="B237" s="41"/>
      <c r="C237" s="201" t="s">
        <v>372</v>
      </c>
      <c r="D237" s="201" t="s">
        <v>188</v>
      </c>
      <c r="E237" s="202" t="s">
        <v>2682</v>
      </c>
      <c r="F237" s="203" t="s">
        <v>2683</v>
      </c>
      <c r="G237" s="204" t="s">
        <v>1129</v>
      </c>
      <c r="H237" s="205">
        <v>1</v>
      </c>
      <c r="I237" s="206"/>
      <c r="J237" s="207">
        <f>ROUND(I237*H237,2)</f>
        <v>0</v>
      </c>
      <c r="K237" s="203" t="s">
        <v>30</v>
      </c>
      <c r="L237" s="61"/>
      <c r="M237" s="208" t="s">
        <v>30</v>
      </c>
      <c r="N237" s="209" t="s">
        <v>45</v>
      </c>
      <c r="O237" s="42"/>
      <c r="P237" s="210">
        <f>O237*H237</f>
        <v>0</v>
      </c>
      <c r="Q237" s="210">
        <v>7.6999999999999996E-4</v>
      </c>
      <c r="R237" s="210">
        <f>Q237*H237</f>
        <v>7.6999999999999996E-4</v>
      </c>
      <c r="S237" s="210">
        <v>0</v>
      </c>
      <c r="T237" s="211">
        <f>S237*H237</f>
        <v>0</v>
      </c>
      <c r="AR237" s="24" t="s">
        <v>295</v>
      </c>
      <c r="AT237" s="24" t="s">
        <v>188</v>
      </c>
      <c r="AU237" s="24" t="s">
        <v>84</v>
      </c>
      <c r="AY237" s="24" t="s">
        <v>186</v>
      </c>
      <c r="BE237" s="212">
        <f>IF(N237="základní",J237,0)</f>
        <v>0</v>
      </c>
      <c r="BF237" s="212">
        <f>IF(N237="snížená",J237,0)</f>
        <v>0</v>
      </c>
      <c r="BG237" s="212">
        <f>IF(N237="zákl. přenesená",J237,0)</f>
        <v>0</v>
      </c>
      <c r="BH237" s="212">
        <f>IF(N237="sníž. přenesená",J237,0)</f>
        <v>0</v>
      </c>
      <c r="BI237" s="212">
        <f>IF(N237="nulová",J237,0)</f>
        <v>0</v>
      </c>
      <c r="BJ237" s="24" t="s">
        <v>82</v>
      </c>
      <c r="BK237" s="212">
        <f>ROUND(I237*H237,2)</f>
        <v>0</v>
      </c>
      <c r="BL237" s="24" t="s">
        <v>295</v>
      </c>
      <c r="BM237" s="24" t="s">
        <v>2684</v>
      </c>
    </row>
    <row r="238" spans="2:65" s="1" customFormat="1" ht="13.5">
      <c r="B238" s="41"/>
      <c r="C238" s="63"/>
      <c r="D238" s="213" t="s">
        <v>195</v>
      </c>
      <c r="E238" s="63"/>
      <c r="F238" s="214" t="s">
        <v>2683</v>
      </c>
      <c r="G238" s="63"/>
      <c r="H238" s="63"/>
      <c r="I238" s="172"/>
      <c r="J238" s="63"/>
      <c r="K238" s="63"/>
      <c r="L238" s="61"/>
      <c r="M238" s="215"/>
      <c r="N238" s="42"/>
      <c r="O238" s="42"/>
      <c r="P238" s="42"/>
      <c r="Q238" s="42"/>
      <c r="R238" s="42"/>
      <c r="S238" s="42"/>
      <c r="T238" s="78"/>
      <c r="AT238" s="24" t="s">
        <v>195</v>
      </c>
      <c r="AU238" s="24" t="s">
        <v>84</v>
      </c>
    </row>
    <row r="239" spans="2:65" s="1" customFormat="1" ht="94.5">
      <c r="B239" s="41"/>
      <c r="C239" s="63"/>
      <c r="D239" s="213" t="s">
        <v>241</v>
      </c>
      <c r="E239" s="63"/>
      <c r="F239" s="248" t="s">
        <v>2685</v>
      </c>
      <c r="G239" s="63"/>
      <c r="H239" s="63"/>
      <c r="I239" s="172"/>
      <c r="J239" s="63"/>
      <c r="K239" s="63"/>
      <c r="L239" s="61"/>
      <c r="M239" s="215"/>
      <c r="N239" s="42"/>
      <c r="O239" s="42"/>
      <c r="P239" s="42"/>
      <c r="Q239" s="42"/>
      <c r="R239" s="42"/>
      <c r="S239" s="42"/>
      <c r="T239" s="78"/>
      <c r="AT239" s="24" t="s">
        <v>241</v>
      </c>
      <c r="AU239" s="24" t="s">
        <v>84</v>
      </c>
    </row>
    <row r="240" spans="2:65" s="11" customFormat="1" ht="29.85" customHeight="1">
      <c r="B240" s="185"/>
      <c r="C240" s="186"/>
      <c r="D240" s="187" t="s">
        <v>73</v>
      </c>
      <c r="E240" s="199" t="s">
        <v>2686</v>
      </c>
      <c r="F240" s="199" t="s">
        <v>2687</v>
      </c>
      <c r="G240" s="186"/>
      <c r="H240" s="186"/>
      <c r="I240" s="189"/>
      <c r="J240" s="200">
        <f>BK240</f>
        <v>0</v>
      </c>
      <c r="K240" s="186"/>
      <c r="L240" s="191"/>
      <c r="M240" s="192"/>
      <c r="N240" s="193"/>
      <c r="O240" s="193"/>
      <c r="P240" s="194">
        <f>SUM(P241:P242)</f>
        <v>0</v>
      </c>
      <c r="Q240" s="193"/>
      <c r="R240" s="194">
        <f>SUM(R241:R242)</f>
        <v>0</v>
      </c>
      <c r="S240" s="193"/>
      <c r="T240" s="195">
        <f>SUM(T241:T242)</f>
        <v>0</v>
      </c>
      <c r="AR240" s="196" t="s">
        <v>84</v>
      </c>
      <c r="AT240" s="197" t="s">
        <v>73</v>
      </c>
      <c r="AU240" s="197" t="s">
        <v>82</v>
      </c>
      <c r="AY240" s="196" t="s">
        <v>186</v>
      </c>
      <c r="BK240" s="198">
        <f>SUM(BK241:BK242)</f>
        <v>0</v>
      </c>
    </row>
    <row r="241" spans="2:65" s="1" customFormat="1" ht="25.5" customHeight="1">
      <c r="B241" s="41"/>
      <c r="C241" s="201" t="s">
        <v>379</v>
      </c>
      <c r="D241" s="201" t="s">
        <v>188</v>
      </c>
      <c r="E241" s="202" t="s">
        <v>2688</v>
      </c>
      <c r="F241" s="203" t="s">
        <v>2689</v>
      </c>
      <c r="G241" s="204" t="s">
        <v>206</v>
      </c>
      <c r="H241" s="205">
        <v>65</v>
      </c>
      <c r="I241" s="206"/>
      <c r="J241" s="207">
        <f>ROUND(I241*H241,2)</f>
        <v>0</v>
      </c>
      <c r="K241" s="203" t="s">
        <v>30</v>
      </c>
      <c r="L241" s="61"/>
      <c r="M241" s="208" t="s">
        <v>30</v>
      </c>
      <c r="N241" s="209" t="s">
        <v>45</v>
      </c>
      <c r="O241" s="42"/>
      <c r="P241" s="210">
        <f>O241*H241</f>
        <v>0</v>
      </c>
      <c r="Q241" s="210">
        <v>0</v>
      </c>
      <c r="R241" s="210">
        <f>Q241*H241</f>
        <v>0</v>
      </c>
      <c r="S241" s="210">
        <v>0</v>
      </c>
      <c r="T241" s="211">
        <f>S241*H241</f>
        <v>0</v>
      </c>
      <c r="AR241" s="24" t="s">
        <v>295</v>
      </c>
      <c r="AT241" s="24" t="s">
        <v>188</v>
      </c>
      <c r="AU241" s="24" t="s">
        <v>84</v>
      </c>
      <c r="AY241" s="24" t="s">
        <v>186</v>
      </c>
      <c r="BE241" s="212">
        <f>IF(N241="základní",J241,0)</f>
        <v>0</v>
      </c>
      <c r="BF241" s="212">
        <f>IF(N241="snížená",J241,0)</f>
        <v>0</v>
      </c>
      <c r="BG241" s="212">
        <f>IF(N241="zákl. přenesená",J241,0)</f>
        <v>0</v>
      </c>
      <c r="BH241" s="212">
        <f>IF(N241="sníž. přenesená",J241,0)</f>
        <v>0</v>
      </c>
      <c r="BI241" s="212">
        <f>IF(N241="nulová",J241,0)</f>
        <v>0</v>
      </c>
      <c r="BJ241" s="24" t="s">
        <v>82</v>
      </c>
      <c r="BK241" s="212">
        <f>ROUND(I241*H241,2)</f>
        <v>0</v>
      </c>
      <c r="BL241" s="24" t="s">
        <v>295</v>
      </c>
      <c r="BM241" s="24" t="s">
        <v>2690</v>
      </c>
    </row>
    <row r="242" spans="2:65" s="1" customFormat="1" ht="13.5">
      <c r="B242" s="41"/>
      <c r="C242" s="63"/>
      <c r="D242" s="213" t="s">
        <v>195</v>
      </c>
      <c r="E242" s="63"/>
      <c r="F242" s="214" t="s">
        <v>2689</v>
      </c>
      <c r="G242" s="63"/>
      <c r="H242" s="63"/>
      <c r="I242" s="172"/>
      <c r="J242" s="63"/>
      <c r="K242" s="63"/>
      <c r="L242" s="61"/>
      <c r="M242" s="215"/>
      <c r="N242" s="42"/>
      <c r="O242" s="42"/>
      <c r="P242" s="42"/>
      <c r="Q242" s="42"/>
      <c r="R242" s="42"/>
      <c r="S242" s="42"/>
      <c r="T242" s="78"/>
      <c r="AT242" s="24" t="s">
        <v>195</v>
      </c>
      <c r="AU242" s="24" t="s">
        <v>84</v>
      </c>
    </row>
    <row r="243" spans="2:65" s="11" customFormat="1" ht="29.85" customHeight="1">
      <c r="B243" s="185"/>
      <c r="C243" s="186"/>
      <c r="D243" s="187" t="s">
        <v>73</v>
      </c>
      <c r="E243" s="199" t="s">
        <v>1139</v>
      </c>
      <c r="F243" s="199" t="s">
        <v>1140</v>
      </c>
      <c r="G243" s="186"/>
      <c r="H243" s="186"/>
      <c r="I243" s="189"/>
      <c r="J243" s="200">
        <f>BK243</f>
        <v>0</v>
      </c>
      <c r="K243" s="186"/>
      <c r="L243" s="191"/>
      <c r="M243" s="192"/>
      <c r="N243" s="193"/>
      <c r="O243" s="193"/>
      <c r="P243" s="194">
        <f>SUM(P244:P253)</f>
        <v>0</v>
      </c>
      <c r="Q243" s="193"/>
      <c r="R243" s="194">
        <f>SUM(R244:R253)</f>
        <v>0</v>
      </c>
      <c r="S243" s="193"/>
      <c r="T243" s="195">
        <f>SUM(T244:T253)</f>
        <v>0</v>
      </c>
      <c r="AR243" s="196" t="s">
        <v>84</v>
      </c>
      <c r="AT243" s="197" t="s">
        <v>73</v>
      </c>
      <c r="AU243" s="197" t="s">
        <v>82</v>
      </c>
      <c r="AY243" s="196" t="s">
        <v>186</v>
      </c>
      <c r="BK243" s="198">
        <f>SUM(BK244:BK253)</f>
        <v>0</v>
      </c>
    </row>
    <row r="244" spans="2:65" s="1" customFormat="1" ht="16.5" customHeight="1">
      <c r="B244" s="41"/>
      <c r="C244" s="201" t="s">
        <v>384</v>
      </c>
      <c r="D244" s="201" t="s">
        <v>188</v>
      </c>
      <c r="E244" s="202" t="s">
        <v>2691</v>
      </c>
      <c r="F244" s="203" t="s">
        <v>2692</v>
      </c>
      <c r="G244" s="204" t="s">
        <v>206</v>
      </c>
      <c r="H244" s="205">
        <v>19.5</v>
      </c>
      <c r="I244" s="206"/>
      <c r="J244" s="207">
        <f>ROUND(I244*H244,2)</f>
        <v>0</v>
      </c>
      <c r="K244" s="203" t="s">
        <v>30</v>
      </c>
      <c r="L244" s="61"/>
      <c r="M244" s="208" t="s">
        <v>30</v>
      </c>
      <c r="N244" s="209" t="s">
        <v>45</v>
      </c>
      <c r="O244" s="42"/>
      <c r="P244" s="210">
        <f>O244*H244</f>
        <v>0</v>
      </c>
      <c r="Q244" s="210">
        <v>0</v>
      </c>
      <c r="R244" s="210">
        <f>Q244*H244</f>
        <v>0</v>
      </c>
      <c r="S244" s="210">
        <v>0</v>
      </c>
      <c r="T244" s="211">
        <f>S244*H244</f>
        <v>0</v>
      </c>
      <c r="AR244" s="24" t="s">
        <v>295</v>
      </c>
      <c r="AT244" s="24" t="s">
        <v>188</v>
      </c>
      <c r="AU244" s="24" t="s">
        <v>84</v>
      </c>
      <c r="AY244" s="24" t="s">
        <v>186</v>
      </c>
      <c r="BE244" s="212">
        <f>IF(N244="základní",J244,0)</f>
        <v>0</v>
      </c>
      <c r="BF244" s="212">
        <f>IF(N244="snížená",J244,0)</f>
        <v>0</v>
      </c>
      <c r="BG244" s="212">
        <f>IF(N244="zákl. přenesená",J244,0)</f>
        <v>0</v>
      </c>
      <c r="BH244" s="212">
        <f>IF(N244="sníž. přenesená",J244,0)</f>
        <v>0</v>
      </c>
      <c r="BI244" s="212">
        <f>IF(N244="nulová",J244,0)</f>
        <v>0</v>
      </c>
      <c r="BJ244" s="24" t="s">
        <v>82</v>
      </c>
      <c r="BK244" s="212">
        <f>ROUND(I244*H244,2)</f>
        <v>0</v>
      </c>
      <c r="BL244" s="24" t="s">
        <v>295</v>
      </c>
      <c r="BM244" s="24" t="s">
        <v>2693</v>
      </c>
    </row>
    <row r="245" spans="2:65" s="1" customFormat="1" ht="13.5">
      <c r="B245" s="41"/>
      <c r="C245" s="63"/>
      <c r="D245" s="213" t="s">
        <v>195</v>
      </c>
      <c r="E245" s="63"/>
      <c r="F245" s="214" t="s">
        <v>2692</v>
      </c>
      <c r="G245" s="63"/>
      <c r="H245" s="63"/>
      <c r="I245" s="172"/>
      <c r="J245" s="63"/>
      <c r="K245" s="63"/>
      <c r="L245" s="61"/>
      <c r="M245" s="215"/>
      <c r="N245" s="42"/>
      <c r="O245" s="42"/>
      <c r="P245" s="42"/>
      <c r="Q245" s="42"/>
      <c r="R245" s="42"/>
      <c r="S245" s="42"/>
      <c r="T245" s="78"/>
      <c r="AT245" s="24" t="s">
        <v>195</v>
      </c>
      <c r="AU245" s="24" t="s">
        <v>84</v>
      </c>
    </row>
    <row r="246" spans="2:65" s="13" customFormat="1" ht="13.5">
      <c r="B246" s="227"/>
      <c r="C246" s="228"/>
      <c r="D246" s="213" t="s">
        <v>197</v>
      </c>
      <c r="E246" s="229" t="s">
        <v>30</v>
      </c>
      <c r="F246" s="230" t="s">
        <v>2583</v>
      </c>
      <c r="G246" s="228"/>
      <c r="H246" s="229" t="s">
        <v>30</v>
      </c>
      <c r="I246" s="231"/>
      <c r="J246" s="228"/>
      <c r="K246" s="228"/>
      <c r="L246" s="232"/>
      <c r="M246" s="233"/>
      <c r="N246" s="234"/>
      <c r="O246" s="234"/>
      <c r="P246" s="234"/>
      <c r="Q246" s="234"/>
      <c r="R246" s="234"/>
      <c r="S246" s="234"/>
      <c r="T246" s="235"/>
      <c r="AT246" s="236" t="s">
        <v>197</v>
      </c>
      <c r="AU246" s="236" t="s">
        <v>84</v>
      </c>
      <c r="AV246" s="13" t="s">
        <v>82</v>
      </c>
      <c r="AW246" s="13" t="s">
        <v>37</v>
      </c>
      <c r="AX246" s="13" t="s">
        <v>74</v>
      </c>
      <c r="AY246" s="236" t="s">
        <v>186</v>
      </c>
    </row>
    <row r="247" spans="2:65" s="12" customFormat="1" ht="13.5">
      <c r="B247" s="216"/>
      <c r="C247" s="217"/>
      <c r="D247" s="213" t="s">
        <v>197</v>
      </c>
      <c r="E247" s="218" t="s">
        <v>30</v>
      </c>
      <c r="F247" s="219" t="s">
        <v>2694</v>
      </c>
      <c r="G247" s="217"/>
      <c r="H247" s="220">
        <v>19.5</v>
      </c>
      <c r="I247" s="221"/>
      <c r="J247" s="217"/>
      <c r="K247" s="217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197</v>
      </c>
      <c r="AU247" s="226" t="s">
        <v>84</v>
      </c>
      <c r="AV247" s="12" t="s">
        <v>84</v>
      </c>
      <c r="AW247" s="12" t="s">
        <v>37</v>
      </c>
      <c r="AX247" s="12" t="s">
        <v>74</v>
      </c>
      <c r="AY247" s="226" t="s">
        <v>186</v>
      </c>
    </row>
    <row r="248" spans="2:65" s="1" customFormat="1" ht="16.5" customHeight="1">
      <c r="B248" s="41"/>
      <c r="C248" s="201" t="s">
        <v>391</v>
      </c>
      <c r="D248" s="201" t="s">
        <v>188</v>
      </c>
      <c r="E248" s="202" t="s">
        <v>2695</v>
      </c>
      <c r="F248" s="203" t="s">
        <v>2696</v>
      </c>
      <c r="G248" s="204" t="s">
        <v>461</v>
      </c>
      <c r="H248" s="205">
        <v>1</v>
      </c>
      <c r="I248" s="206"/>
      <c r="J248" s="207">
        <f>ROUND(I248*H248,2)</f>
        <v>0</v>
      </c>
      <c r="K248" s="203" t="s">
        <v>30</v>
      </c>
      <c r="L248" s="61"/>
      <c r="M248" s="208" t="s">
        <v>30</v>
      </c>
      <c r="N248" s="209" t="s">
        <v>45</v>
      </c>
      <c r="O248" s="42"/>
      <c r="P248" s="210">
        <f>O248*H248</f>
        <v>0</v>
      </c>
      <c r="Q248" s="210">
        <v>0</v>
      </c>
      <c r="R248" s="210">
        <f>Q248*H248</f>
        <v>0</v>
      </c>
      <c r="S248" s="210">
        <v>0</v>
      </c>
      <c r="T248" s="211">
        <f>S248*H248</f>
        <v>0</v>
      </c>
      <c r="AR248" s="24" t="s">
        <v>295</v>
      </c>
      <c r="AT248" s="24" t="s">
        <v>188</v>
      </c>
      <c r="AU248" s="24" t="s">
        <v>84</v>
      </c>
      <c r="AY248" s="24" t="s">
        <v>186</v>
      </c>
      <c r="BE248" s="212">
        <f>IF(N248="základní",J248,0)</f>
        <v>0</v>
      </c>
      <c r="BF248" s="212">
        <f>IF(N248="snížená",J248,0)</f>
        <v>0</v>
      </c>
      <c r="BG248" s="212">
        <f>IF(N248="zákl. přenesená",J248,0)</f>
        <v>0</v>
      </c>
      <c r="BH248" s="212">
        <f>IF(N248="sníž. přenesená",J248,0)</f>
        <v>0</v>
      </c>
      <c r="BI248" s="212">
        <f>IF(N248="nulová",J248,0)</f>
        <v>0</v>
      </c>
      <c r="BJ248" s="24" t="s">
        <v>82</v>
      </c>
      <c r="BK248" s="212">
        <f>ROUND(I248*H248,2)</f>
        <v>0</v>
      </c>
      <c r="BL248" s="24" t="s">
        <v>295</v>
      </c>
      <c r="BM248" s="24" t="s">
        <v>2697</v>
      </c>
    </row>
    <row r="249" spans="2:65" s="1" customFormat="1" ht="13.5">
      <c r="B249" s="41"/>
      <c r="C249" s="63"/>
      <c r="D249" s="213" t="s">
        <v>195</v>
      </c>
      <c r="E249" s="63"/>
      <c r="F249" s="214" t="s">
        <v>2696</v>
      </c>
      <c r="G249" s="63"/>
      <c r="H249" s="63"/>
      <c r="I249" s="172"/>
      <c r="J249" s="63"/>
      <c r="K249" s="63"/>
      <c r="L249" s="61"/>
      <c r="M249" s="215"/>
      <c r="N249" s="42"/>
      <c r="O249" s="42"/>
      <c r="P249" s="42"/>
      <c r="Q249" s="42"/>
      <c r="R249" s="42"/>
      <c r="S249" s="42"/>
      <c r="T249" s="78"/>
      <c r="AT249" s="24" t="s">
        <v>195</v>
      </c>
      <c r="AU249" s="24" t="s">
        <v>84</v>
      </c>
    </row>
    <row r="250" spans="2:65" s="13" customFormat="1" ht="13.5">
      <c r="B250" s="227"/>
      <c r="C250" s="228"/>
      <c r="D250" s="213" t="s">
        <v>197</v>
      </c>
      <c r="E250" s="229" t="s">
        <v>30</v>
      </c>
      <c r="F250" s="230" t="s">
        <v>2583</v>
      </c>
      <c r="G250" s="228"/>
      <c r="H250" s="229" t="s">
        <v>30</v>
      </c>
      <c r="I250" s="231"/>
      <c r="J250" s="228"/>
      <c r="K250" s="228"/>
      <c r="L250" s="232"/>
      <c r="M250" s="233"/>
      <c r="N250" s="234"/>
      <c r="O250" s="234"/>
      <c r="P250" s="234"/>
      <c r="Q250" s="234"/>
      <c r="R250" s="234"/>
      <c r="S250" s="234"/>
      <c r="T250" s="235"/>
      <c r="AT250" s="236" t="s">
        <v>197</v>
      </c>
      <c r="AU250" s="236" t="s">
        <v>84</v>
      </c>
      <c r="AV250" s="13" t="s">
        <v>82</v>
      </c>
      <c r="AW250" s="13" t="s">
        <v>37</v>
      </c>
      <c r="AX250" s="13" t="s">
        <v>74</v>
      </c>
      <c r="AY250" s="236" t="s">
        <v>186</v>
      </c>
    </row>
    <row r="251" spans="2:65" s="12" customFormat="1" ht="13.5">
      <c r="B251" s="216"/>
      <c r="C251" s="217"/>
      <c r="D251" s="213" t="s">
        <v>197</v>
      </c>
      <c r="E251" s="218" t="s">
        <v>30</v>
      </c>
      <c r="F251" s="219" t="s">
        <v>82</v>
      </c>
      <c r="G251" s="217"/>
      <c r="H251" s="220">
        <v>1</v>
      </c>
      <c r="I251" s="221"/>
      <c r="J251" s="217"/>
      <c r="K251" s="217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197</v>
      </c>
      <c r="AU251" s="226" t="s">
        <v>84</v>
      </c>
      <c r="AV251" s="12" t="s">
        <v>84</v>
      </c>
      <c r="AW251" s="12" t="s">
        <v>37</v>
      </c>
      <c r="AX251" s="12" t="s">
        <v>74</v>
      </c>
      <c r="AY251" s="226" t="s">
        <v>186</v>
      </c>
    </row>
    <row r="252" spans="2:65" s="1" customFormat="1" ht="16.5" customHeight="1">
      <c r="B252" s="41"/>
      <c r="C252" s="201" t="s">
        <v>398</v>
      </c>
      <c r="D252" s="201" t="s">
        <v>188</v>
      </c>
      <c r="E252" s="202" t="s">
        <v>1144</v>
      </c>
      <c r="F252" s="203" t="s">
        <v>1145</v>
      </c>
      <c r="G252" s="204" t="s">
        <v>1065</v>
      </c>
      <c r="H252" s="264"/>
      <c r="I252" s="206"/>
      <c r="J252" s="207">
        <f>ROUND(I252*H252,2)</f>
        <v>0</v>
      </c>
      <c r="K252" s="203" t="s">
        <v>192</v>
      </c>
      <c r="L252" s="61"/>
      <c r="M252" s="208" t="s">
        <v>30</v>
      </c>
      <c r="N252" s="209" t="s">
        <v>45</v>
      </c>
      <c r="O252" s="42"/>
      <c r="P252" s="210">
        <f>O252*H252</f>
        <v>0</v>
      </c>
      <c r="Q252" s="210">
        <v>0</v>
      </c>
      <c r="R252" s="210">
        <f>Q252*H252</f>
        <v>0</v>
      </c>
      <c r="S252" s="210">
        <v>0</v>
      </c>
      <c r="T252" s="211">
        <f>S252*H252</f>
        <v>0</v>
      </c>
      <c r="AR252" s="24" t="s">
        <v>295</v>
      </c>
      <c r="AT252" s="24" t="s">
        <v>188</v>
      </c>
      <c r="AU252" s="24" t="s">
        <v>84</v>
      </c>
      <c r="AY252" s="24" t="s">
        <v>186</v>
      </c>
      <c r="BE252" s="212">
        <f>IF(N252="základní",J252,0)</f>
        <v>0</v>
      </c>
      <c r="BF252" s="212">
        <f>IF(N252="snížená",J252,0)</f>
        <v>0</v>
      </c>
      <c r="BG252" s="212">
        <f>IF(N252="zákl. přenesená",J252,0)</f>
        <v>0</v>
      </c>
      <c r="BH252" s="212">
        <f>IF(N252="sníž. přenesená",J252,0)</f>
        <v>0</v>
      </c>
      <c r="BI252" s="212">
        <f>IF(N252="nulová",J252,0)</f>
        <v>0</v>
      </c>
      <c r="BJ252" s="24" t="s">
        <v>82</v>
      </c>
      <c r="BK252" s="212">
        <f>ROUND(I252*H252,2)</f>
        <v>0</v>
      </c>
      <c r="BL252" s="24" t="s">
        <v>295</v>
      </c>
      <c r="BM252" s="24" t="s">
        <v>2698</v>
      </c>
    </row>
    <row r="253" spans="2:65" s="1" customFormat="1" ht="27">
      <c r="B253" s="41"/>
      <c r="C253" s="63"/>
      <c r="D253" s="213" t="s">
        <v>195</v>
      </c>
      <c r="E253" s="63"/>
      <c r="F253" s="214" t="s">
        <v>1147</v>
      </c>
      <c r="G253" s="63"/>
      <c r="H253" s="63"/>
      <c r="I253" s="172"/>
      <c r="J253" s="63"/>
      <c r="K253" s="63"/>
      <c r="L253" s="61"/>
      <c r="M253" s="259"/>
      <c r="N253" s="260"/>
      <c r="O253" s="260"/>
      <c r="P253" s="260"/>
      <c r="Q253" s="260"/>
      <c r="R253" s="260"/>
      <c r="S253" s="260"/>
      <c r="T253" s="261"/>
      <c r="AT253" s="24" t="s">
        <v>195</v>
      </c>
      <c r="AU253" s="24" t="s">
        <v>84</v>
      </c>
    </row>
    <row r="254" spans="2:65" s="1" customFormat="1" ht="6.95" customHeight="1">
      <c r="B254" s="56"/>
      <c r="C254" s="57"/>
      <c r="D254" s="57"/>
      <c r="E254" s="57"/>
      <c r="F254" s="57"/>
      <c r="G254" s="57"/>
      <c r="H254" s="57"/>
      <c r="I254" s="148"/>
      <c r="J254" s="57"/>
      <c r="K254" s="57"/>
      <c r="L254" s="61"/>
    </row>
  </sheetData>
  <sheetProtection algorithmName="SHA-512" hashValue="gxMin4XZ8c1DmbZbE0kau7Xz49uibMKGhOALrKuMgfYqL5dhW8LHfe5BClW8ajEPyDQOj6N+FiwcWEMRuY+Amw==" saltValue="9ch7MRn/iFSKFEUFE7ZOnwhEfHIp8HXJrndrZ0mUdgvV/23RYS444qAuj1YxCFxYLxJwluFy9TGUUcO7BmAzIw==" spinCount="100000" sheet="1" objects="1" scenarios="1" formatColumns="0" formatRows="0" autoFilter="0"/>
  <autoFilter ref="C92:K253" xr:uid="{00000000-0009-0000-0000-00000D000000}"/>
  <mergeCells count="13">
    <mergeCell ref="E85:H85"/>
    <mergeCell ref="G1:H1"/>
    <mergeCell ref="L2:V2"/>
    <mergeCell ref="E49:H49"/>
    <mergeCell ref="E51:H51"/>
    <mergeCell ref="J55:J56"/>
    <mergeCell ref="E81:H81"/>
    <mergeCell ref="E83:H83"/>
    <mergeCell ref="E7:H7"/>
    <mergeCell ref="E9:H9"/>
    <mergeCell ref="E11:H11"/>
    <mergeCell ref="E26:H26"/>
    <mergeCell ref="E47:H47"/>
  </mergeCells>
  <hyperlinks>
    <hyperlink ref="F1:G1" location="C2" display="1) Krycí list soupisu" xr:uid="{00000000-0004-0000-0D00-000000000000}"/>
    <hyperlink ref="G1:H1" location="C58" display="2) Rekapitulace" xr:uid="{00000000-0004-0000-0D00-000001000000}"/>
    <hyperlink ref="J1" location="C92" display="3) Soupis prací" xr:uid="{00000000-0004-0000-0D00-000002000000}"/>
    <hyperlink ref="L1:V1" location="'Rekapitulace stavby'!C2" display="Rekapitulace stavby" xr:uid="{00000000-0004-0000-0D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R173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147</v>
      </c>
      <c r="G1" s="399" t="s">
        <v>148</v>
      </c>
      <c r="H1" s="399"/>
      <c r="I1" s="124"/>
      <c r="J1" s="123" t="s">
        <v>149</v>
      </c>
      <c r="K1" s="122" t="s">
        <v>150</v>
      </c>
      <c r="L1" s="123" t="s">
        <v>151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131</v>
      </c>
    </row>
    <row r="3" spans="1:70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152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1:70" ht="16.5" customHeight="1">
      <c r="B7" s="28"/>
      <c r="C7" s="29"/>
      <c r="D7" s="29"/>
      <c r="E7" s="391" t="str">
        <f>'Rekapitulace stavby'!K6</f>
        <v>Revitalizace koupaliště Lhotka, Praha 4 - 2.etapa</v>
      </c>
      <c r="F7" s="392"/>
      <c r="G7" s="392"/>
      <c r="H7" s="392"/>
      <c r="I7" s="126"/>
      <c r="J7" s="29"/>
      <c r="K7" s="31"/>
    </row>
    <row r="8" spans="1:70">
      <c r="B8" s="28"/>
      <c r="C8" s="29"/>
      <c r="D8" s="37" t="s">
        <v>153</v>
      </c>
      <c r="E8" s="29"/>
      <c r="F8" s="29"/>
      <c r="G8" s="29"/>
      <c r="H8" s="29"/>
      <c r="I8" s="126"/>
      <c r="J8" s="29"/>
      <c r="K8" s="31"/>
    </row>
    <row r="9" spans="1:70" s="1" customFormat="1" ht="16.5" customHeight="1">
      <c r="B9" s="41"/>
      <c r="C9" s="42"/>
      <c r="D9" s="42"/>
      <c r="E9" s="391" t="s">
        <v>2472</v>
      </c>
      <c r="F9" s="394"/>
      <c r="G9" s="394"/>
      <c r="H9" s="394"/>
      <c r="I9" s="127"/>
      <c r="J9" s="42"/>
      <c r="K9" s="45"/>
    </row>
    <row r="10" spans="1:70" s="1" customFormat="1">
      <c r="B10" s="41"/>
      <c r="C10" s="42"/>
      <c r="D10" s="37" t="s">
        <v>879</v>
      </c>
      <c r="E10" s="42"/>
      <c r="F10" s="42"/>
      <c r="G10" s="42"/>
      <c r="H10" s="42"/>
      <c r="I10" s="127"/>
      <c r="J10" s="42"/>
      <c r="K10" s="45"/>
    </row>
    <row r="11" spans="1:70" s="1" customFormat="1" ht="36.950000000000003" customHeight="1">
      <c r="B11" s="41"/>
      <c r="C11" s="42"/>
      <c r="D11" s="42"/>
      <c r="E11" s="393" t="s">
        <v>2699</v>
      </c>
      <c r="F11" s="394"/>
      <c r="G11" s="394"/>
      <c r="H11" s="394"/>
      <c r="I11" s="127"/>
      <c r="J11" s="42"/>
      <c r="K11" s="45"/>
    </row>
    <row r="12" spans="1:70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1:70" s="1" customFormat="1" ht="14.45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8" t="s">
        <v>22</v>
      </c>
      <c r="J13" s="35" t="s">
        <v>30</v>
      </c>
      <c r="K13" s="45"/>
    </row>
    <row r="14" spans="1:70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8" t="s">
        <v>26</v>
      </c>
      <c r="J14" s="129" t="str">
        <f>'Rekapitulace stavby'!AN8</f>
        <v>10. 8. 2018</v>
      </c>
      <c r="K14" s="45"/>
    </row>
    <row r="15" spans="1:70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1:70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8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8" t="s">
        <v>32</v>
      </c>
      <c r="J17" s="35" t="s">
        <v>30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33</v>
      </c>
      <c r="E19" s="42"/>
      <c r="F19" s="42"/>
      <c r="G19" s="42"/>
      <c r="H19" s="42"/>
      <c r="I19" s="128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35</v>
      </c>
      <c r="E22" s="42"/>
      <c r="F22" s="42"/>
      <c r="G22" s="42"/>
      <c r="H22" s="42"/>
      <c r="I22" s="128" t="s">
        <v>29</v>
      </c>
      <c r="J22" s="35" t="s">
        <v>30</v>
      </c>
      <c r="K22" s="45"/>
    </row>
    <row r="23" spans="2:11" s="1" customFormat="1" ht="18" customHeight="1">
      <c r="B23" s="41"/>
      <c r="C23" s="42"/>
      <c r="D23" s="42"/>
      <c r="E23" s="35" t="s">
        <v>36</v>
      </c>
      <c r="F23" s="42"/>
      <c r="G23" s="42"/>
      <c r="H23" s="42"/>
      <c r="I23" s="128" t="s">
        <v>32</v>
      </c>
      <c r="J23" s="35" t="s">
        <v>30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38</v>
      </c>
      <c r="E25" s="42"/>
      <c r="F25" s="42"/>
      <c r="G25" s="42"/>
      <c r="H25" s="42"/>
      <c r="I25" s="127"/>
      <c r="J25" s="42"/>
      <c r="K25" s="45"/>
    </row>
    <row r="26" spans="2:11" s="7" customFormat="1" ht="16.5" customHeight="1">
      <c r="B26" s="130"/>
      <c r="C26" s="131"/>
      <c r="D26" s="131"/>
      <c r="E26" s="367" t="s">
        <v>30</v>
      </c>
      <c r="F26" s="367"/>
      <c r="G26" s="367"/>
      <c r="H26" s="367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40</v>
      </c>
      <c r="E29" s="42"/>
      <c r="F29" s="42"/>
      <c r="G29" s="42"/>
      <c r="H29" s="42"/>
      <c r="I29" s="127"/>
      <c r="J29" s="137">
        <f>ROUND(J92,2)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42</v>
      </c>
      <c r="G31" s="42"/>
      <c r="H31" s="42"/>
      <c r="I31" s="138" t="s">
        <v>41</v>
      </c>
      <c r="J31" s="46" t="s">
        <v>43</v>
      </c>
      <c r="K31" s="45"/>
    </row>
    <row r="32" spans="2:11" s="1" customFormat="1" ht="14.45" customHeight="1">
      <c r="B32" s="41"/>
      <c r="C32" s="42"/>
      <c r="D32" s="49" t="s">
        <v>44</v>
      </c>
      <c r="E32" s="49" t="s">
        <v>45</v>
      </c>
      <c r="F32" s="139">
        <f>ROUND(SUM(BE92:BE172), 2)</f>
        <v>0</v>
      </c>
      <c r="G32" s="42"/>
      <c r="H32" s="42"/>
      <c r="I32" s="140">
        <v>0.21</v>
      </c>
      <c r="J32" s="139">
        <f>ROUND(ROUND((SUM(BE92:BE172)), 2)*I32, 2)</f>
        <v>0</v>
      </c>
      <c r="K32" s="45"/>
    </row>
    <row r="33" spans="2:11" s="1" customFormat="1" ht="14.45" customHeight="1">
      <c r="B33" s="41"/>
      <c r="C33" s="42"/>
      <c r="D33" s="42"/>
      <c r="E33" s="49" t="s">
        <v>46</v>
      </c>
      <c r="F33" s="139">
        <f>ROUND(SUM(BF92:BF172), 2)</f>
        <v>0</v>
      </c>
      <c r="G33" s="42"/>
      <c r="H33" s="42"/>
      <c r="I33" s="140">
        <v>0.15</v>
      </c>
      <c r="J33" s="139">
        <f>ROUND(ROUND((SUM(BF92:BF172)), 2)*I33, 2)</f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47</v>
      </c>
      <c r="F34" s="139">
        <f>ROUND(SUM(BG92:BG172), 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hidden="1" customHeight="1">
      <c r="B35" s="41"/>
      <c r="C35" s="42"/>
      <c r="D35" s="42"/>
      <c r="E35" s="49" t="s">
        <v>48</v>
      </c>
      <c r="F35" s="139">
        <f>ROUND(SUM(BH92:BH172), 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hidden="1" customHeight="1">
      <c r="B36" s="41"/>
      <c r="C36" s="42"/>
      <c r="D36" s="42"/>
      <c r="E36" s="49" t="s">
        <v>49</v>
      </c>
      <c r="F36" s="139">
        <f>ROUND(SUM(BI92:BI172), 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50</v>
      </c>
      <c r="E38" s="79"/>
      <c r="F38" s="79"/>
      <c r="G38" s="143" t="s">
        <v>51</v>
      </c>
      <c r="H38" s="144" t="s">
        <v>52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0000000000003" customHeight="1">
      <c r="B44" s="41"/>
      <c r="C44" s="30" t="s">
        <v>155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6.5" customHeight="1">
      <c r="B47" s="41"/>
      <c r="C47" s="42"/>
      <c r="D47" s="42"/>
      <c r="E47" s="391" t="str">
        <f>E7</f>
        <v>Revitalizace koupaliště Lhotka, Praha 4 - 2.etapa</v>
      </c>
      <c r="F47" s="392"/>
      <c r="G47" s="392"/>
      <c r="H47" s="392"/>
      <c r="I47" s="127"/>
      <c r="J47" s="42"/>
      <c r="K47" s="45"/>
    </row>
    <row r="48" spans="2:11">
      <c r="B48" s="28"/>
      <c r="C48" s="37" t="s">
        <v>153</v>
      </c>
      <c r="D48" s="29"/>
      <c r="E48" s="29"/>
      <c r="F48" s="29"/>
      <c r="G48" s="29"/>
      <c r="H48" s="29"/>
      <c r="I48" s="126"/>
      <c r="J48" s="29"/>
      <c r="K48" s="31"/>
    </row>
    <row r="49" spans="2:47" s="1" customFormat="1" ht="16.5" customHeight="1">
      <c r="B49" s="41"/>
      <c r="C49" s="42"/>
      <c r="D49" s="42"/>
      <c r="E49" s="391" t="s">
        <v>2472</v>
      </c>
      <c r="F49" s="394"/>
      <c r="G49" s="394"/>
      <c r="H49" s="394"/>
      <c r="I49" s="127"/>
      <c r="J49" s="42"/>
      <c r="K49" s="45"/>
    </row>
    <row r="50" spans="2:47" s="1" customFormat="1" ht="14.45" customHeight="1">
      <c r="B50" s="41"/>
      <c r="C50" s="37" t="s">
        <v>879</v>
      </c>
      <c r="D50" s="42"/>
      <c r="E50" s="42"/>
      <c r="F50" s="42"/>
      <c r="G50" s="42"/>
      <c r="H50" s="42"/>
      <c r="I50" s="127"/>
      <c r="J50" s="42"/>
      <c r="K50" s="45"/>
    </row>
    <row r="51" spans="2:47" s="1" customFormat="1" ht="17.25" customHeight="1">
      <c r="B51" s="41"/>
      <c r="C51" s="42"/>
      <c r="D51" s="42"/>
      <c r="E51" s="393" t="str">
        <f>E11</f>
        <v>SO 4.04 - Velké molo</v>
      </c>
      <c r="F51" s="394"/>
      <c r="G51" s="394"/>
      <c r="H51" s="394"/>
      <c r="I51" s="127"/>
      <c r="J51" s="42"/>
      <c r="K51" s="45"/>
    </row>
    <row r="52" spans="2:47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47" s="1" customFormat="1" ht="18" customHeight="1">
      <c r="B53" s="41"/>
      <c r="C53" s="37" t="s">
        <v>24</v>
      </c>
      <c r="D53" s="42"/>
      <c r="E53" s="42"/>
      <c r="F53" s="35" t="str">
        <f>F14</f>
        <v>Praha 4, k.ú. Lhotka 728071</v>
      </c>
      <c r="G53" s="42"/>
      <c r="H53" s="42"/>
      <c r="I53" s="128" t="s">
        <v>26</v>
      </c>
      <c r="J53" s="129" t="str">
        <f>IF(J14="","",J14)</f>
        <v>10. 8. 2018</v>
      </c>
      <c r="K53" s="45"/>
    </row>
    <row r="54" spans="2:47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47" s="1" customFormat="1">
      <c r="B55" s="41"/>
      <c r="C55" s="37" t="s">
        <v>28</v>
      </c>
      <c r="D55" s="42"/>
      <c r="E55" s="42"/>
      <c r="F55" s="35" t="str">
        <f>E17</f>
        <v>Městská část Praha 4</v>
      </c>
      <c r="G55" s="42"/>
      <c r="H55" s="42"/>
      <c r="I55" s="128" t="s">
        <v>35</v>
      </c>
      <c r="J55" s="367" t="str">
        <f>E23</f>
        <v>SUNCAD, s.r.o.</v>
      </c>
      <c r="K55" s="45"/>
    </row>
    <row r="56" spans="2:47" s="1" customFormat="1" ht="14.45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27"/>
      <c r="J56" s="395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47" s="1" customFormat="1" ht="29.25" customHeight="1">
      <c r="B58" s="41"/>
      <c r="C58" s="153" t="s">
        <v>156</v>
      </c>
      <c r="D58" s="141"/>
      <c r="E58" s="141"/>
      <c r="F58" s="141"/>
      <c r="G58" s="141"/>
      <c r="H58" s="141"/>
      <c r="I58" s="154"/>
      <c r="J58" s="155" t="s">
        <v>157</v>
      </c>
      <c r="K58" s="156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158</v>
      </c>
      <c r="D60" s="42"/>
      <c r="E60" s="42"/>
      <c r="F60" s="42"/>
      <c r="G60" s="42"/>
      <c r="H60" s="42"/>
      <c r="I60" s="127"/>
      <c r="J60" s="137">
        <f>J92</f>
        <v>0</v>
      </c>
      <c r="K60" s="45"/>
      <c r="AU60" s="24" t="s">
        <v>159</v>
      </c>
    </row>
    <row r="61" spans="2:47" s="8" customFormat="1" ht="24.95" customHeight="1">
      <c r="B61" s="158"/>
      <c r="C61" s="159"/>
      <c r="D61" s="160" t="s">
        <v>160</v>
      </c>
      <c r="E61" s="161"/>
      <c r="F61" s="161"/>
      <c r="G61" s="161"/>
      <c r="H61" s="161"/>
      <c r="I61" s="162"/>
      <c r="J61" s="163">
        <f>J93</f>
        <v>0</v>
      </c>
      <c r="K61" s="164"/>
    </row>
    <row r="62" spans="2:47" s="9" customFormat="1" ht="19.899999999999999" customHeight="1">
      <c r="B62" s="165"/>
      <c r="C62" s="166"/>
      <c r="D62" s="167" t="s">
        <v>161</v>
      </c>
      <c r="E62" s="168"/>
      <c r="F62" s="168"/>
      <c r="G62" s="168"/>
      <c r="H62" s="168"/>
      <c r="I62" s="169"/>
      <c r="J62" s="170">
        <f>J94</f>
        <v>0</v>
      </c>
      <c r="K62" s="171"/>
    </row>
    <row r="63" spans="2:47" s="9" customFormat="1" ht="19.899999999999999" customHeight="1">
      <c r="B63" s="165"/>
      <c r="C63" s="166"/>
      <c r="D63" s="167" t="s">
        <v>162</v>
      </c>
      <c r="E63" s="168"/>
      <c r="F63" s="168"/>
      <c r="G63" s="168"/>
      <c r="H63" s="168"/>
      <c r="I63" s="169"/>
      <c r="J63" s="170">
        <f>J108</f>
        <v>0</v>
      </c>
      <c r="K63" s="171"/>
    </row>
    <row r="64" spans="2:47" s="9" customFormat="1" ht="19.899999999999999" customHeight="1">
      <c r="B64" s="165"/>
      <c r="C64" s="166"/>
      <c r="D64" s="167" t="s">
        <v>1493</v>
      </c>
      <c r="E64" s="168"/>
      <c r="F64" s="168"/>
      <c r="G64" s="168"/>
      <c r="H64" s="168"/>
      <c r="I64" s="169"/>
      <c r="J64" s="170">
        <f>J117</f>
        <v>0</v>
      </c>
      <c r="K64" s="171"/>
    </row>
    <row r="65" spans="2:12" s="9" customFormat="1" ht="19.899999999999999" customHeight="1">
      <c r="B65" s="165"/>
      <c r="C65" s="166"/>
      <c r="D65" s="167" t="s">
        <v>168</v>
      </c>
      <c r="E65" s="168"/>
      <c r="F65" s="168"/>
      <c r="G65" s="168"/>
      <c r="H65" s="168"/>
      <c r="I65" s="169"/>
      <c r="J65" s="170">
        <f>J126</f>
        <v>0</v>
      </c>
      <c r="K65" s="171"/>
    </row>
    <row r="66" spans="2:12" s="9" customFormat="1" ht="19.899999999999999" customHeight="1">
      <c r="B66" s="165"/>
      <c r="C66" s="166"/>
      <c r="D66" s="167" t="s">
        <v>169</v>
      </c>
      <c r="E66" s="168"/>
      <c r="F66" s="168"/>
      <c r="G66" s="168"/>
      <c r="H66" s="168"/>
      <c r="I66" s="169"/>
      <c r="J66" s="170">
        <f>J134</f>
        <v>0</v>
      </c>
      <c r="K66" s="171"/>
    </row>
    <row r="67" spans="2:12" s="8" customFormat="1" ht="24.95" customHeight="1">
      <c r="B67" s="158"/>
      <c r="C67" s="159"/>
      <c r="D67" s="160" t="s">
        <v>881</v>
      </c>
      <c r="E67" s="161"/>
      <c r="F67" s="161"/>
      <c r="G67" s="161"/>
      <c r="H67" s="161"/>
      <c r="I67" s="162"/>
      <c r="J67" s="163">
        <f>J137</f>
        <v>0</v>
      </c>
      <c r="K67" s="164"/>
    </row>
    <row r="68" spans="2:12" s="9" customFormat="1" ht="19.899999999999999" customHeight="1">
      <c r="B68" s="165"/>
      <c r="C68" s="166"/>
      <c r="D68" s="167" t="s">
        <v>2577</v>
      </c>
      <c r="E68" s="168"/>
      <c r="F68" s="168"/>
      <c r="G68" s="168"/>
      <c r="H68" s="168"/>
      <c r="I68" s="169"/>
      <c r="J68" s="170">
        <f>J138</f>
        <v>0</v>
      </c>
      <c r="K68" s="171"/>
    </row>
    <row r="69" spans="2:12" s="9" customFormat="1" ht="19.899999999999999" customHeight="1">
      <c r="B69" s="165"/>
      <c r="C69" s="166"/>
      <c r="D69" s="167" t="s">
        <v>883</v>
      </c>
      <c r="E69" s="168"/>
      <c r="F69" s="168"/>
      <c r="G69" s="168"/>
      <c r="H69" s="168"/>
      <c r="I69" s="169"/>
      <c r="J69" s="170">
        <f>J145</f>
        <v>0</v>
      </c>
      <c r="K69" s="171"/>
    </row>
    <row r="70" spans="2:12" s="9" customFormat="1" ht="19.899999999999999" customHeight="1">
      <c r="B70" s="165"/>
      <c r="C70" s="166"/>
      <c r="D70" s="167" t="s">
        <v>885</v>
      </c>
      <c r="E70" s="168"/>
      <c r="F70" s="168"/>
      <c r="G70" s="168"/>
      <c r="H70" s="168"/>
      <c r="I70" s="169"/>
      <c r="J70" s="170">
        <f>J166</f>
        <v>0</v>
      </c>
      <c r="K70" s="171"/>
    </row>
    <row r="71" spans="2:12" s="1" customFormat="1" ht="21.75" customHeight="1">
      <c r="B71" s="41"/>
      <c r="C71" s="42"/>
      <c r="D71" s="42"/>
      <c r="E71" s="42"/>
      <c r="F71" s="42"/>
      <c r="G71" s="42"/>
      <c r="H71" s="42"/>
      <c r="I71" s="127"/>
      <c r="J71" s="42"/>
      <c r="K71" s="45"/>
    </row>
    <row r="72" spans="2:12" s="1" customFormat="1" ht="6.95" customHeight="1">
      <c r="B72" s="56"/>
      <c r="C72" s="57"/>
      <c r="D72" s="57"/>
      <c r="E72" s="57"/>
      <c r="F72" s="57"/>
      <c r="G72" s="57"/>
      <c r="H72" s="57"/>
      <c r="I72" s="148"/>
      <c r="J72" s="57"/>
      <c r="K72" s="58"/>
    </row>
    <row r="76" spans="2:12" s="1" customFormat="1" ht="6.95" customHeight="1">
      <c r="B76" s="59"/>
      <c r="C76" s="60"/>
      <c r="D76" s="60"/>
      <c r="E76" s="60"/>
      <c r="F76" s="60"/>
      <c r="G76" s="60"/>
      <c r="H76" s="60"/>
      <c r="I76" s="151"/>
      <c r="J76" s="60"/>
      <c r="K76" s="60"/>
      <c r="L76" s="61"/>
    </row>
    <row r="77" spans="2:12" s="1" customFormat="1" ht="36.950000000000003" customHeight="1">
      <c r="B77" s="41"/>
      <c r="C77" s="62" t="s">
        <v>170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14.45" customHeight="1">
      <c r="B79" s="41"/>
      <c r="C79" s="65" t="s">
        <v>18</v>
      </c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6.5" customHeight="1">
      <c r="B80" s="41"/>
      <c r="C80" s="63"/>
      <c r="D80" s="63"/>
      <c r="E80" s="396" t="str">
        <f>E7</f>
        <v>Revitalizace koupaliště Lhotka, Praha 4 - 2.etapa</v>
      </c>
      <c r="F80" s="397"/>
      <c r="G80" s="397"/>
      <c r="H80" s="397"/>
      <c r="I80" s="172"/>
      <c r="J80" s="63"/>
      <c r="K80" s="63"/>
      <c r="L80" s="61"/>
    </row>
    <row r="81" spans="2:65">
      <c r="B81" s="28"/>
      <c r="C81" s="65" t="s">
        <v>153</v>
      </c>
      <c r="D81" s="262"/>
      <c r="E81" s="262"/>
      <c r="F81" s="262"/>
      <c r="G81" s="262"/>
      <c r="H81" s="262"/>
      <c r="J81" s="262"/>
      <c r="K81" s="262"/>
      <c r="L81" s="263"/>
    </row>
    <row r="82" spans="2:65" s="1" customFormat="1" ht="16.5" customHeight="1">
      <c r="B82" s="41"/>
      <c r="C82" s="63"/>
      <c r="D82" s="63"/>
      <c r="E82" s="396" t="s">
        <v>2472</v>
      </c>
      <c r="F82" s="398"/>
      <c r="G82" s="398"/>
      <c r="H82" s="398"/>
      <c r="I82" s="172"/>
      <c r="J82" s="63"/>
      <c r="K82" s="63"/>
      <c r="L82" s="61"/>
    </row>
    <row r="83" spans="2:65" s="1" customFormat="1" ht="14.45" customHeight="1">
      <c r="B83" s="41"/>
      <c r="C83" s="65" t="s">
        <v>879</v>
      </c>
      <c r="D83" s="63"/>
      <c r="E83" s="63"/>
      <c r="F83" s="63"/>
      <c r="G83" s="63"/>
      <c r="H83" s="63"/>
      <c r="I83" s="172"/>
      <c r="J83" s="63"/>
      <c r="K83" s="63"/>
      <c r="L83" s="61"/>
    </row>
    <row r="84" spans="2:65" s="1" customFormat="1" ht="17.25" customHeight="1">
      <c r="B84" s="41"/>
      <c r="C84" s="63"/>
      <c r="D84" s="63"/>
      <c r="E84" s="384" t="str">
        <f>E11</f>
        <v>SO 4.04 - Velké molo</v>
      </c>
      <c r="F84" s="398"/>
      <c r="G84" s="398"/>
      <c r="H84" s="398"/>
      <c r="I84" s="172"/>
      <c r="J84" s="63"/>
      <c r="K84" s="63"/>
      <c r="L84" s="61"/>
    </row>
    <row r="85" spans="2:65" s="1" customFormat="1" ht="6.95" customHeight="1">
      <c r="B85" s="41"/>
      <c r="C85" s="63"/>
      <c r="D85" s="63"/>
      <c r="E85" s="63"/>
      <c r="F85" s="63"/>
      <c r="G85" s="63"/>
      <c r="H85" s="63"/>
      <c r="I85" s="172"/>
      <c r="J85" s="63"/>
      <c r="K85" s="63"/>
      <c r="L85" s="61"/>
    </row>
    <row r="86" spans="2:65" s="1" customFormat="1" ht="18" customHeight="1">
      <c r="B86" s="41"/>
      <c r="C86" s="65" t="s">
        <v>24</v>
      </c>
      <c r="D86" s="63"/>
      <c r="E86" s="63"/>
      <c r="F86" s="173" t="str">
        <f>F14</f>
        <v>Praha 4, k.ú. Lhotka 728071</v>
      </c>
      <c r="G86" s="63"/>
      <c r="H86" s="63"/>
      <c r="I86" s="174" t="s">
        <v>26</v>
      </c>
      <c r="J86" s="73" t="str">
        <f>IF(J14="","",J14)</f>
        <v>10. 8. 2018</v>
      </c>
      <c r="K86" s="63"/>
      <c r="L86" s="61"/>
    </row>
    <row r="87" spans="2:65" s="1" customFormat="1" ht="6.95" customHeight="1">
      <c r="B87" s="41"/>
      <c r="C87" s="63"/>
      <c r="D87" s="63"/>
      <c r="E87" s="63"/>
      <c r="F87" s="63"/>
      <c r="G87" s="63"/>
      <c r="H87" s="63"/>
      <c r="I87" s="172"/>
      <c r="J87" s="63"/>
      <c r="K87" s="63"/>
      <c r="L87" s="61"/>
    </row>
    <row r="88" spans="2:65" s="1" customFormat="1">
      <c r="B88" s="41"/>
      <c r="C88" s="65" t="s">
        <v>28</v>
      </c>
      <c r="D88" s="63"/>
      <c r="E88" s="63"/>
      <c r="F88" s="173" t="str">
        <f>E17</f>
        <v>Městská část Praha 4</v>
      </c>
      <c r="G88" s="63"/>
      <c r="H88" s="63"/>
      <c r="I88" s="174" t="s">
        <v>35</v>
      </c>
      <c r="J88" s="173" t="str">
        <f>E23</f>
        <v>SUNCAD, s.r.o.</v>
      </c>
      <c r="K88" s="63"/>
      <c r="L88" s="61"/>
    </row>
    <row r="89" spans="2:65" s="1" customFormat="1" ht="14.45" customHeight="1">
      <c r="B89" s="41"/>
      <c r="C89" s="65" t="s">
        <v>33</v>
      </c>
      <c r="D89" s="63"/>
      <c r="E89" s="63"/>
      <c r="F89" s="173" t="str">
        <f>IF(E20="","",E20)</f>
        <v/>
      </c>
      <c r="G89" s="63"/>
      <c r="H89" s="63"/>
      <c r="I89" s="172"/>
      <c r="J89" s="63"/>
      <c r="K89" s="63"/>
      <c r="L89" s="61"/>
    </row>
    <row r="90" spans="2:65" s="1" customFormat="1" ht="10.35" customHeight="1">
      <c r="B90" s="41"/>
      <c r="C90" s="63"/>
      <c r="D90" s="63"/>
      <c r="E90" s="63"/>
      <c r="F90" s="63"/>
      <c r="G90" s="63"/>
      <c r="H90" s="63"/>
      <c r="I90" s="172"/>
      <c r="J90" s="63"/>
      <c r="K90" s="63"/>
      <c r="L90" s="61"/>
    </row>
    <row r="91" spans="2:65" s="10" customFormat="1" ht="29.25" customHeight="1">
      <c r="B91" s="175"/>
      <c r="C91" s="176" t="s">
        <v>171</v>
      </c>
      <c r="D91" s="177" t="s">
        <v>59</v>
      </c>
      <c r="E91" s="177" t="s">
        <v>55</v>
      </c>
      <c r="F91" s="177" t="s">
        <v>172</v>
      </c>
      <c r="G91" s="177" t="s">
        <v>173</v>
      </c>
      <c r="H91" s="177" t="s">
        <v>174</v>
      </c>
      <c r="I91" s="178" t="s">
        <v>175</v>
      </c>
      <c r="J91" s="177" t="s">
        <v>157</v>
      </c>
      <c r="K91" s="179" t="s">
        <v>176</v>
      </c>
      <c r="L91" s="180"/>
      <c r="M91" s="81" t="s">
        <v>177</v>
      </c>
      <c r="N91" s="82" t="s">
        <v>44</v>
      </c>
      <c r="O91" s="82" t="s">
        <v>178</v>
      </c>
      <c r="P91" s="82" t="s">
        <v>179</v>
      </c>
      <c r="Q91" s="82" t="s">
        <v>180</v>
      </c>
      <c r="R91" s="82" t="s">
        <v>181</v>
      </c>
      <c r="S91" s="82" t="s">
        <v>182</v>
      </c>
      <c r="T91" s="83" t="s">
        <v>183</v>
      </c>
    </row>
    <row r="92" spans="2:65" s="1" customFormat="1" ht="29.25" customHeight="1">
      <c r="B92" s="41"/>
      <c r="C92" s="87" t="s">
        <v>158</v>
      </c>
      <c r="D92" s="63"/>
      <c r="E92" s="63"/>
      <c r="F92" s="63"/>
      <c r="G92" s="63"/>
      <c r="H92" s="63"/>
      <c r="I92" s="172"/>
      <c r="J92" s="181">
        <f>BK92</f>
        <v>0</v>
      </c>
      <c r="K92" s="63"/>
      <c r="L92" s="61"/>
      <c r="M92" s="84"/>
      <c r="N92" s="85"/>
      <c r="O92" s="85"/>
      <c r="P92" s="182">
        <f>P93+P137</f>
        <v>0</v>
      </c>
      <c r="Q92" s="85"/>
      <c r="R92" s="182">
        <f>R93+R137</f>
        <v>15.73339509</v>
      </c>
      <c r="S92" s="85"/>
      <c r="T92" s="183">
        <f>T93+T137</f>
        <v>0.17920000000000003</v>
      </c>
      <c r="AT92" s="24" t="s">
        <v>73</v>
      </c>
      <c r="AU92" s="24" t="s">
        <v>159</v>
      </c>
      <c r="BK92" s="184">
        <f>BK93+BK137</f>
        <v>0</v>
      </c>
    </row>
    <row r="93" spans="2:65" s="11" customFormat="1" ht="37.35" customHeight="1">
      <c r="B93" s="185"/>
      <c r="C93" s="186"/>
      <c r="D93" s="187" t="s">
        <v>73</v>
      </c>
      <c r="E93" s="188" t="s">
        <v>184</v>
      </c>
      <c r="F93" s="188" t="s">
        <v>185</v>
      </c>
      <c r="G93" s="186"/>
      <c r="H93" s="186"/>
      <c r="I93" s="189"/>
      <c r="J93" s="190">
        <f>BK93</f>
        <v>0</v>
      </c>
      <c r="K93" s="186"/>
      <c r="L93" s="191"/>
      <c r="M93" s="192"/>
      <c r="N93" s="193"/>
      <c r="O93" s="193"/>
      <c r="P93" s="194">
        <f>P94+P108+P117+P126+P134</f>
        <v>0</v>
      </c>
      <c r="Q93" s="193"/>
      <c r="R93" s="194">
        <f>R94+R108+R117+R126+R134</f>
        <v>15.62550963</v>
      </c>
      <c r="S93" s="193"/>
      <c r="T93" s="195">
        <f>T94+T108+T117+T126+T134</f>
        <v>0</v>
      </c>
      <c r="AR93" s="196" t="s">
        <v>82</v>
      </c>
      <c r="AT93" s="197" t="s">
        <v>73</v>
      </c>
      <c r="AU93" s="197" t="s">
        <v>74</v>
      </c>
      <c r="AY93" s="196" t="s">
        <v>186</v>
      </c>
      <c r="BK93" s="198">
        <f>BK94+BK108+BK117+BK126+BK134</f>
        <v>0</v>
      </c>
    </row>
    <row r="94" spans="2:65" s="11" customFormat="1" ht="19.899999999999999" customHeight="1">
      <c r="B94" s="185"/>
      <c r="C94" s="186"/>
      <c r="D94" s="187" t="s">
        <v>73</v>
      </c>
      <c r="E94" s="199" t="s">
        <v>82</v>
      </c>
      <c r="F94" s="199" t="s">
        <v>187</v>
      </c>
      <c r="G94" s="186"/>
      <c r="H94" s="186"/>
      <c r="I94" s="189"/>
      <c r="J94" s="200">
        <f>BK94</f>
        <v>0</v>
      </c>
      <c r="K94" s="186"/>
      <c r="L94" s="191"/>
      <c r="M94" s="192"/>
      <c r="N94" s="193"/>
      <c r="O94" s="193"/>
      <c r="P94" s="194">
        <f>SUM(P95:P107)</f>
        <v>0</v>
      </c>
      <c r="Q94" s="193"/>
      <c r="R94" s="194">
        <f>SUM(R95:R107)</f>
        <v>0</v>
      </c>
      <c r="S94" s="193"/>
      <c r="T94" s="195">
        <f>SUM(T95:T107)</f>
        <v>0</v>
      </c>
      <c r="AR94" s="196" t="s">
        <v>82</v>
      </c>
      <c r="AT94" s="197" t="s">
        <v>73</v>
      </c>
      <c r="AU94" s="197" t="s">
        <v>82</v>
      </c>
      <c r="AY94" s="196" t="s">
        <v>186</v>
      </c>
      <c r="BK94" s="198">
        <f>SUM(BK95:BK107)</f>
        <v>0</v>
      </c>
    </row>
    <row r="95" spans="2:65" s="1" customFormat="1" ht="16.5" customHeight="1">
      <c r="B95" s="41"/>
      <c r="C95" s="201" t="s">
        <v>82</v>
      </c>
      <c r="D95" s="201" t="s">
        <v>188</v>
      </c>
      <c r="E95" s="202" t="s">
        <v>2700</v>
      </c>
      <c r="F95" s="203" t="s">
        <v>2701</v>
      </c>
      <c r="G95" s="204" t="s">
        <v>212</v>
      </c>
      <c r="H95" s="205">
        <v>4.4800000000000004</v>
      </c>
      <c r="I95" s="206"/>
      <c r="J95" s="207">
        <f>ROUND(I95*H95,2)</f>
        <v>0</v>
      </c>
      <c r="K95" s="203" t="s">
        <v>192</v>
      </c>
      <c r="L95" s="61"/>
      <c r="M95" s="208" t="s">
        <v>30</v>
      </c>
      <c r="N95" s="209" t="s">
        <v>45</v>
      </c>
      <c r="O95" s="42"/>
      <c r="P95" s="210">
        <f>O95*H95</f>
        <v>0</v>
      </c>
      <c r="Q95" s="210">
        <v>0</v>
      </c>
      <c r="R95" s="210">
        <f>Q95*H95</f>
        <v>0</v>
      </c>
      <c r="S95" s="210">
        <v>0</v>
      </c>
      <c r="T95" s="211">
        <f>S95*H95</f>
        <v>0</v>
      </c>
      <c r="AR95" s="24" t="s">
        <v>193</v>
      </c>
      <c r="AT95" s="24" t="s">
        <v>188</v>
      </c>
      <c r="AU95" s="24" t="s">
        <v>84</v>
      </c>
      <c r="AY95" s="24" t="s">
        <v>186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24" t="s">
        <v>82</v>
      </c>
      <c r="BK95" s="212">
        <f>ROUND(I95*H95,2)</f>
        <v>0</v>
      </c>
      <c r="BL95" s="24" t="s">
        <v>193</v>
      </c>
      <c r="BM95" s="24" t="s">
        <v>2702</v>
      </c>
    </row>
    <row r="96" spans="2:65" s="1" customFormat="1" ht="27">
      <c r="B96" s="41"/>
      <c r="C96" s="63"/>
      <c r="D96" s="213" t="s">
        <v>195</v>
      </c>
      <c r="E96" s="63"/>
      <c r="F96" s="214" t="s">
        <v>2703</v>
      </c>
      <c r="G96" s="63"/>
      <c r="H96" s="63"/>
      <c r="I96" s="172"/>
      <c r="J96" s="63"/>
      <c r="K96" s="63"/>
      <c r="L96" s="61"/>
      <c r="M96" s="215"/>
      <c r="N96" s="42"/>
      <c r="O96" s="42"/>
      <c r="P96" s="42"/>
      <c r="Q96" s="42"/>
      <c r="R96" s="42"/>
      <c r="S96" s="42"/>
      <c r="T96" s="78"/>
      <c r="AT96" s="24" t="s">
        <v>195</v>
      </c>
      <c r="AU96" s="24" t="s">
        <v>84</v>
      </c>
    </row>
    <row r="97" spans="2:65" s="13" customFormat="1" ht="13.5">
      <c r="B97" s="227"/>
      <c r="C97" s="228"/>
      <c r="D97" s="213" t="s">
        <v>197</v>
      </c>
      <c r="E97" s="229" t="s">
        <v>30</v>
      </c>
      <c r="F97" s="230" t="s">
        <v>2704</v>
      </c>
      <c r="G97" s="228"/>
      <c r="H97" s="229" t="s">
        <v>30</v>
      </c>
      <c r="I97" s="231"/>
      <c r="J97" s="228"/>
      <c r="K97" s="228"/>
      <c r="L97" s="232"/>
      <c r="M97" s="233"/>
      <c r="N97" s="234"/>
      <c r="O97" s="234"/>
      <c r="P97" s="234"/>
      <c r="Q97" s="234"/>
      <c r="R97" s="234"/>
      <c r="S97" s="234"/>
      <c r="T97" s="235"/>
      <c r="AT97" s="236" t="s">
        <v>197</v>
      </c>
      <c r="AU97" s="236" t="s">
        <v>84</v>
      </c>
      <c r="AV97" s="13" t="s">
        <v>82</v>
      </c>
      <c r="AW97" s="13" t="s">
        <v>37</v>
      </c>
      <c r="AX97" s="13" t="s">
        <v>74</v>
      </c>
      <c r="AY97" s="236" t="s">
        <v>186</v>
      </c>
    </row>
    <row r="98" spans="2:65" s="12" customFormat="1" ht="13.5">
      <c r="B98" s="216"/>
      <c r="C98" s="217"/>
      <c r="D98" s="213" t="s">
        <v>197</v>
      </c>
      <c r="E98" s="218" t="s">
        <v>30</v>
      </c>
      <c r="F98" s="219" t="s">
        <v>2705</v>
      </c>
      <c r="G98" s="217"/>
      <c r="H98" s="220">
        <v>4.4800000000000004</v>
      </c>
      <c r="I98" s="221"/>
      <c r="J98" s="217"/>
      <c r="K98" s="217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197</v>
      </c>
      <c r="AU98" s="226" t="s">
        <v>84</v>
      </c>
      <c r="AV98" s="12" t="s">
        <v>84</v>
      </c>
      <c r="AW98" s="12" t="s">
        <v>37</v>
      </c>
      <c r="AX98" s="12" t="s">
        <v>74</v>
      </c>
      <c r="AY98" s="226" t="s">
        <v>186</v>
      </c>
    </row>
    <row r="99" spans="2:65" s="1" customFormat="1" ht="25.5" customHeight="1">
      <c r="B99" s="41"/>
      <c r="C99" s="201" t="s">
        <v>84</v>
      </c>
      <c r="D99" s="201" t="s">
        <v>188</v>
      </c>
      <c r="E99" s="202" t="s">
        <v>283</v>
      </c>
      <c r="F99" s="203" t="s">
        <v>284</v>
      </c>
      <c r="G99" s="204" t="s">
        <v>212</v>
      </c>
      <c r="H99" s="205">
        <v>4.4800000000000004</v>
      </c>
      <c r="I99" s="206"/>
      <c r="J99" s="207">
        <f>ROUND(I99*H99,2)</f>
        <v>0</v>
      </c>
      <c r="K99" s="203" t="s">
        <v>30</v>
      </c>
      <c r="L99" s="61"/>
      <c r="M99" s="208" t="s">
        <v>30</v>
      </c>
      <c r="N99" s="209" t="s">
        <v>45</v>
      </c>
      <c r="O99" s="42"/>
      <c r="P99" s="210">
        <f>O99*H99</f>
        <v>0</v>
      </c>
      <c r="Q99" s="210">
        <v>0</v>
      </c>
      <c r="R99" s="210">
        <f>Q99*H99</f>
        <v>0</v>
      </c>
      <c r="S99" s="210">
        <v>0</v>
      </c>
      <c r="T99" s="211">
        <f>S99*H99</f>
        <v>0</v>
      </c>
      <c r="AR99" s="24" t="s">
        <v>193</v>
      </c>
      <c r="AT99" s="24" t="s">
        <v>188</v>
      </c>
      <c r="AU99" s="24" t="s">
        <v>84</v>
      </c>
      <c r="AY99" s="24" t="s">
        <v>186</v>
      </c>
      <c r="BE99" s="212">
        <f>IF(N99="základní",J99,0)</f>
        <v>0</v>
      </c>
      <c r="BF99" s="212">
        <f>IF(N99="snížená",J99,0)</f>
        <v>0</v>
      </c>
      <c r="BG99" s="212">
        <f>IF(N99="zákl. přenesená",J99,0)</f>
        <v>0</v>
      </c>
      <c r="BH99" s="212">
        <f>IF(N99="sníž. přenesená",J99,0)</f>
        <v>0</v>
      </c>
      <c r="BI99" s="212">
        <f>IF(N99="nulová",J99,0)</f>
        <v>0</v>
      </c>
      <c r="BJ99" s="24" t="s">
        <v>82</v>
      </c>
      <c r="BK99" s="212">
        <f>ROUND(I99*H99,2)</f>
        <v>0</v>
      </c>
      <c r="BL99" s="24" t="s">
        <v>193</v>
      </c>
      <c r="BM99" s="24" t="s">
        <v>2706</v>
      </c>
    </row>
    <row r="100" spans="2:65" s="1" customFormat="1" ht="27">
      <c r="B100" s="41"/>
      <c r="C100" s="63"/>
      <c r="D100" s="213" t="s">
        <v>195</v>
      </c>
      <c r="E100" s="63"/>
      <c r="F100" s="214" t="s">
        <v>284</v>
      </c>
      <c r="G100" s="63"/>
      <c r="H100" s="63"/>
      <c r="I100" s="172"/>
      <c r="J100" s="63"/>
      <c r="K100" s="63"/>
      <c r="L100" s="61"/>
      <c r="M100" s="215"/>
      <c r="N100" s="42"/>
      <c r="O100" s="42"/>
      <c r="P100" s="42"/>
      <c r="Q100" s="42"/>
      <c r="R100" s="42"/>
      <c r="S100" s="42"/>
      <c r="T100" s="78"/>
      <c r="AT100" s="24" t="s">
        <v>195</v>
      </c>
      <c r="AU100" s="24" t="s">
        <v>84</v>
      </c>
    </row>
    <row r="101" spans="2:65" s="13" customFormat="1" ht="13.5">
      <c r="B101" s="227"/>
      <c r="C101" s="228"/>
      <c r="D101" s="213" t="s">
        <v>197</v>
      </c>
      <c r="E101" s="229" t="s">
        <v>30</v>
      </c>
      <c r="F101" s="230" t="s">
        <v>2704</v>
      </c>
      <c r="G101" s="228"/>
      <c r="H101" s="229" t="s">
        <v>30</v>
      </c>
      <c r="I101" s="231"/>
      <c r="J101" s="228"/>
      <c r="K101" s="228"/>
      <c r="L101" s="232"/>
      <c r="M101" s="233"/>
      <c r="N101" s="234"/>
      <c r="O101" s="234"/>
      <c r="P101" s="234"/>
      <c r="Q101" s="234"/>
      <c r="R101" s="234"/>
      <c r="S101" s="234"/>
      <c r="T101" s="235"/>
      <c r="AT101" s="236" t="s">
        <v>197</v>
      </c>
      <c r="AU101" s="236" t="s">
        <v>84</v>
      </c>
      <c r="AV101" s="13" t="s">
        <v>82</v>
      </c>
      <c r="AW101" s="13" t="s">
        <v>37</v>
      </c>
      <c r="AX101" s="13" t="s">
        <v>74</v>
      </c>
      <c r="AY101" s="236" t="s">
        <v>186</v>
      </c>
    </row>
    <row r="102" spans="2:65" s="12" customFormat="1" ht="13.5">
      <c r="B102" s="216"/>
      <c r="C102" s="217"/>
      <c r="D102" s="213" t="s">
        <v>197</v>
      </c>
      <c r="E102" s="218" t="s">
        <v>30</v>
      </c>
      <c r="F102" s="219" t="s">
        <v>2705</v>
      </c>
      <c r="G102" s="217"/>
      <c r="H102" s="220">
        <v>4.4800000000000004</v>
      </c>
      <c r="I102" s="221"/>
      <c r="J102" s="217"/>
      <c r="K102" s="217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197</v>
      </c>
      <c r="AU102" s="226" t="s">
        <v>84</v>
      </c>
      <c r="AV102" s="12" t="s">
        <v>84</v>
      </c>
      <c r="AW102" s="12" t="s">
        <v>37</v>
      </c>
      <c r="AX102" s="12" t="s">
        <v>74</v>
      </c>
      <c r="AY102" s="226" t="s">
        <v>186</v>
      </c>
    </row>
    <row r="103" spans="2:65" s="1" customFormat="1" ht="16.5" customHeight="1">
      <c r="B103" s="41"/>
      <c r="C103" s="201" t="s">
        <v>203</v>
      </c>
      <c r="D103" s="201" t="s">
        <v>188</v>
      </c>
      <c r="E103" s="202" t="s">
        <v>308</v>
      </c>
      <c r="F103" s="203" t="s">
        <v>309</v>
      </c>
      <c r="G103" s="204" t="s">
        <v>304</v>
      </c>
      <c r="H103" s="205">
        <v>8.0640000000000001</v>
      </c>
      <c r="I103" s="206"/>
      <c r="J103" s="207">
        <f>ROUND(I103*H103,2)</f>
        <v>0</v>
      </c>
      <c r="K103" s="203" t="s">
        <v>192</v>
      </c>
      <c r="L103" s="61"/>
      <c r="M103" s="208" t="s">
        <v>30</v>
      </c>
      <c r="N103" s="209" t="s">
        <v>45</v>
      </c>
      <c r="O103" s="42"/>
      <c r="P103" s="210">
        <f>O103*H103</f>
        <v>0</v>
      </c>
      <c r="Q103" s="210">
        <v>0</v>
      </c>
      <c r="R103" s="210">
        <f>Q103*H103</f>
        <v>0</v>
      </c>
      <c r="S103" s="210">
        <v>0</v>
      </c>
      <c r="T103" s="211">
        <f>S103*H103</f>
        <v>0</v>
      </c>
      <c r="AR103" s="24" t="s">
        <v>193</v>
      </c>
      <c r="AT103" s="24" t="s">
        <v>188</v>
      </c>
      <c r="AU103" s="24" t="s">
        <v>84</v>
      </c>
      <c r="AY103" s="24" t="s">
        <v>186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24" t="s">
        <v>82</v>
      </c>
      <c r="BK103" s="212">
        <f>ROUND(I103*H103,2)</f>
        <v>0</v>
      </c>
      <c r="BL103" s="24" t="s">
        <v>193</v>
      </c>
      <c r="BM103" s="24" t="s">
        <v>2707</v>
      </c>
    </row>
    <row r="104" spans="2:65" s="1" customFormat="1" ht="27">
      <c r="B104" s="41"/>
      <c r="C104" s="63"/>
      <c r="D104" s="213" t="s">
        <v>195</v>
      </c>
      <c r="E104" s="63"/>
      <c r="F104" s="214" t="s">
        <v>311</v>
      </c>
      <c r="G104" s="63"/>
      <c r="H104" s="63"/>
      <c r="I104" s="172"/>
      <c r="J104" s="63"/>
      <c r="K104" s="63"/>
      <c r="L104" s="61"/>
      <c r="M104" s="215"/>
      <c r="N104" s="42"/>
      <c r="O104" s="42"/>
      <c r="P104" s="42"/>
      <c r="Q104" s="42"/>
      <c r="R104" s="42"/>
      <c r="S104" s="42"/>
      <c r="T104" s="78"/>
      <c r="AT104" s="24" t="s">
        <v>195</v>
      </c>
      <c r="AU104" s="24" t="s">
        <v>84</v>
      </c>
    </row>
    <row r="105" spans="2:65" s="13" customFormat="1" ht="13.5">
      <c r="B105" s="227"/>
      <c r="C105" s="228"/>
      <c r="D105" s="213" t="s">
        <v>197</v>
      </c>
      <c r="E105" s="229" t="s">
        <v>30</v>
      </c>
      <c r="F105" s="230" t="s">
        <v>2704</v>
      </c>
      <c r="G105" s="228"/>
      <c r="H105" s="229" t="s">
        <v>30</v>
      </c>
      <c r="I105" s="231"/>
      <c r="J105" s="228"/>
      <c r="K105" s="228"/>
      <c r="L105" s="232"/>
      <c r="M105" s="233"/>
      <c r="N105" s="234"/>
      <c r="O105" s="234"/>
      <c r="P105" s="234"/>
      <c r="Q105" s="234"/>
      <c r="R105" s="234"/>
      <c r="S105" s="234"/>
      <c r="T105" s="235"/>
      <c r="AT105" s="236" t="s">
        <v>197</v>
      </c>
      <c r="AU105" s="236" t="s">
        <v>84</v>
      </c>
      <c r="AV105" s="13" t="s">
        <v>82</v>
      </c>
      <c r="AW105" s="13" t="s">
        <v>37</v>
      </c>
      <c r="AX105" s="13" t="s">
        <v>74</v>
      </c>
      <c r="AY105" s="236" t="s">
        <v>186</v>
      </c>
    </row>
    <row r="106" spans="2:65" s="12" customFormat="1" ht="13.5">
      <c r="B106" s="216"/>
      <c r="C106" s="217"/>
      <c r="D106" s="213" t="s">
        <v>197</v>
      </c>
      <c r="E106" s="218" t="s">
        <v>30</v>
      </c>
      <c r="F106" s="219" t="s">
        <v>2705</v>
      </c>
      <c r="G106" s="217"/>
      <c r="H106" s="220">
        <v>4.4800000000000004</v>
      </c>
      <c r="I106" s="221"/>
      <c r="J106" s="217"/>
      <c r="K106" s="217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197</v>
      </c>
      <c r="AU106" s="226" t="s">
        <v>84</v>
      </c>
      <c r="AV106" s="12" t="s">
        <v>84</v>
      </c>
      <c r="AW106" s="12" t="s">
        <v>37</v>
      </c>
      <c r="AX106" s="12" t="s">
        <v>74</v>
      </c>
      <c r="AY106" s="226" t="s">
        <v>186</v>
      </c>
    </row>
    <row r="107" spans="2:65" s="12" customFormat="1" ht="13.5">
      <c r="B107" s="216"/>
      <c r="C107" s="217"/>
      <c r="D107" s="213" t="s">
        <v>197</v>
      </c>
      <c r="E107" s="217"/>
      <c r="F107" s="219" t="s">
        <v>2708</v>
      </c>
      <c r="G107" s="217"/>
      <c r="H107" s="220">
        <v>8.0640000000000001</v>
      </c>
      <c r="I107" s="221"/>
      <c r="J107" s="217"/>
      <c r="K107" s="217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197</v>
      </c>
      <c r="AU107" s="226" t="s">
        <v>84</v>
      </c>
      <c r="AV107" s="12" t="s">
        <v>84</v>
      </c>
      <c r="AW107" s="12" t="s">
        <v>6</v>
      </c>
      <c r="AX107" s="12" t="s">
        <v>82</v>
      </c>
      <c r="AY107" s="226" t="s">
        <v>186</v>
      </c>
    </row>
    <row r="108" spans="2:65" s="11" customFormat="1" ht="29.85" customHeight="1">
      <c r="B108" s="185"/>
      <c r="C108" s="186"/>
      <c r="D108" s="187" t="s">
        <v>73</v>
      </c>
      <c r="E108" s="199" t="s">
        <v>84</v>
      </c>
      <c r="F108" s="199" t="s">
        <v>354</v>
      </c>
      <c r="G108" s="186"/>
      <c r="H108" s="186"/>
      <c r="I108" s="189"/>
      <c r="J108" s="200">
        <f>BK108</f>
        <v>0</v>
      </c>
      <c r="K108" s="186"/>
      <c r="L108" s="191"/>
      <c r="M108" s="192"/>
      <c r="N108" s="193"/>
      <c r="O108" s="193"/>
      <c r="P108" s="194">
        <f>SUM(P109:P116)</f>
        <v>0</v>
      </c>
      <c r="Q108" s="193"/>
      <c r="R108" s="194">
        <f>SUM(R109:R116)</f>
        <v>11.18050963</v>
      </c>
      <c r="S108" s="193"/>
      <c r="T108" s="195">
        <f>SUM(T109:T116)</f>
        <v>0</v>
      </c>
      <c r="AR108" s="196" t="s">
        <v>82</v>
      </c>
      <c r="AT108" s="197" t="s">
        <v>73</v>
      </c>
      <c r="AU108" s="197" t="s">
        <v>82</v>
      </c>
      <c r="AY108" s="196" t="s">
        <v>186</v>
      </c>
      <c r="BK108" s="198">
        <f>SUM(BK109:BK116)</f>
        <v>0</v>
      </c>
    </row>
    <row r="109" spans="2:65" s="1" customFormat="1" ht="16.5" customHeight="1">
      <c r="B109" s="41"/>
      <c r="C109" s="201" t="s">
        <v>193</v>
      </c>
      <c r="D109" s="201" t="s">
        <v>188</v>
      </c>
      <c r="E109" s="202" t="s">
        <v>2709</v>
      </c>
      <c r="F109" s="203" t="s">
        <v>2710</v>
      </c>
      <c r="G109" s="204" t="s">
        <v>212</v>
      </c>
      <c r="H109" s="205">
        <v>4.4800000000000004</v>
      </c>
      <c r="I109" s="206"/>
      <c r="J109" s="207">
        <f>ROUND(I109*H109,2)</f>
        <v>0</v>
      </c>
      <c r="K109" s="203" t="s">
        <v>192</v>
      </c>
      <c r="L109" s="61"/>
      <c r="M109" s="208" t="s">
        <v>30</v>
      </c>
      <c r="N109" s="209" t="s">
        <v>45</v>
      </c>
      <c r="O109" s="42"/>
      <c r="P109" s="210">
        <f>O109*H109</f>
        <v>0</v>
      </c>
      <c r="Q109" s="210">
        <v>2.45329</v>
      </c>
      <c r="R109" s="210">
        <f>Q109*H109</f>
        <v>10.9907392</v>
      </c>
      <c r="S109" s="210">
        <v>0</v>
      </c>
      <c r="T109" s="211">
        <f>S109*H109</f>
        <v>0</v>
      </c>
      <c r="AR109" s="24" t="s">
        <v>193</v>
      </c>
      <c r="AT109" s="24" t="s">
        <v>188</v>
      </c>
      <c r="AU109" s="24" t="s">
        <v>84</v>
      </c>
      <c r="AY109" s="24" t="s">
        <v>186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24" t="s">
        <v>82</v>
      </c>
      <c r="BK109" s="212">
        <f>ROUND(I109*H109,2)</f>
        <v>0</v>
      </c>
      <c r="BL109" s="24" t="s">
        <v>193</v>
      </c>
      <c r="BM109" s="24" t="s">
        <v>2711</v>
      </c>
    </row>
    <row r="110" spans="2:65" s="1" customFormat="1" ht="27">
      <c r="B110" s="41"/>
      <c r="C110" s="63"/>
      <c r="D110" s="213" t="s">
        <v>195</v>
      </c>
      <c r="E110" s="63"/>
      <c r="F110" s="214" t="s">
        <v>2712</v>
      </c>
      <c r="G110" s="63"/>
      <c r="H110" s="63"/>
      <c r="I110" s="172"/>
      <c r="J110" s="63"/>
      <c r="K110" s="63"/>
      <c r="L110" s="61"/>
      <c r="M110" s="215"/>
      <c r="N110" s="42"/>
      <c r="O110" s="42"/>
      <c r="P110" s="42"/>
      <c r="Q110" s="42"/>
      <c r="R110" s="42"/>
      <c r="S110" s="42"/>
      <c r="T110" s="78"/>
      <c r="AT110" s="24" t="s">
        <v>195</v>
      </c>
      <c r="AU110" s="24" t="s">
        <v>84</v>
      </c>
    </row>
    <row r="111" spans="2:65" s="13" customFormat="1" ht="13.5">
      <c r="B111" s="227"/>
      <c r="C111" s="228"/>
      <c r="D111" s="213" t="s">
        <v>197</v>
      </c>
      <c r="E111" s="229" t="s">
        <v>30</v>
      </c>
      <c r="F111" s="230" t="s">
        <v>2704</v>
      </c>
      <c r="G111" s="228"/>
      <c r="H111" s="229" t="s">
        <v>30</v>
      </c>
      <c r="I111" s="231"/>
      <c r="J111" s="228"/>
      <c r="K111" s="228"/>
      <c r="L111" s="232"/>
      <c r="M111" s="233"/>
      <c r="N111" s="234"/>
      <c r="O111" s="234"/>
      <c r="P111" s="234"/>
      <c r="Q111" s="234"/>
      <c r="R111" s="234"/>
      <c r="S111" s="234"/>
      <c r="T111" s="235"/>
      <c r="AT111" s="236" t="s">
        <v>197</v>
      </c>
      <c r="AU111" s="236" t="s">
        <v>84</v>
      </c>
      <c r="AV111" s="13" t="s">
        <v>82</v>
      </c>
      <c r="AW111" s="13" t="s">
        <v>37</v>
      </c>
      <c r="AX111" s="13" t="s">
        <v>74</v>
      </c>
      <c r="AY111" s="236" t="s">
        <v>186</v>
      </c>
    </row>
    <row r="112" spans="2:65" s="12" customFormat="1" ht="13.5">
      <c r="B112" s="216"/>
      <c r="C112" s="217"/>
      <c r="D112" s="213" t="s">
        <v>197</v>
      </c>
      <c r="E112" s="218" t="s">
        <v>30</v>
      </c>
      <c r="F112" s="219" t="s">
        <v>2705</v>
      </c>
      <c r="G112" s="217"/>
      <c r="H112" s="220">
        <v>4.4800000000000004</v>
      </c>
      <c r="I112" s="221"/>
      <c r="J112" s="217"/>
      <c r="K112" s="217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197</v>
      </c>
      <c r="AU112" s="226" t="s">
        <v>84</v>
      </c>
      <c r="AV112" s="12" t="s">
        <v>84</v>
      </c>
      <c r="AW112" s="12" t="s">
        <v>37</v>
      </c>
      <c r="AX112" s="12" t="s">
        <v>74</v>
      </c>
      <c r="AY112" s="226" t="s">
        <v>186</v>
      </c>
    </row>
    <row r="113" spans="2:65" s="1" customFormat="1" ht="16.5" customHeight="1">
      <c r="B113" s="41"/>
      <c r="C113" s="201" t="s">
        <v>216</v>
      </c>
      <c r="D113" s="201" t="s">
        <v>188</v>
      </c>
      <c r="E113" s="202" t="s">
        <v>981</v>
      </c>
      <c r="F113" s="203" t="s">
        <v>982</v>
      </c>
      <c r="G113" s="204" t="s">
        <v>304</v>
      </c>
      <c r="H113" s="205">
        <v>0.17899999999999999</v>
      </c>
      <c r="I113" s="206"/>
      <c r="J113" s="207">
        <f>ROUND(I113*H113,2)</f>
        <v>0</v>
      </c>
      <c r="K113" s="203" t="s">
        <v>192</v>
      </c>
      <c r="L113" s="61"/>
      <c r="M113" s="208" t="s">
        <v>30</v>
      </c>
      <c r="N113" s="209" t="s">
        <v>45</v>
      </c>
      <c r="O113" s="42"/>
      <c r="P113" s="210">
        <f>O113*H113</f>
        <v>0</v>
      </c>
      <c r="Q113" s="210">
        <v>1.0601700000000001</v>
      </c>
      <c r="R113" s="210">
        <f>Q113*H113</f>
        <v>0.18977042999999999</v>
      </c>
      <c r="S113" s="210">
        <v>0</v>
      </c>
      <c r="T113" s="211">
        <f>S113*H113</f>
        <v>0</v>
      </c>
      <c r="AR113" s="24" t="s">
        <v>193</v>
      </c>
      <c r="AT113" s="24" t="s">
        <v>188</v>
      </c>
      <c r="AU113" s="24" t="s">
        <v>84</v>
      </c>
      <c r="AY113" s="24" t="s">
        <v>186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24" t="s">
        <v>82</v>
      </c>
      <c r="BK113" s="212">
        <f>ROUND(I113*H113,2)</f>
        <v>0</v>
      </c>
      <c r="BL113" s="24" t="s">
        <v>193</v>
      </c>
      <c r="BM113" s="24" t="s">
        <v>2713</v>
      </c>
    </row>
    <row r="114" spans="2:65" s="1" customFormat="1" ht="13.5">
      <c r="B114" s="41"/>
      <c r="C114" s="63"/>
      <c r="D114" s="213" t="s">
        <v>195</v>
      </c>
      <c r="E114" s="63"/>
      <c r="F114" s="214" t="s">
        <v>984</v>
      </c>
      <c r="G114" s="63"/>
      <c r="H114" s="63"/>
      <c r="I114" s="172"/>
      <c r="J114" s="63"/>
      <c r="K114" s="63"/>
      <c r="L114" s="61"/>
      <c r="M114" s="215"/>
      <c r="N114" s="42"/>
      <c r="O114" s="42"/>
      <c r="P114" s="42"/>
      <c r="Q114" s="42"/>
      <c r="R114" s="42"/>
      <c r="S114" s="42"/>
      <c r="T114" s="78"/>
      <c r="AT114" s="24" t="s">
        <v>195</v>
      </c>
      <c r="AU114" s="24" t="s">
        <v>84</v>
      </c>
    </row>
    <row r="115" spans="2:65" s="13" customFormat="1" ht="13.5">
      <c r="B115" s="227"/>
      <c r="C115" s="228"/>
      <c r="D115" s="213" t="s">
        <v>197</v>
      </c>
      <c r="E115" s="229" t="s">
        <v>30</v>
      </c>
      <c r="F115" s="230" t="s">
        <v>2704</v>
      </c>
      <c r="G115" s="228"/>
      <c r="H115" s="229" t="s">
        <v>30</v>
      </c>
      <c r="I115" s="231"/>
      <c r="J115" s="228"/>
      <c r="K115" s="228"/>
      <c r="L115" s="232"/>
      <c r="M115" s="233"/>
      <c r="N115" s="234"/>
      <c r="O115" s="234"/>
      <c r="P115" s="234"/>
      <c r="Q115" s="234"/>
      <c r="R115" s="234"/>
      <c r="S115" s="234"/>
      <c r="T115" s="235"/>
      <c r="AT115" s="236" t="s">
        <v>197</v>
      </c>
      <c r="AU115" s="236" t="s">
        <v>84</v>
      </c>
      <c r="AV115" s="13" t="s">
        <v>82</v>
      </c>
      <c r="AW115" s="13" t="s">
        <v>37</v>
      </c>
      <c r="AX115" s="13" t="s">
        <v>74</v>
      </c>
      <c r="AY115" s="236" t="s">
        <v>186</v>
      </c>
    </row>
    <row r="116" spans="2:65" s="12" customFormat="1" ht="13.5">
      <c r="B116" s="216"/>
      <c r="C116" s="217"/>
      <c r="D116" s="213" t="s">
        <v>197</v>
      </c>
      <c r="E116" s="218" t="s">
        <v>30</v>
      </c>
      <c r="F116" s="219" t="s">
        <v>2714</v>
      </c>
      <c r="G116" s="217"/>
      <c r="H116" s="220">
        <v>0.17899999999999999</v>
      </c>
      <c r="I116" s="221"/>
      <c r="J116" s="217"/>
      <c r="K116" s="217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197</v>
      </c>
      <c r="AU116" s="226" t="s">
        <v>84</v>
      </c>
      <c r="AV116" s="12" t="s">
        <v>84</v>
      </c>
      <c r="AW116" s="12" t="s">
        <v>37</v>
      </c>
      <c r="AX116" s="12" t="s">
        <v>74</v>
      </c>
      <c r="AY116" s="226" t="s">
        <v>186</v>
      </c>
    </row>
    <row r="117" spans="2:65" s="11" customFormat="1" ht="29.85" customHeight="1">
      <c r="B117" s="185"/>
      <c r="C117" s="186"/>
      <c r="D117" s="187" t="s">
        <v>73</v>
      </c>
      <c r="E117" s="199" t="s">
        <v>243</v>
      </c>
      <c r="F117" s="199" t="s">
        <v>1582</v>
      </c>
      <c r="G117" s="186"/>
      <c r="H117" s="186"/>
      <c r="I117" s="189"/>
      <c r="J117" s="200">
        <f>BK117</f>
        <v>0</v>
      </c>
      <c r="K117" s="186"/>
      <c r="L117" s="191"/>
      <c r="M117" s="192"/>
      <c r="N117" s="193"/>
      <c r="O117" s="193"/>
      <c r="P117" s="194">
        <f>SUM(P118:P125)</f>
        <v>0</v>
      </c>
      <c r="Q117" s="193"/>
      <c r="R117" s="194">
        <f>SUM(R118:R125)</f>
        <v>4.4450000000000003</v>
      </c>
      <c r="S117" s="193"/>
      <c r="T117" s="195">
        <f>SUM(T118:T125)</f>
        <v>0</v>
      </c>
      <c r="AR117" s="196" t="s">
        <v>82</v>
      </c>
      <c r="AT117" s="197" t="s">
        <v>73</v>
      </c>
      <c r="AU117" s="197" t="s">
        <v>82</v>
      </c>
      <c r="AY117" s="196" t="s">
        <v>186</v>
      </c>
      <c r="BK117" s="198">
        <f>SUM(BK118:BK125)</f>
        <v>0</v>
      </c>
    </row>
    <row r="118" spans="2:65" s="1" customFormat="1" ht="25.5" customHeight="1">
      <c r="B118" s="41"/>
      <c r="C118" s="201" t="s">
        <v>222</v>
      </c>
      <c r="D118" s="201" t="s">
        <v>188</v>
      </c>
      <c r="E118" s="202" t="s">
        <v>2715</v>
      </c>
      <c r="F118" s="203" t="s">
        <v>2716</v>
      </c>
      <c r="G118" s="204" t="s">
        <v>304</v>
      </c>
      <c r="H118" s="205">
        <v>4.4450000000000003</v>
      </c>
      <c r="I118" s="206"/>
      <c r="J118" s="207">
        <f>ROUND(I118*H118,2)</f>
        <v>0</v>
      </c>
      <c r="K118" s="203" t="s">
        <v>30</v>
      </c>
      <c r="L118" s="61"/>
      <c r="M118" s="208" t="s">
        <v>30</v>
      </c>
      <c r="N118" s="209" t="s">
        <v>45</v>
      </c>
      <c r="O118" s="42"/>
      <c r="P118" s="210">
        <f>O118*H118</f>
        <v>0</v>
      </c>
      <c r="Q118" s="210">
        <v>0</v>
      </c>
      <c r="R118" s="210">
        <f>Q118*H118</f>
        <v>0</v>
      </c>
      <c r="S118" s="210">
        <v>0</v>
      </c>
      <c r="T118" s="211">
        <f>S118*H118</f>
        <v>0</v>
      </c>
      <c r="AR118" s="24" t="s">
        <v>193</v>
      </c>
      <c r="AT118" s="24" t="s">
        <v>188</v>
      </c>
      <c r="AU118" s="24" t="s">
        <v>84</v>
      </c>
      <c r="AY118" s="24" t="s">
        <v>186</v>
      </c>
      <c r="BE118" s="212">
        <f>IF(N118="základní",J118,0)</f>
        <v>0</v>
      </c>
      <c r="BF118" s="212">
        <f>IF(N118="snížená",J118,0)</f>
        <v>0</v>
      </c>
      <c r="BG118" s="212">
        <f>IF(N118="zákl. přenesená",J118,0)</f>
        <v>0</v>
      </c>
      <c r="BH118" s="212">
        <f>IF(N118="sníž. přenesená",J118,0)</f>
        <v>0</v>
      </c>
      <c r="BI118" s="212">
        <f>IF(N118="nulová",J118,0)</f>
        <v>0</v>
      </c>
      <c r="BJ118" s="24" t="s">
        <v>82</v>
      </c>
      <c r="BK118" s="212">
        <f>ROUND(I118*H118,2)</f>
        <v>0</v>
      </c>
      <c r="BL118" s="24" t="s">
        <v>193</v>
      </c>
      <c r="BM118" s="24" t="s">
        <v>2717</v>
      </c>
    </row>
    <row r="119" spans="2:65" s="1" customFormat="1" ht="27">
      <c r="B119" s="41"/>
      <c r="C119" s="63"/>
      <c r="D119" s="213" t="s">
        <v>195</v>
      </c>
      <c r="E119" s="63"/>
      <c r="F119" s="214" t="s">
        <v>2718</v>
      </c>
      <c r="G119" s="63"/>
      <c r="H119" s="63"/>
      <c r="I119" s="172"/>
      <c r="J119" s="63"/>
      <c r="K119" s="63"/>
      <c r="L119" s="61"/>
      <c r="M119" s="215"/>
      <c r="N119" s="42"/>
      <c r="O119" s="42"/>
      <c r="P119" s="42"/>
      <c r="Q119" s="42"/>
      <c r="R119" s="42"/>
      <c r="S119" s="42"/>
      <c r="T119" s="78"/>
      <c r="AT119" s="24" t="s">
        <v>195</v>
      </c>
      <c r="AU119" s="24" t="s">
        <v>84</v>
      </c>
    </row>
    <row r="120" spans="2:65" s="13" customFormat="1" ht="13.5">
      <c r="B120" s="227"/>
      <c r="C120" s="228"/>
      <c r="D120" s="213" t="s">
        <v>197</v>
      </c>
      <c r="E120" s="229" t="s">
        <v>30</v>
      </c>
      <c r="F120" s="230" t="s">
        <v>2719</v>
      </c>
      <c r="G120" s="228"/>
      <c r="H120" s="229" t="s">
        <v>30</v>
      </c>
      <c r="I120" s="231"/>
      <c r="J120" s="228"/>
      <c r="K120" s="228"/>
      <c r="L120" s="232"/>
      <c r="M120" s="233"/>
      <c r="N120" s="234"/>
      <c r="O120" s="234"/>
      <c r="P120" s="234"/>
      <c r="Q120" s="234"/>
      <c r="R120" s="234"/>
      <c r="S120" s="234"/>
      <c r="T120" s="235"/>
      <c r="AT120" s="236" t="s">
        <v>197</v>
      </c>
      <c r="AU120" s="236" t="s">
        <v>84</v>
      </c>
      <c r="AV120" s="13" t="s">
        <v>82</v>
      </c>
      <c r="AW120" s="13" t="s">
        <v>37</v>
      </c>
      <c r="AX120" s="13" t="s">
        <v>74</v>
      </c>
      <c r="AY120" s="236" t="s">
        <v>186</v>
      </c>
    </row>
    <row r="121" spans="2:65" s="12" customFormat="1" ht="13.5">
      <c r="B121" s="216"/>
      <c r="C121" s="217"/>
      <c r="D121" s="213" t="s">
        <v>197</v>
      </c>
      <c r="E121" s="218" t="s">
        <v>30</v>
      </c>
      <c r="F121" s="219" t="s">
        <v>2720</v>
      </c>
      <c r="G121" s="217"/>
      <c r="H121" s="220">
        <v>4.4450000000000003</v>
      </c>
      <c r="I121" s="221"/>
      <c r="J121" s="217"/>
      <c r="K121" s="217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197</v>
      </c>
      <c r="AU121" s="226" t="s">
        <v>84</v>
      </c>
      <c r="AV121" s="12" t="s">
        <v>84</v>
      </c>
      <c r="AW121" s="12" t="s">
        <v>37</v>
      </c>
      <c r="AX121" s="12" t="s">
        <v>74</v>
      </c>
      <c r="AY121" s="226" t="s">
        <v>186</v>
      </c>
    </row>
    <row r="122" spans="2:65" s="1" customFormat="1" ht="16.5" customHeight="1">
      <c r="B122" s="41"/>
      <c r="C122" s="249" t="s">
        <v>229</v>
      </c>
      <c r="D122" s="249" t="s">
        <v>301</v>
      </c>
      <c r="E122" s="250" t="s">
        <v>2721</v>
      </c>
      <c r="F122" s="251" t="s">
        <v>2722</v>
      </c>
      <c r="G122" s="252" t="s">
        <v>304</v>
      </c>
      <c r="H122" s="253">
        <v>4.4450000000000003</v>
      </c>
      <c r="I122" s="254"/>
      <c r="J122" s="255">
        <f>ROUND(I122*H122,2)</f>
        <v>0</v>
      </c>
      <c r="K122" s="251" t="s">
        <v>30</v>
      </c>
      <c r="L122" s="256"/>
      <c r="M122" s="257" t="s">
        <v>30</v>
      </c>
      <c r="N122" s="258" t="s">
        <v>45</v>
      </c>
      <c r="O122" s="42"/>
      <c r="P122" s="210">
        <f>O122*H122</f>
        <v>0</v>
      </c>
      <c r="Q122" s="210">
        <v>1</v>
      </c>
      <c r="R122" s="210">
        <f>Q122*H122</f>
        <v>4.4450000000000003</v>
      </c>
      <c r="S122" s="210">
        <v>0</v>
      </c>
      <c r="T122" s="211">
        <f>S122*H122</f>
        <v>0</v>
      </c>
      <c r="AR122" s="24" t="s">
        <v>236</v>
      </c>
      <c r="AT122" s="24" t="s">
        <v>301</v>
      </c>
      <c r="AU122" s="24" t="s">
        <v>84</v>
      </c>
      <c r="AY122" s="24" t="s">
        <v>186</v>
      </c>
      <c r="BE122" s="212">
        <f>IF(N122="základní",J122,0)</f>
        <v>0</v>
      </c>
      <c r="BF122" s="212">
        <f>IF(N122="snížená",J122,0)</f>
        <v>0</v>
      </c>
      <c r="BG122" s="212">
        <f>IF(N122="zákl. přenesená",J122,0)</f>
        <v>0</v>
      </c>
      <c r="BH122" s="212">
        <f>IF(N122="sníž. přenesená",J122,0)</f>
        <v>0</v>
      </c>
      <c r="BI122" s="212">
        <f>IF(N122="nulová",J122,0)</f>
        <v>0</v>
      </c>
      <c r="BJ122" s="24" t="s">
        <v>82</v>
      </c>
      <c r="BK122" s="212">
        <f>ROUND(I122*H122,2)</f>
        <v>0</v>
      </c>
      <c r="BL122" s="24" t="s">
        <v>193</v>
      </c>
      <c r="BM122" s="24" t="s">
        <v>2723</v>
      </c>
    </row>
    <row r="123" spans="2:65" s="1" customFormat="1" ht="13.5">
      <c r="B123" s="41"/>
      <c r="C123" s="63"/>
      <c r="D123" s="213" t="s">
        <v>195</v>
      </c>
      <c r="E123" s="63"/>
      <c r="F123" s="214" t="s">
        <v>2722</v>
      </c>
      <c r="G123" s="63"/>
      <c r="H123" s="63"/>
      <c r="I123" s="172"/>
      <c r="J123" s="63"/>
      <c r="K123" s="63"/>
      <c r="L123" s="61"/>
      <c r="M123" s="215"/>
      <c r="N123" s="42"/>
      <c r="O123" s="42"/>
      <c r="P123" s="42"/>
      <c r="Q123" s="42"/>
      <c r="R123" s="42"/>
      <c r="S123" s="42"/>
      <c r="T123" s="78"/>
      <c r="AT123" s="24" t="s">
        <v>195</v>
      </c>
      <c r="AU123" s="24" t="s">
        <v>84</v>
      </c>
    </row>
    <row r="124" spans="2:65" s="13" customFormat="1" ht="13.5">
      <c r="B124" s="227"/>
      <c r="C124" s="228"/>
      <c r="D124" s="213" t="s">
        <v>197</v>
      </c>
      <c r="E124" s="229" t="s">
        <v>30</v>
      </c>
      <c r="F124" s="230" t="s">
        <v>2719</v>
      </c>
      <c r="G124" s="228"/>
      <c r="H124" s="229" t="s">
        <v>30</v>
      </c>
      <c r="I124" s="231"/>
      <c r="J124" s="228"/>
      <c r="K124" s="228"/>
      <c r="L124" s="232"/>
      <c r="M124" s="233"/>
      <c r="N124" s="234"/>
      <c r="O124" s="234"/>
      <c r="P124" s="234"/>
      <c r="Q124" s="234"/>
      <c r="R124" s="234"/>
      <c r="S124" s="234"/>
      <c r="T124" s="235"/>
      <c r="AT124" s="236" t="s">
        <v>197</v>
      </c>
      <c r="AU124" s="236" t="s">
        <v>84</v>
      </c>
      <c r="AV124" s="13" t="s">
        <v>82</v>
      </c>
      <c r="AW124" s="13" t="s">
        <v>37</v>
      </c>
      <c r="AX124" s="13" t="s">
        <v>74</v>
      </c>
      <c r="AY124" s="236" t="s">
        <v>186</v>
      </c>
    </row>
    <row r="125" spans="2:65" s="12" customFormat="1" ht="13.5">
      <c r="B125" s="216"/>
      <c r="C125" s="217"/>
      <c r="D125" s="213" t="s">
        <v>197</v>
      </c>
      <c r="E125" s="218" t="s">
        <v>30</v>
      </c>
      <c r="F125" s="219" t="s">
        <v>2720</v>
      </c>
      <c r="G125" s="217"/>
      <c r="H125" s="220">
        <v>4.4450000000000003</v>
      </c>
      <c r="I125" s="221"/>
      <c r="J125" s="217"/>
      <c r="K125" s="217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197</v>
      </c>
      <c r="AU125" s="226" t="s">
        <v>84</v>
      </c>
      <c r="AV125" s="12" t="s">
        <v>84</v>
      </c>
      <c r="AW125" s="12" t="s">
        <v>37</v>
      </c>
      <c r="AX125" s="12" t="s">
        <v>74</v>
      </c>
      <c r="AY125" s="226" t="s">
        <v>186</v>
      </c>
    </row>
    <row r="126" spans="2:65" s="11" customFormat="1" ht="29.85" customHeight="1">
      <c r="B126" s="185"/>
      <c r="C126" s="186"/>
      <c r="D126" s="187" t="s">
        <v>73</v>
      </c>
      <c r="E126" s="199" t="s">
        <v>568</v>
      </c>
      <c r="F126" s="199" t="s">
        <v>569</v>
      </c>
      <c r="G126" s="186"/>
      <c r="H126" s="186"/>
      <c r="I126" s="189"/>
      <c r="J126" s="200">
        <f>BK126</f>
        <v>0</v>
      </c>
      <c r="K126" s="186"/>
      <c r="L126" s="191"/>
      <c r="M126" s="192"/>
      <c r="N126" s="193"/>
      <c r="O126" s="193"/>
      <c r="P126" s="194">
        <f>SUM(P127:P133)</f>
        <v>0</v>
      </c>
      <c r="Q126" s="193"/>
      <c r="R126" s="194">
        <f>SUM(R127:R133)</f>
        <v>0</v>
      </c>
      <c r="S126" s="193"/>
      <c r="T126" s="195">
        <f>SUM(T127:T133)</f>
        <v>0</v>
      </c>
      <c r="AR126" s="196" t="s">
        <v>82</v>
      </c>
      <c r="AT126" s="197" t="s">
        <v>73</v>
      </c>
      <c r="AU126" s="197" t="s">
        <v>82</v>
      </c>
      <c r="AY126" s="196" t="s">
        <v>186</v>
      </c>
      <c r="BK126" s="198">
        <f>SUM(BK127:BK133)</f>
        <v>0</v>
      </c>
    </row>
    <row r="127" spans="2:65" s="1" customFormat="1" ht="25.5" customHeight="1">
      <c r="B127" s="41"/>
      <c r="C127" s="201" t="s">
        <v>236</v>
      </c>
      <c r="D127" s="201" t="s">
        <v>188</v>
      </c>
      <c r="E127" s="202" t="s">
        <v>2408</v>
      </c>
      <c r="F127" s="203" t="s">
        <v>2409</v>
      </c>
      <c r="G127" s="204" t="s">
        <v>304</v>
      </c>
      <c r="H127" s="205">
        <v>0.17899999999999999</v>
      </c>
      <c r="I127" s="206"/>
      <c r="J127" s="207">
        <f>ROUND(I127*H127,2)</f>
        <v>0</v>
      </c>
      <c r="K127" s="203" t="s">
        <v>192</v>
      </c>
      <c r="L127" s="61"/>
      <c r="M127" s="208" t="s">
        <v>30</v>
      </c>
      <c r="N127" s="209" t="s">
        <v>45</v>
      </c>
      <c r="O127" s="42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AR127" s="24" t="s">
        <v>193</v>
      </c>
      <c r="AT127" s="24" t="s">
        <v>188</v>
      </c>
      <c r="AU127" s="24" t="s">
        <v>84</v>
      </c>
      <c r="AY127" s="24" t="s">
        <v>186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24" t="s">
        <v>82</v>
      </c>
      <c r="BK127" s="212">
        <f>ROUND(I127*H127,2)</f>
        <v>0</v>
      </c>
      <c r="BL127" s="24" t="s">
        <v>193</v>
      </c>
      <c r="BM127" s="24" t="s">
        <v>2724</v>
      </c>
    </row>
    <row r="128" spans="2:65" s="1" customFormat="1" ht="27">
      <c r="B128" s="41"/>
      <c r="C128" s="63"/>
      <c r="D128" s="213" t="s">
        <v>195</v>
      </c>
      <c r="E128" s="63"/>
      <c r="F128" s="214" t="s">
        <v>2411</v>
      </c>
      <c r="G128" s="63"/>
      <c r="H128" s="63"/>
      <c r="I128" s="172"/>
      <c r="J128" s="63"/>
      <c r="K128" s="63"/>
      <c r="L128" s="61"/>
      <c r="M128" s="215"/>
      <c r="N128" s="42"/>
      <c r="O128" s="42"/>
      <c r="P128" s="42"/>
      <c r="Q128" s="42"/>
      <c r="R128" s="42"/>
      <c r="S128" s="42"/>
      <c r="T128" s="78"/>
      <c r="AT128" s="24" t="s">
        <v>195</v>
      </c>
      <c r="AU128" s="24" t="s">
        <v>84</v>
      </c>
    </row>
    <row r="129" spans="2:65" s="1" customFormat="1" ht="25.5" customHeight="1">
      <c r="B129" s="41"/>
      <c r="C129" s="201" t="s">
        <v>243</v>
      </c>
      <c r="D129" s="201" t="s">
        <v>188</v>
      </c>
      <c r="E129" s="202" t="s">
        <v>2412</v>
      </c>
      <c r="F129" s="203" t="s">
        <v>2413</v>
      </c>
      <c r="G129" s="204" t="s">
        <v>304</v>
      </c>
      <c r="H129" s="205">
        <v>0.17899999999999999</v>
      </c>
      <c r="I129" s="206"/>
      <c r="J129" s="207">
        <f>ROUND(I129*H129,2)</f>
        <v>0</v>
      </c>
      <c r="K129" s="203" t="s">
        <v>30</v>
      </c>
      <c r="L129" s="61"/>
      <c r="M129" s="208" t="s">
        <v>30</v>
      </c>
      <c r="N129" s="209" t="s">
        <v>45</v>
      </c>
      <c r="O129" s="42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AR129" s="24" t="s">
        <v>193</v>
      </c>
      <c r="AT129" s="24" t="s">
        <v>188</v>
      </c>
      <c r="AU129" s="24" t="s">
        <v>84</v>
      </c>
      <c r="AY129" s="24" t="s">
        <v>186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24" t="s">
        <v>82</v>
      </c>
      <c r="BK129" s="212">
        <f>ROUND(I129*H129,2)</f>
        <v>0</v>
      </c>
      <c r="BL129" s="24" t="s">
        <v>193</v>
      </c>
      <c r="BM129" s="24" t="s">
        <v>2725</v>
      </c>
    </row>
    <row r="130" spans="2:65" s="1" customFormat="1" ht="13.5">
      <c r="B130" s="41"/>
      <c r="C130" s="63"/>
      <c r="D130" s="213" t="s">
        <v>195</v>
      </c>
      <c r="E130" s="63"/>
      <c r="F130" s="214" t="s">
        <v>2413</v>
      </c>
      <c r="G130" s="63"/>
      <c r="H130" s="63"/>
      <c r="I130" s="172"/>
      <c r="J130" s="63"/>
      <c r="K130" s="63"/>
      <c r="L130" s="61"/>
      <c r="M130" s="215"/>
      <c r="N130" s="42"/>
      <c r="O130" s="42"/>
      <c r="P130" s="42"/>
      <c r="Q130" s="42"/>
      <c r="R130" s="42"/>
      <c r="S130" s="42"/>
      <c r="T130" s="78"/>
      <c r="AT130" s="24" t="s">
        <v>195</v>
      </c>
      <c r="AU130" s="24" t="s">
        <v>84</v>
      </c>
    </row>
    <row r="131" spans="2:65" s="1" customFormat="1" ht="25.5" customHeight="1">
      <c r="B131" s="41"/>
      <c r="C131" s="201" t="s">
        <v>249</v>
      </c>
      <c r="D131" s="201" t="s">
        <v>188</v>
      </c>
      <c r="E131" s="202" t="s">
        <v>2726</v>
      </c>
      <c r="F131" s="203" t="s">
        <v>2727</v>
      </c>
      <c r="G131" s="204" t="s">
        <v>304</v>
      </c>
      <c r="H131" s="205">
        <v>0.17899999999999999</v>
      </c>
      <c r="I131" s="206"/>
      <c r="J131" s="207">
        <f>ROUND(I131*H131,2)</f>
        <v>0</v>
      </c>
      <c r="K131" s="203" t="s">
        <v>192</v>
      </c>
      <c r="L131" s="61"/>
      <c r="M131" s="208" t="s">
        <v>30</v>
      </c>
      <c r="N131" s="209" t="s">
        <v>45</v>
      </c>
      <c r="O131" s="42"/>
      <c r="P131" s="210">
        <f>O131*H131</f>
        <v>0</v>
      </c>
      <c r="Q131" s="210">
        <v>0</v>
      </c>
      <c r="R131" s="210">
        <f>Q131*H131</f>
        <v>0</v>
      </c>
      <c r="S131" s="210">
        <v>0</v>
      </c>
      <c r="T131" s="211">
        <f>S131*H131</f>
        <v>0</v>
      </c>
      <c r="AR131" s="24" t="s">
        <v>193</v>
      </c>
      <c r="AT131" s="24" t="s">
        <v>188</v>
      </c>
      <c r="AU131" s="24" t="s">
        <v>84</v>
      </c>
      <c r="AY131" s="24" t="s">
        <v>186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24" t="s">
        <v>82</v>
      </c>
      <c r="BK131" s="212">
        <f>ROUND(I131*H131,2)</f>
        <v>0</v>
      </c>
      <c r="BL131" s="24" t="s">
        <v>193</v>
      </c>
      <c r="BM131" s="24" t="s">
        <v>2728</v>
      </c>
    </row>
    <row r="132" spans="2:65" s="1" customFormat="1" ht="27">
      <c r="B132" s="41"/>
      <c r="C132" s="63"/>
      <c r="D132" s="213" t="s">
        <v>195</v>
      </c>
      <c r="E132" s="63"/>
      <c r="F132" s="214" t="s">
        <v>2729</v>
      </c>
      <c r="G132" s="63"/>
      <c r="H132" s="63"/>
      <c r="I132" s="172"/>
      <c r="J132" s="63"/>
      <c r="K132" s="63"/>
      <c r="L132" s="61"/>
      <c r="M132" s="215"/>
      <c r="N132" s="42"/>
      <c r="O132" s="42"/>
      <c r="P132" s="42"/>
      <c r="Q132" s="42"/>
      <c r="R132" s="42"/>
      <c r="S132" s="42"/>
      <c r="T132" s="78"/>
      <c r="AT132" s="24" t="s">
        <v>195</v>
      </c>
      <c r="AU132" s="24" t="s">
        <v>84</v>
      </c>
    </row>
    <row r="133" spans="2:65" s="12" customFormat="1" ht="13.5">
      <c r="B133" s="216"/>
      <c r="C133" s="217"/>
      <c r="D133" s="213" t="s">
        <v>197</v>
      </c>
      <c r="E133" s="218" t="s">
        <v>30</v>
      </c>
      <c r="F133" s="219" t="s">
        <v>2730</v>
      </c>
      <c r="G133" s="217"/>
      <c r="H133" s="220">
        <v>0.17899999999999999</v>
      </c>
      <c r="I133" s="221"/>
      <c r="J133" s="217"/>
      <c r="K133" s="217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197</v>
      </c>
      <c r="AU133" s="226" t="s">
        <v>84</v>
      </c>
      <c r="AV133" s="12" t="s">
        <v>84</v>
      </c>
      <c r="AW133" s="12" t="s">
        <v>37</v>
      </c>
      <c r="AX133" s="12" t="s">
        <v>74</v>
      </c>
      <c r="AY133" s="226" t="s">
        <v>186</v>
      </c>
    </row>
    <row r="134" spans="2:65" s="11" customFormat="1" ht="29.85" customHeight="1">
      <c r="B134" s="185"/>
      <c r="C134" s="186"/>
      <c r="D134" s="187" t="s">
        <v>73</v>
      </c>
      <c r="E134" s="199" t="s">
        <v>609</v>
      </c>
      <c r="F134" s="199" t="s">
        <v>610</v>
      </c>
      <c r="G134" s="186"/>
      <c r="H134" s="186"/>
      <c r="I134" s="189"/>
      <c r="J134" s="200">
        <f>BK134</f>
        <v>0</v>
      </c>
      <c r="K134" s="186"/>
      <c r="L134" s="191"/>
      <c r="M134" s="192"/>
      <c r="N134" s="193"/>
      <c r="O134" s="193"/>
      <c r="P134" s="194">
        <f>SUM(P135:P136)</f>
        <v>0</v>
      </c>
      <c r="Q134" s="193"/>
      <c r="R134" s="194">
        <f>SUM(R135:R136)</f>
        <v>0</v>
      </c>
      <c r="S134" s="193"/>
      <c r="T134" s="195">
        <f>SUM(T135:T136)</f>
        <v>0</v>
      </c>
      <c r="AR134" s="196" t="s">
        <v>82</v>
      </c>
      <c r="AT134" s="197" t="s">
        <v>73</v>
      </c>
      <c r="AU134" s="197" t="s">
        <v>82</v>
      </c>
      <c r="AY134" s="196" t="s">
        <v>186</v>
      </c>
      <c r="BK134" s="198">
        <f>SUM(BK135:BK136)</f>
        <v>0</v>
      </c>
    </row>
    <row r="135" spans="2:65" s="1" customFormat="1" ht="16.5" customHeight="1">
      <c r="B135" s="41"/>
      <c r="C135" s="201" t="s">
        <v>256</v>
      </c>
      <c r="D135" s="201" t="s">
        <v>188</v>
      </c>
      <c r="E135" s="202" t="s">
        <v>1591</v>
      </c>
      <c r="F135" s="203" t="s">
        <v>1592</v>
      </c>
      <c r="G135" s="204" t="s">
        <v>304</v>
      </c>
      <c r="H135" s="205">
        <v>15.625999999999999</v>
      </c>
      <c r="I135" s="206"/>
      <c r="J135" s="207">
        <f>ROUND(I135*H135,2)</f>
        <v>0</v>
      </c>
      <c r="K135" s="203" t="s">
        <v>192</v>
      </c>
      <c r="L135" s="61"/>
      <c r="M135" s="208" t="s">
        <v>30</v>
      </c>
      <c r="N135" s="209" t="s">
        <v>45</v>
      </c>
      <c r="O135" s="42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AR135" s="24" t="s">
        <v>193</v>
      </c>
      <c r="AT135" s="24" t="s">
        <v>188</v>
      </c>
      <c r="AU135" s="24" t="s">
        <v>84</v>
      </c>
      <c r="AY135" s="24" t="s">
        <v>186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24" t="s">
        <v>82</v>
      </c>
      <c r="BK135" s="212">
        <f>ROUND(I135*H135,2)</f>
        <v>0</v>
      </c>
      <c r="BL135" s="24" t="s">
        <v>193</v>
      </c>
      <c r="BM135" s="24" t="s">
        <v>2731</v>
      </c>
    </row>
    <row r="136" spans="2:65" s="1" customFormat="1" ht="13.5">
      <c r="B136" s="41"/>
      <c r="C136" s="63"/>
      <c r="D136" s="213" t="s">
        <v>195</v>
      </c>
      <c r="E136" s="63"/>
      <c r="F136" s="214" t="s">
        <v>1594</v>
      </c>
      <c r="G136" s="63"/>
      <c r="H136" s="63"/>
      <c r="I136" s="172"/>
      <c r="J136" s="63"/>
      <c r="K136" s="63"/>
      <c r="L136" s="61"/>
      <c r="M136" s="215"/>
      <c r="N136" s="42"/>
      <c r="O136" s="42"/>
      <c r="P136" s="42"/>
      <c r="Q136" s="42"/>
      <c r="R136" s="42"/>
      <c r="S136" s="42"/>
      <c r="T136" s="78"/>
      <c r="AT136" s="24" t="s">
        <v>195</v>
      </c>
      <c r="AU136" s="24" t="s">
        <v>84</v>
      </c>
    </row>
    <row r="137" spans="2:65" s="11" customFormat="1" ht="37.35" customHeight="1">
      <c r="B137" s="185"/>
      <c r="C137" s="186"/>
      <c r="D137" s="187" t="s">
        <v>73</v>
      </c>
      <c r="E137" s="188" t="s">
        <v>1040</v>
      </c>
      <c r="F137" s="188" t="s">
        <v>1041</v>
      </c>
      <c r="G137" s="186"/>
      <c r="H137" s="186"/>
      <c r="I137" s="189"/>
      <c r="J137" s="190">
        <f>BK137</f>
        <v>0</v>
      </c>
      <c r="K137" s="186"/>
      <c r="L137" s="191"/>
      <c r="M137" s="192"/>
      <c r="N137" s="193"/>
      <c r="O137" s="193"/>
      <c r="P137" s="194">
        <f>P138+P145+P166</f>
        <v>0</v>
      </c>
      <c r="Q137" s="193"/>
      <c r="R137" s="194">
        <f>R138+R145+R166</f>
        <v>0.10788545999999999</v>
      </c>
      <c r="S137" s="193"/>
      <c r="T137" s="195">
        <f>T138+T145+T166</f>
        <v>0.17920000000000003</v>
      </c>
      <c r="AR137" s="196" t="s">
        <v>84</v>
      </c>
      <c r="AT137" s="197" t="s">
        <v>73</v>
      </c>
      <c r="AU137" s="197" t="s">
        <v>74</v>
      </c>
      <c r="AY137" s="196" t="s">
        <v>186</v>
      </c>
      <c r="BK137" s="198">
        <f>BK138+BK145+BK166</f>
        <v>0</v>
      </c>
    </row>
    <row r="138" spans="2:65" s="11" customFormat="1" ht="19.899999999999999" customHeight="1">
      <c r="B138" s="185"/>
      <c r="C138" s="186"/>
      <c r="D138" s="187" t="s">
        <v>73</v>
      </c>
      <c r="E138" s="199" t="s">
        <v>2665</v>
      </c>
      <c r="F138" s="199" t="s">
        <v>2666</v>
      </c>
      <c r="G138" s="186"/>
      <c r="H138" s="186"/>
      <c r="I138" s="189"/>
      <c r="J138" s="200">
        <f>BK138</f>
        <v>0</v>
      </c>
      <c r="K138" s="186"/>
      <c r="L138" s="191"/>
      <c r="M138" s="192"/>
      <c r="N138" s="193"/>
      <c r="O138" s="193"/>
      <c r="P138" s="194">
        <f>SUM(P139:P144)</f>
        <v>0</v>
      </c>
      <c r="Q138" s="193"/>
      <c r="R138" s="194">
        <f>SUM(R139:R144)</f>
        <v>0</v>
      </c>
      <c r="S138" s="193"/>
      <c r="T138" s="195">
        <f>SUM(T139:T144)</f>
        <v>0.17920000000000003</v>
      </c>
      <c r="AR138" s="196" t="s">
        <v>84</v>
      </c>
      <c r="AT138" s="197" t="s">
        <v>73</v>
      </c>
      <c r="AU138" s="197" t="s">
        <v>82</v>
      </c>
      <c r="AY138" s="196" t="s">
        <v>186</v>
      </c>
      <c r="BK138" s="198">
        <f>SUM(BK139:BK144)</f>
        <v>0</v>
      </c>
    </row>
    <row r="139" spans="2:65" s="1" customFormat="1" ht="16.5" customHeight="1">
      <c r="B139" s="41"/>
      <c r="C139" s="201" t="s">
        <v>261</v>
      </c>
      <c r="D139" s="201" t="s">
        <v>188</v>
      </c>
      <c r="E139" s="202" t="s">
        <v>2732</v>
      </c>
      <c r="F139" s="203" t="s">
        <v>2733</v>
      </c>
      <c r="G139" s="204" t="s">
        <v>191</v>
      </c>
      <c r="H139" s="205">
        <v>12.8</v>
      </c>
      <c r="I139" s="206"/>
      <c r="J139" s="207">
        <f>ROUND(I139*H139,2)</f>
        <v>0</v>
      </c>
      <c r="K139" s="203" t="s">
        <v>30</v>
      </c>
      <c r="L139" s="61"/>
      <c r="M139" s="208" t="s">
        <v>30</v>
      </c>
      <c r="N139" s="209" t="s">
        <v>45</v>
      </c>
      <c r="O139" s="42"/>
      <c r="P139" s="210">
        <f>O139*H139</f>
        <v>0</v>
      </c>
      <c r="Q139" s="210">
        <v>0</v>
      </c>
      <c r="R139" s="210">
        <f>Q139*H139</f>
        <v>0</v>
      </c>
      <c r="S139" s="210">
        <v>1.4E-2</v>
      </c>
      <c r="T139" s="211">
        <f>S139*H139</f>
        <v>0.17920000000000003</v>
      </c>
      <c r="AR139" s="24" t="s">
        <v>295</v>
      </c>
      <c r="AT139" s="24" t="s">
        <v>188</v>
      </c>
      <c r="AU139" s="24" t="s">
        <v>84</v>
      </c>
      <c r="AY139" s="24" t="s">
        <v>186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24" t="s">
        <v>82</v>
      </c>
      <c r="BK139" s="212">
        <f>ROUND(I139*H139,2)</f>
        <v>0</v>
      </c>
      <c r="BL139" s="24" t="s">
        <v>295</v>
      </c>
      <c r="BM139" s="24" t="s">
        <v>2734</v>
      </c>
    </row>
    <row r="140" spans="2:65" s="1" customFormat="1" ht="13.5">
      <c r="B140" s="41"/>
      <c r="C140" s="63"/>
      <c r="D140" s="213" t="s">
        <v>195</v>
      </c>
      <c r="E140" s="63"/>
      <c r="F140" s="214" t="s">
        <v>2735</v>
      </c>
      <c r="G140" s="63"/>
      <c r="H140" s="63"/>
      <c r="I140" s="172"/>
      <c r="J140" s="63"/>
      <c r="K140" s="63"/>
      <c r="L140" s="61"/>
      <c r="M140" s="215"/>
      <c r="N140" s="42"/>
      <c r="O140" s="42"/>
      <c r="P140" s="42"/>
      <c r="Q140" s="42"/>
      <c r="R140" s="42"/>
      <c r="S140" s="42"/>
      <c r="T140" s="78"/>
      <c r="AT140" s="24" t="s">
        <v>195</v>
      </c>
      <c r="AU140" s="24" t="s">
        <v>84</v>
      </c>
    </row>
    <row r="141" spans="2:65" s="13" customFormat="1" ht="13.5">
      <c r="B141" s="227"/>
      <c r="C141" s="228"/>
      <c r="D141" s="213" t="s">
        <v>197</v>
      </c>
      <c r="E141" s="229" t="s">
        <v>30</v>
      </c>
      <c r="F141" s="230" t="s">
        <v>2704</v>
      </c>
      <c r="G141" s="228"/>
      <c r="H141" s="229" t="s">
        <v>30</v>
      </c>
      <c r="I141" s="231"/>
      <c r="J141" s="228"/>
      <c r="K141" s="228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197</v>
      </c>
      <c r="AU141" s="236" t="s">
        <v>84</v>
      </c>
      <c r="AV141" s="13" t="s">
        <v>82</v>
      </c>
      <c r="AW141" s="13" t="s">
        <v>37</v>
      </c>
      <c r="AX141" s="13" t="s">
        <v>74</v>
      </c>
      <c r="AY141" s="236" t="s">
        <v>186</v>
      </c>
    </row>
    <row r="142" spans="2:65" s="12" customFormat="1" ht="13.5">
      <c r="B142" s="216"/>
      <c r="C142" s="217"/>
      <c r="D142" s="213" t="s">
        <v>197</v>
      </c>
      <c r="E142" s="218" t="s">
        <v>30</v>
      </c>
      <c r="F142" s="219" t="s">
        <v>2736</v>
      </c>
      <c r="G142" s="217"/>
      <c r="H142" s="220">
        <v>12.8</v>
      </c>
      <c r="I142" s="221"/>
      <c r="J142" s="217"/>
      <c r="K142" s="217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197</v>
      </c>
      <c r="AU142" s="226" t="s">
        <v>84</v>
      </c>
      <c r="AV142" s="12" t="s">
        <v>84</v>
      </c>
      <c r="AW142" s="12" t="s">
        <v>37</v>
      </c>
      <c r="AX142" s="12" t="s">
        <v>74</v>
      </c>
      <c r="AY142" s="226" t="s">
        <v>186</v>
      </c>
    </row>
    <row r="143" spans="2:65" s="1" customFormat="1" ht="25.5" customHeight="1">
      <c r="B143" s="41"/>
      <c r="C143" s="201" t="s">
        <v>266</v>
      </c>
      <c r="D143" s="201" t="s">
        <v>188</v>
      </c>
      <c r="E143" s="202" t="s">
        <v>2676</v>
      </c>
      <c r="F143" s="203" t="s">
        <v>2677</v>
      </c>
      <c r="G143" s="204" t="s">
        <v>1065</v>
      </c>
      <c r="H143" s="264"/>
      <c r="I143" s="206"/>
      <c r="J143" s="207">
        <f>ROUND(I143*H143,2)</f>
        <v>0</v>
      </c>
      <c r="K143" s="203" t="s">
        <v>192</v>
      </c>
      <c r="L143" s="61"/>
      <c r="M143" s="208" t="s">
        <v>30</v>
      </c>
      <c r="N143" s="209" t="s">
        <v>45</v>
      </c>
      <c r="O143" s="42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AR143" s="24" t="s">
        <v>295</v>
      </c>
      <c r="AT143" s="24" t="s">
        <v>188</v>
      </c>
      <c r="AU143" s="24" t="s">
        <v>84</v>
      </c>
      <c r="AY143" s="24" t="s">
        <v>186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24" t="s">
        <v>82</v>
      </c>
      <c r="BK143" s="212">
        <f>ROUND(I143*H143,2)</f>
        <v>0</v>
      </c>
      <c r="BL143" s="24" t="s">
        <v>295</v>
      </c>
      <c r="BM143" s="24" t="s">
        <v>2737</v>
      </c>
    </row>
    <row r="144" spans="2:65" s="1" customFormat="1" ht="27">
      <c r="B144" s="41"/>
      <c r="C144" s="63"/>
      <c r="D144" s="213" t="s">
        <v>195</v>
      </c>
      <c r="E144" s="63"/>
      <c r="F144" s="214" t="s">
        <v>2679</v>
      </c>
      <c r="G144" s="63"/>
      <c r="H144" s="63"/>
      <c r="I144" s="172"/>
      <c r="J144" s="63"/>
      <c r="K144" s="63"/>
      <c r="L144" s="61"/>
      <c r="M144" s="215"/>
      <c r="N144" s="42"/>
      <c r="O144" s="42"/>
      <c r="P144" s="42"/>
      <c r="Q144" s="42"/>
      <c r="R144" s="42"/>
      <c r="S144" s="42"/>
      <c r="T144" s="78"/>
      <c r="AT144" s="24" t="s">
        <v>195</v>
      </c>
      <c r="AU144" s="24" t="s">
        <v>84</v>
      </c>
    </row>
    <row r="145" spans="2:65" s="11" customFormat="1" ht="29.85" customHeight="1">
      <c r="B145" s="185"/>
      <c r="C145" s="186"/>
      <c r="D145" s="187" t="s">
        <v>73</v>
      </c>
      <c r="E145" s="199" t="s">
        <v>1068</v>
      </c>
      <c r="F145" s="199" t="s">
        <v>1069</v>
      </c>
      <c r="G145" s="186"/>
      <c r="H145" s="186"/>
      <c r="I145" s="189"/>
      <c r="J145" s="200">
        <f>BK145</f>
        <v>0</v>
      </c>
      <c r="K145" s="186"/>
      <c r="L145" s="191"/>
      <c r="M145" s="192"/>
      <c r="N145" s="193"/>
      <c r="O145" s="193"/>
      <c r="P145" s="194">
        <f>SUM(P146:P165)</f>
        <v>0</v>
      </c>
      <c r="Q145" s="193"/>
      <c r="R145" s="194">
        <f>SUM(R146:R165)</f>
        <v>0.10788545999999999</v>
      </c>
      <c r="S145" s="193"/>
      <c r="T145" s="195">
        <f>SUM(T146:T165)</f>
        <v>0</v>
      </c>
      <c r="AR145" s="196" t="s">
        <v>84</v>
      </c>
      <c r="AT145" s="197" t="s">
        <v>73</v>
      </c>
      <c r="AU145" s="197" t="s">
        <v>82</v>
      </c>
      <c r="AY145" s="196" t="s">
        <v>186</v>
      </c>
      <c r="BK145" s="198">
        <f>SUM(BK146:BK165)</f>
        <v>0</v>
      </c>
    </row>
    <row r="146" spans="2:65" s="1" customFormat="1" ht="16.5" customHeight="1">
      <c r="B146" s="41"/>
      <c r="C146" s="201" t="s">
        <v>282</v>
      </c>
      <c r="D146" s="201" t="s">
        <v>188</v>
      </c>
      <c r="E146" s="202" t="s">
        <v>2738</v>
      </c>
      <c r="F146" s="203" t="s">
        <v>2739</v>
      </c>
      <c r="G146" s="204" t="s">
        <v>212</v>
      </c>
      <c r="H146" s="205">
        <v>1.0740000000000001</v>
      </c>
      <c r="I146" s="206"/>
      <c r="J146" s="207">
        <f>ROUND(I146*H146,2)</f>
        <v>0</v>
      </c>
      <c r="K146" s="203" t="s">
        <v>30</v>
      </c>
      <c r="L146" s="61"/>
      <c r="M146" s="208" t="s">
        <v>30</v>
      </c>
      <c r="N146" s="209" t="s">
        <v>45</v>
      </c>
      <c r="O146" s="42"/>
      <c r="P146" s="210">
        <f>O146*H146</f>
        <v>0</v>
      </c>
      <c r="Q146" s="210">
        <v>0</v>
      </c>
      <c r="R146" s="210">
        <f>Q146*H146</f>
        <v>0</v>
      </c>
      <c r="S146" s="210">
        <v>0</v>
      </c>
      <c r="T146" s="211">
        <f>S146*H146</f>
        <v>0</v>
      </c>
      <c r="AR146" s="24" t="s">
        <v>295</v>
      </c>
      <c r="AT146" s="24" t="s">
        <v>188</v>
      </c>
      <c r="AU146" s="24" t="s">
        <v>84</v>
      </c>
      <c r="AY146" s="24" t="s">
        <v>186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24" t="s">
        <v>82</v>
      </c>
      <c r="BK146" s="212">
        <f>ROUND(I146*H146,2)</f>
        <v>0</v>
      </c>
      <c r="BL146" s="24" t="s">
        <v>295</v>
      </c>
      <c r="BM146" s="24" t="s">
        <v>2740</v>
      </c>
    </row>
    <row r="147" spans="2:65" s="1" customFormat="1" ht="13.5">
      <c r="B147" s="41"/>
      <c r="C147" s="63"/>
      <c r="D147" s="213" t="s">
        <v>195</v>
      </c>
      <c r="E147" s="63"/>
      <c r="F147" s="214" t="s">
        <v>2739</v>
      </c>
      <c r="G147" s="63"/>
      <c r="H147" s="63"/>
      <c r="I147" s="172"/>
      <c r="J147" s="63"/>
      <c r="K147" s="63"/>
      <c r="L147" s="61"/>
      <c r="M147" s="215"/>
      <c r="N147" s="42"/>
      <c r="O147" s="42"/>
      <c r="P147" s="42"/>
      <c r="Q147" s="42"/>
      <c r="R147" s="42"/>
      <c r="S147" s="42"/>
      <c r="T147" s="78"/>
      <c r="AT147" s="24" t="s">
        <v>195</v>
      </c>
      <c r="AU147" s="24" t="s">
        <v>84</v>
      </c>
    </row>
    <row r="148" spans="2:65" s="12" customFormat="1" ht="13.5">
      <c r="B148" s="216"/>
      <c r="C148" s="217"/>
      <c r="D148" s="213" t="s">
        <v>197</v>
      </c>
      <c r="E148" s="218" t="s">
        <v>30</v>
      </c>
      <c r="F148" s="219" t="s">
        <v>2741</v>
      </c>
      <c r="G148" s="217"/>
      <c r="H148" s="220">
        <v>0.76800000000000002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197</v>
      </c>
      <c r="AU148" s="226" t="s">
        <v>84</v>
      </c>
      <c r="AV148" s="12" t="s">
        <v>84</v>
      </c>
      <c r="AW148" s="12" t="s">
        <v>37</v>
      </c>
      <c r="AX148" s="12" t="s">
        <v>74</v>
      </c>
      <c r="AY148" s="226" t="s">
        <v>186</v>
      </c>
    </row>
    <row r="149" spans="2:65" s="12" customFormat="1" ht="13.5">
      <c r="B149" s="216"/>
      <c r="C149" s="217"/>
      <c r="D149" s="213" t="s">
        <v>197</v>
      </c>
      <c r="E149" s="218" t="s">
        <v>30</v>
      </c>
      <c r="F149" s="219" t="s">
        <v>2742</v>
      </c>
      <c r="G149" s="217"/>
      <c r="H149" s="220">
        <v>0.30599999999999999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197</v>
      </c>
      <c r="AU149" s="226" t="s">
        <v>84</v>
      </c>
      <c r="AV149" s="12" t="s">
        <v>84</v>
      </c>
      <c r="AW149" s="12" t="s">
        <v>37</v>
      </c>
      <c r="AX149" s="12" t="s">
        <v>74</v>
      </c>
      <c r="AY149" s="226" t="s">
        <v>186</v>
      </c>
    </row>
    <row r="150" spans="2:65" s="14" customFormat="1" ht="13.5">
      <c r="B150" s="237"/>
      <c r="C150" s="238"/>
      <c r="D150" s="213" t="s">
        <v>197</v>
      </c>
      <c r="E150" s="239" t="s">
        <v>30</v>
      </c>
      <c r="F150" s="240" t="s">
        <v>235</v>
      </c>
      <c r="G150" s="238"/>
      <c r="H150" s="241">
        <v>1.0740000000000001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AT150" s="247" t="s">
        <v>197</v>
      </c>
      <c r="AU150" s="247" t="s">
        <v>84</v>
      </c>
      <c r="AV150" s="14" t="s">
        <v>193</v>
      </c>
      <c r="AW150" s="14" t="s">
        <v>37</v>
      </c>
      <c r="AX150" s="14" t="s">
        <v>82</v>
      </c>
      <c r="AY150" s="247" t="s">
        <v>186</v>
      </c>
    </row>
    <row r="151" spans="2:65" s="1" customFormat="1" ht="25.5" customHeight="1">
      <c r="B151" s="41"/>
      <c r="C151" s="201" t="s">
        <v>10</v>
      </c>
      <c r="D151" s="201" t="s">
        <v>188</v>
      </c>
      <c r="E151" s="202" t="s">
        <v>2743</v>
      </c>
      <c r="F151" s="203" t="s">
        <v>2744</v>
      </c>
      <c r="G151" s="204" t="s">
        <v>212</v>
      </c>
      <c r="H151" s="205">
        <v>3.1970000000000001</v>
      </c>
      <c r="I151" s="206"/>
      <c r="J151" s="207">
        <f>ROUND(I151*H151,2)</f>
        <v>0</v>
      </c>
      <c r="K151" s="203" t="s">
        <v>30</v>
      </c>
      <c r="L151" s="61"/>
      <c r="M151" s="208" t="s">
        <v>30</v>
      </c>
      <c r="N151" s="209" t="s">
        <v>45</v>
      </c>
      <c r="O151" s="42"/>
      <c r="P151" s="210">
        <f>O151*H151</f>
        <v>0</v>
      </c>
      <c r="Q151" s="210">
        <v>0</v>
      </c>
      <c r="R151" s="210">
        <f>Q151*H151</f>
        <v>0</v>
      </c>
      <c r="S151" s="210">
        <v>0</v>
      </c>
      <c r="T151" s="211">
        <f>S151*H151</f>
        <v>0</v>
      </c>
      <c r="AR151" s="24" t="s">
        <v>295</v>
      </c>
      <c r="AT151" s="24" t="s">
        <v>188</v>
      </c>
      <c r="AU151" s="24" t="s">
        <v>84</v>
      </c>
      <c r="AY151" s="24" t="s">
        <v>186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24" t="s">
        <v>82</v>
      </c>
      <c r="BK151" s="212">
        <f>ROUND(I151*H151,2)</f>
        <v>0</v>
      </c>
      <c r="BL151" s="24" t="s">
        <v>295</v>
      </c>
      <c r="BM151" s="24" t="s">
        <v>2745</v>
      </c>
    </row>
    <row r="152" spans="2:65" s="1" customFormat="1" ht="13.5">
      <c r="B152" s="41"/>
      <c r="C152" s="63"/>
      <c r="D152" s="213" t="s">
        <v>195</v>
      </c>
      <c r="E152" s="63"/>
      <c r="F152" s="214" t="s">
        <v>2744</v>
      </c>
      <c r="G152" s="63"/>
      <c r="H152" s="63"/>
      <c r="I152" s="172"/>
      <c r="J152" s="63"/>
      <c r="K152" s="63"/>
      <c r="L152" s="61"/>
      <c r="M152" s="215"/>
      <c r="N152" s="42"/>
      <c r="O152" s="42"/>
      <c r="P152" s="42"/>
      <c r="Q152" s="42"/>
      <c r="R152" s="42"/>
      <c r="S152" s="42"/>
      <c r="T152" s="78"/>
      <c r="AT152" s="24" t="s">
        <v>195</v>
      </c>
      <c r="AU152" s="24" t="s">
        <v>84</v>
      </c>
    </row>
    <row r="153" spans="2:65" s="12" customFormat="1" ht="13.5">
      <c r="B153" s="216"/>
      <c r="C153" s="217"/>
      <c r="D153" s="213" t="s">
        <v>197</v>
      </c>
      <c r="E153" s="218" t="s">
        <v>30</v>
      </c>
      <c r="F153" s="219" t="s">
        <v>2746</v>
      </c>
      <c r="G153" s="217"/>
      <c r="H153" s="220">
        <v>3.1970000000000001</v>
      </c>
      <c r="I153" s="221"/>
      <c r="J153" s="217"/>
      <c r="K153" s="217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197</v>
      </c>
      <c r="AU153" s="226" t="s">
        <v>84</v>
      </c>
      <c r="AV153" s="12" t="s">
        <v>84</v>
      </c>
      <c r="AW153" s="12" t="s">
        <v>37</v>
      </c>
      <c r="AX153" s="12" t="s">
        <v>82</v>
      </c>
      <c r="AY153" s="226" t="s">
        <v>186</v>
      </c>
    </row>
    <row r="154" spans="2:65" s="1" customFormat="1" ht="25.5" customHeight="1">
      <c r="B154" s="41"/>
      <c r="C154" s="201" t="s">
        <v>295</v>
      </c>
      <c r="D154" s="201" t="s">
        <v>188</v>
      </c>
      <c r="E154" s="202" t="s">
        <v>1098</v>
      </c>
      <c r="F154" s="203" t="s">
        <v>1099</v>
      </c>
      <c r="G154" s="204" t="s">
        <v>212</v>
      </c>
      <c r="H154" s="205">
        <v>4.2709999999999999</v>
      </c>
      <c r="I154" s="206"/>
      <c r="J154" s="207">
        <f>ROUND(I154*H154,2)</f>
        <v>0</v>
      </c>
      <c r="K154" s="203" t="s">
        <v>192</v>
      </c>
      <c r="L154" s="61"/>
      <c r="M154" s="208" t="s">
        <v>30</v>
      </c>
      <c r="N154" s="209" t="s">
        <v>45</v>
      </c>
      <c r="O154" s="42"/>
      <c r="P154" s="210">
        <f>O154*H154</f>
        <v>0</v>
      </c>
      <c r="Q154" s="210">
        <v>1.89E-3</v>
      </c>
      <c r="R154" s="210">
        <f>Q154*H154</f>
        <v>8.0721899999999999E-3</v>
      </c>
      <c r="S154" s="210">
        <v>0</v>
      </c>
      <c r="T154" s="211">
        <f>S154*H154</f>
        <v>0</v>
      </c>
      <c r="AR154" s="24" t="s">
        <v>295</v>
      </c>
      <c r="AT154" s="24" t="s">
        <v>188</v>
      </c>
      <c r="AU154" s="24" t="s">
        <v>84</v>
      </c>
      <c r="AY154" s="24" t="s">
        <v>186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24" t="s">
        <v>82</v>
      </c>
      <c r="BK154" s="212">
        <f>ROUND(I154*H154,2)</f>
        <v>0</v>
      </c>
      <c r="BL154" s="24" t="s">
        <v>295</v>
      </c>
      <c r="BM154" s="24" t="s">
        <v>2747</v>
      </c>
    </row>
    <row r="155" spans="2:65" s="1" customFormat="1" ht="27">
      <c r="B155" s="41"/>
      <c r="C155" s="63"/>
      <c r="D155" s="213" t="s">
        <v>195</v>
      </c>
      <c r="E155" s="63"/>
      <c r="F155" s="214" t="s">
        <v>1101</v>
      </c>
      <c r="G155" s="63"/>
      <c r="H155" s="63"/>
      <c r="I155" s="172"/>
      <c r="J155" s="63"/>
      <c r="K155" s="63"/>
      <c r="L155" s="61"/>
      <c r="M155" s="215"/>
      <c r="N155" s="42"/>
      <c r="O155" s="42"/>
      <c r="P155" s="42"/>
      <c r="Q155" s="42"/>
      <c r="R155" s="42"/>
      <c r="S155" s="42"/>
      <c r="T155" s="78"/>
      <c r="AT155" s="24" t="s">
        <v>195</v>
      </c>
      <c r="AU155" s="24" t="s">
        <v>84</v>
      </c>
    </row>
    <row r="156" spans="2:65" s="12" customFormat="1" ht="13.5">
      <c r="B156" s="216"/>
      <c r="C156" s="217"/>
      <c r="D156" s="213" t="s">
        <v>197</v>
      </c>
      <c r="E156" s="218" t="s">
        <v>30</v>
      </c>
      <c r="F156" s="219" t="s">
        <v>2741</v>
      </c>
      <c r="G156" s="217"/>
      <c r="H156" s="220">
        <v>0.76800000000000002</v>
      </c>
      <c r="I156" s="221"/>
      <c r="J156" s="217"/>
      <c r="K156" s="217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197</v>
      </c>
      <c r="AU156" s="226" t="s">
        <v>84</v>
      </c>
      <c r="AV156" s="12" t="s">
        <v>84</v>
      </c>
      <c r="AW156" s="12" t="s">
        <v>37</v>
      </c>
      <c r="AX156" s="12" t="s">
        <v>74</v>
      </c>
      <c r="AY156" s="226" t="s">
        <v>186</v>
      </c>
    </row>
    <row r="157" spans="2:65" s="12" customFormat="1" ht="13.5">
      <c r="B157" s="216"/>
      <c r="C157" s="217"/>
      <c r="D157" s="213" t="s">
        <v>197</v>
      </c>
      <c r="E157" s="218" t="s">
        <v>30</v>
      </c>
      <c r="F157" s="219" t="s">
        <v>2742</v>
      </c>
      <c r="G157" s="217"/>
      <c r="H157" s="220">
        <v>0.30599999999999999</v>
      </c>
      <c r="I157" s="221"/>
      <c r="J157" s="217"/>
      <c r="K157" s="217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197</v>
      </c>
      <c r="AU157" s="226" t="s">
        <v>84</v>
      </c>
      <c r="AV157" s="12" t="s">
        <v>84</v>
      </c>
      <c r="AW157" s="12" t="s">
        <v>37</v>
      </c>
      <c r="AX157" s="12" t="s">
        <v>74</v>
      </c>
      <c r="AY157" s="226" t="s">
        <v>186</v>
      </c>
    </row>
    <row r="158" spans="2:65" s="12" customFormat="1" ht="13.5">
      <c r="B158" s="216"/>
      <c r="C158" s="217"/>
      <c r="D158" s="213" t="s">
        <v>197</v>
      </c>
      <c r="E158" s="218" t="s">
        <v>30</v>
      </c>
      <c r="F158" s="219" t="s">
        <v>2746</v>
      </c>
      <c r="G158" s="217"/>
      <c r="H158" s="220">
        <v>3.1970000000000001</v>
      </c>
      <c r="I158" s="221"/>
      <c r="J158" s="217"/>
      <c r="K158" s="217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197</v>
      </c>
      <c r="AU158" s="226" t="s">
        <v>84</v>
      </c>
      <c r="AV158" s="12" t="s">
        <v>84</v>
      </c>
      <c r="AW158" s="12" t="s">
        <v>37</v>
      </c>
      <c r="AX158" s="12" t="s">
        <v>74</v>
      </c>
      <c r="AY158" s="226" t="s">
        <v>186</v>
      </c>
    </row>
    <row r="159" spans="2:65" s="1" customFormat="1" ht="16.5" customHeight="1">
      <c r="B159" s="41"/>
      <c r="C159" s="201" t="s">
        <v>300</v>
      </c>
      <c r="D159" s="201" t="s">
        <v>188</v>
      </c>
      <c r="E159" s="202" t="s">
        <v>1117</v>
      </c>
      <c r="F159" s="203" t="s">
        <v>1118</v>
      </c>
      <c r="G159" s="204" t="s">
        <v>212</v>
      </c>
      <c r="H159" s="205">
        <v>4.2709999999999999</v>
      </c>
      <c r="I159" s="206"/>
      <c r="J159" s="207">
        <f>ROUND(I159*H159,2)</f>
        <v>0</v>
      </c>
      <c r="K159" s="203" t="s">
        <v>192</v>
      </c>
      <c r="L159" s="61"/>
      <c r="M159" s="208" t="s">
        <v>30</v>
      </c>
      <c r="N159" s="209" t="s">
        <v>45</v>
      </c>
      <c r="O159" s="42"/>
      <c r="P159" s="210">
        <f>O159*H159</f>
        <v>0</v>
      </c>
      <c r="Q159" s="210">
        <v>2.3369999999999998E-2</v>
      </c>
      <c r="R159" s="210">
        <f>Q159*H159</f>
        <v>9.9813269999999996E-2</v>
      </c>
      <c r="S159" s="210">
        <v>0</v>
      </c>
      <c r="T159" s="211">
        <f>S159*H159</f>
        <v>0</v>
      </c>
      <c r="AR159" s="24" t="s">
        <v>295</v>
      </c>
      <c r="AT159" s="24" t="s">
        <v>188</v>
      </c>
      <c r="AU159" s="24" t="s">
        <v>84</v>
      </c>
      <c r="AY159" s="24" t="s">
        <v>186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24" t="s">
        <v>82</v>
      </c>
      <c r="BK159" s="212">
        <f>ROUND(I159*H159,2)</f>
        <v>0</v>
      </c>
      <c r="BL159" s="24" t="s">
        <v>295</v>
      </c>
      <c r="BM159" s="24" t="s">
        <v>2748</v>
      </c>
    </row>
    <row r="160" spans="2:65" s="1" customFormat="1" ht="27">
      <c r="B160" s="41"/>
      <c r="C160" s="63"/>
      <c r="D160" s="213" t="s">
        <v>195</v>
      </c>
      <c r="E160" s="63"/>
      <c r="F160" s="214" t="s">
        <v>1120</v>
      </c>
      <c r="G160" s="63"/>
      <c r="H160" s="63"/>
      <c r="I160" s="172"/>
      <c r="J160" s="63"/>
      <c r="K160" s="63"/>
      <c r="L160" s="61"/>
      <c r="M160" s="215"/>
      <c r="N160" s="42"/>
      <c r="O160" s="42"/>
      <c r="P160" s="42"/>
      <c r="Q160" s="42"/>
      <c r="R160" s="42"/>
      <c r="S160" s="42"/>
      <c r="T160" s="78"/>
      <c r="AT160" s="24" t="s">
        <v>195</v>
      </c>
      <c r="AU160" s="24" t="s">
        <v>84</v>
      </c>
    </row>
    <row r="161" spans="2:65" s="12" customFormat="1" ht="13.5">
      <c r="B161" s="216"/>
      <c r="C161" s="217"/>
      <c r="D161" s="213" t="s">
        <v>197</v>
      </c>
      <c r="E161" s="218" t="s">
        <v>30</v>
      </c>
      <c r="F161" s="219" t="s">
        <v>2741</v>
      </c>
      <c r="G161" s="217"/>
      <c r="H161" s="220">
        <v>0.76800000000000002</v>
      </c>
      <c r="I161" s="221"/>
      <c r="J161" s="217"/>
      <c r="K161" s="217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197</v>
      </c>
      <c r="AU161" s="226" t="s">
        <v>84</v>
      </c>
      <c r="AV161" s="12" t="s">
        <v>84</v>
      </c>
      <c r="AW161" s="12" t="s">
        <v>37</v>
      </c>
      <c r="AX161" s="12" t="s">
        <v>74</v>
      </c>
      <c r="AY161" s="226" t="s">
        <v>186</v>
      </c>
    </row>
    <row r="162" spans="2:65" s="12" customFormat="1" ht="13.5">
      <c r="B162" s="216"/>
      <c r="C162" s="217"/>
      <c r="D162" s="213" t="s">
        <v>197</v>
      </c>
      <c r="E162" s="218" t="s">
        <v>30</v>
      </c>
      <c r="F162" s="219" t="s">
        <v>2742</v>
      </c>
      <c r="G162" s="217"/>
      <c r="H162" s="220">
        <v>0.30599999999999999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197</v>
      </c>
      <c r="AU162" s="226" t="s">
        <v>84</v>
      </c>
      <c r="AV162" s="12" t="s">
        <v>84</v>
      </c>
      <c r="AW162" s="12" t="s">
        <v>37</v>
      </c>
      <c r="AX162" s="12" t="s">
        <v>74</v>
      </c>
      <c r="AY162" s="226" t="s">
        <v>186</v>
      </c>
    </row>
    <row r="163" spans="2:65" s="12" customFormat="1" ht="13.5">
      <c r="B163" s="216"/>
      <c r="C163" s="217"/>
      <c r="D163" s="213" t="s">
        <v>197</v>
      </c>
      <c r="E163" s="218" t="s">
        <v>30</v>
      </c>
      <c r="F163" s="219" t="s">
        <v>2746</v>
      </c>
      <c r="G163" s="217"/>
      <c r="H163" s="220">
        <v>3.1970000000000001</v>
      </c>
      <c r="I163" s="221"/>
      <c r="J163" s="217"/>
      <c r="K163" s="217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197</v>
      </c>
      <c r="AU163" s="226" t="s">
        <v>84</v>
      </c>
      <c r="AV163" s="12" t="s">
        <v>84</v>
      </c>
      <c r="AW163" s="12" t="s">
        <v>37</v>
      </c>
      <c r="AX163" s="12" t="s">
        <v>74</v>
      </c>
      <c r="AY163" s="226" t="s">
        <v>186</v>
      </c>
    </row>
    <row r="164" spans="2:65" s="1" customFormat="1" ht="16.5" customHeight="1">
      <c r="B164" s="41"/>
      <c r="C164" s="201" t="s">
        <v>307</v>
      </c>
      <c r="D164" s="201" t="s">
        <v>188</v>
      </c>
      <c r="E164" s="202" t="s">
        <v>1121</v>
      </c>
      <c r="F164" s="203" t="s">
        <v>1122</v>
      </c>
      <c r="G164" s="204" t="s">
        <v>1065</v>
      </c>
      <c r="H164" s="264"/>
      <c r="I164" s="206"/>
      <c r="J164" s="207">
        <f>ROUND(I164*H164,2)</f>
        <v>0</v>
      </c>
      <c r="K164" s="203" t="s">
        <v>192</v>
      </c>
      <c r="L164" s="61"/>
      <c r="M164" s="208" t="s">
        <v>30</v>
      </c>
      <c r="N164" s="209" t="s">
        <v>45</v>
      </c>
      <c r="O164" s="42"/>
      <c r="P164" s="210">
        <f>O164*H164</f>
        <v>0</v>
      </c>
      <c r="Q164" s="210">
        <v>0</v>
      </c>
      <c r="R164" s="210">
        <f>Q164*H164</f>
        <v>0</v>
      </c>
      <c r="S164" s="210">
        <v>0</v>
      </c>
      <c r="T164" s="211">
        <f>S164*H164</f>
        <v>0</v>
      </c>
      <c r="AR164" s="24" t="s">
        <v>295</v>
      </c>
      <c r="AT164" s="24" t="s">
        <v>188</v>
      </c>
      <c r="AU164" s="24" t="s">
        <v>84</v>
      </c>
      <c r="AY164" s="24" t="s">
        <v>186</v>
      </c>
      <c r="BE164" s="212">
        <f>IF(N164="základní",J164,0)</f>
        <v>0</v>
      </c>
      <c r="BF164" s="212">
        <f>IF(N164="snížená",J164,0)</f>
        <v>0</v>
      </c>
      <c r="BG164" s="212">
        <f>IF(N164="zákl. přenesená",J164,0)</f>
        <v>0</v>
      </c>
      <c r="BH164" s="212">
        <f>IF(N164="sníž. přenesená",J164,0)</f>
        <v>0</v>
      </c>
      <c r="BI164" s="212">
        <f>IF(N164="nulová",J164,0)</f>
        <v>0</v>
      </c>
      <c r="BJ164" s="24" t="s">
        <v>82</v>
      </c>
      <c r="BK164" s="212">
        <f>ROUND(I164*H164,2)</f>
        <v>0</v>
      </c>
      <c r="BL164" s="24" t="s">
        <v>295</v>
      </c>
      <c r="BM164" s="24" t="s">
        <v>2749</v>
      </c>
    </row>
    <row r="165" spans="2:65" s="1" customFormat="1" ht="27">
      <c r="B165" s="41"/>
      <c r="C165" s="63"/>
      <c r="D165" s="213" t="s">
        <v>195</v>
      </c>
      <c r="E165" s="63"/>
      <c r="F165" s="214" t="s">
        <v>1124</v>
      </c>
      <c r="G165" s="63"/>
      <c r="H165" s="63"/>
      <c r="I165" s="172"/>
      <c r="J165" s="63"/>
      <c r="K165" s="63"/>
      <c r="L165" s="61"/>
      <c r="M165" s="215"/>
      <c r="N165" s="42"/>
      <c r="O165" s="42"/>
      <c r="P165" s="42"/>
      <c r="Q165" s="42"/>
      <c r="R165" s="42"/>
      <c r="S165" s="42"/>
      <c r="T165" s="78"/>
      <c r="AT165" s="24" t="s">
        <v>195</v>
      </c>
      <c r="AU165" s="24" t="s">
        <v>84</v>
      </c>
    </row>
    <row r="166" spans="2:65" s="11" customFormat="1" ht="29.85" customHeight="1">
      <c r="B166" s="185"/>
      <c r="C166" s="186"/>
      <c r="D166" s="187" t="s">
        <v>73</v>
      </c>
      <c r="E166" s="199" t="s">
        <v>1139</v>
      </c>
      <c r="F166" s="199" t="s">
        <v>1140</v>
      </c>
      <c r="G166" s="186"/>
      <c r="H166" s="186"/>
      <c r="I166" s="189"/>
      <c r="J166" s="200">
        <f>BK166</f>
        <v>0</v>
      </c>
      <c r="K166" s="186"/>
      <c r="L166" s="191"/>
      <c r="M166" s="192"/>
      <c r="N166" s="193"/>
      <c r="O166" s="193"/>
      <c r="P166" s="194">
        <f>SUM(P167:P172)</f>
        <v>0</v>
      </c>
      <c r="Q166" s="193"/>
      <c r="R166" s="194">
        <f>SUM(R167:R172)</f>
        <v>0</v>
      </c>
      <c r="S166" s="193"/>
      <c r="T166" s="195">
        <f>SUM(T167:T172)</f>
        <v>0</v>
      </c>
      <c r="AR166" s="196" t="s">
        <v>84</v>
      </c>
      <c r="AT166" s="197" t="s">
        <v>73</v>
      </c>
      <c r="AU166" s="197" t="s">
        <v>82</v>
      </c>
      <c r="AY166" s="196" t="s">
        <v>186</v>
      </c>
      <c r="BK166" s="198">
        <f>SUM(BK167:BK172)</f>
        <v>0</v>
      </c>
    </row>
    <row r="167" spans="2:65" s="1" customFormat="1" ht="16.5" customHeight="1">
      <c r="B167" s="41"/>
      <c r="C167" s="201" t="s">
        <v>313</v>
      </c>
      <c r="D167" s="201" t="s">
        <v>188</v>
      </c>
      <c r="E167" s="202" t="s">
        <v>2750</v>
      </c>
      <c r="F167" s="203" t="s">
        <v>2751</v>
      </c>
      <c r="G167" s="204" t="s">
        <v>461</v>
      </c>
      <c r="H167" s="205">
        <v>3</v>
      </c>
      <c r="I167" s="206"/>
      <c r="J167" s="207">
        <f>ROUND(I167*H167,2)</f>
        <v>0</v>
      </c>
      <c r="K167" s="203" t="s">
        <v>30</v>
      </c>
      <c r="L167" s="61"/>
      <c r="M167" s="208" t="s">
        <v>30</v>
      </c>
      <c r="N167" s="209" t="s">
        <v>45</v>
      </c>
      <c r="O167" s="42"/>
      <c r="P167" s="210">
        <f>O167*H167</f>
        <v>0</v>
      </c>
      <c r="Q167" s="210">
        <v>0</v>
      </c>
      <c r="R167" s="210">
        <f>Q167*H167</f>
        <v>0</v>
      </c>
      <c r="S167" s="210">
        <v>0</v>
      </c>
      <c r="T167" s="211">
        <f>S167*H167</f>
        <v>0</v>
      </c>
      <c r="AR167" s="24" t="s">
        <v>295</v>
      </c>
      <c r="AT167" s="24" t="s">
        <v>188</v>
      </c>
      <c r="AU167" s="24" t="s">
        <v>84</v>
      </c>
      <c r="AY167" s="24" t="s">
        <v>186</v>
      </c>
      <c r="BE167" s="212">
        <f>IF(N167="základní",J167,0)</f>
        <v>0</v>
      </c>
      <c r="BF167" s="212">
        <f>IF(N167="snížená",J167,0)</f>
        <v>0</v>
      </c>
      <c r="BG167" s="212">
        <f>IF(N167="zákl. přenesená",J167,0)</f>
        <v>0</v>
      </c>
      <c r="BH167" s="212">
        <f>IF(N167="sníž. přenesená",J167,0)</f>
        <v>0</v>
      </c>
      <c r="BI167" s="212">
        <f>IF(N167="nulová",J167,0)</f>
        <v>0</v>
      </c>
      <c r="BJ167" s="24" t="s">
        <v>82</v>
      </c>
      <c r="BK167" s="212">
        <f>ROUND(I167*H167,2)</f>
        <v>0</v>
      </c>
      <c r="BL167" s="24" t="s">
        <v>295</v>
      </c>
      <c r="BM167" s="24" t="s">
        <v>2752</v>
      </c>
    </row>
    <row r="168" spans="2:65" s="1" customFormat="1" ht="13.5">
      <c r="B168" s="41"/>
      <c r="C168" s="63"/>
      <c r="D168" s="213" t="s">
        <v>195</v>
      </c>
      <c r="E168" s="63"/>
      <c r="F168" s="214" t="s">
        <v>2751</v>
      </c>
      <c r="G168" s="63"/>
      <c r="H168" s="63"/>
      <c r="I168" s="172"/>
      <c r="J168" s="63"/>
      <c r="K168" s="63"/>
      <c r="L168" s="61"/>
      <c r="M168" s="215"/>
      <c r="N168" s="42"/>
      <c r="O168" s="42"/>
      <c r="P168" s="42"/>
      <c r="Q168" s="42"/>
      <c r="R168" s="42"/>
      <c r="S168" s="42"/>
      <c r="T168" s="78"/>
      <c r="AT168" s="24" t="s">
        <v>195</v>
      </c>
      <c r="AU168" s="24" t="s">
        <v>84</v>
      </c>
    </row>
    <row r="169" spans="2:65" s="13" customFormat="1" ht="13.5">
      <c r="B169" s="227"/>
      <c r="C169" s="228"/>
      <c r="D169" s="213" t="s">
        <v>197</v>
      </c>
      <c r="E169" s="229" t="s">
        <v>30</v>
      </c>
      <c r="F169" s="230" t="s">
        <v>2704</v>
      </c>
      <c r="G169" s="228"/>
      <c r="H169" s="229" t="s">
        <v>30</v>
      </c>
      <c r="I169" s="231"/>
      <c r="J169" s="228"/>
      <c r="K169" s="228"/>
      <c r="L169" s="232"/>
      <c r="M169" s="233"/>
      <c r="N169" s="234"/>
      <c r="O169" s="234"/>
      <c r="P169" s="234"/>
      <c r="Q169" s="234"/>
      <c r="R169" s="234"/>
      <c r="S169" s="234"/>
      <c r="T169" s="235"/>
      <c r="AT169" s="236" t="s">
        <v>197</v>
      </c>
      <c r="AU169" s="236" t="s">
        <v>84</v>
      </c>
      <c r="AV169" s="13" t="s">
        <v>82</v>
      </c>
      <c r="AW169" s="13" t="s">
        <v>37</v>
      </c>
      <c r="AX169" s="13" t="s">
        <v>74</v>
      </c>
      <c r="AY169" s="236" t="s">
        <v>186</v>
      </c>
    </row>
    <row r="170" spans="2:65" s="12" customFormat="1" ht="13.5">
      <c r="B170" s="216"/>
      <c r="C170" s="217"/>
      <c r="D170" s="213" t="s">
        <v>197</v>
      </c>
      <c r="E170" s="218" t="s">
        <v>30</v>
      </c>
      <c r="F170" s="219" t="s">
        <v>203</v>
      </c>
      <c r="G170" s="217"/>
      <c r="H170" s="220">
        <v>3</v>
      </c>
      <c r="I170" s="221"/>
      <c r="J170" s="217"/>
      <c r="K170" s="217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197</v>
      </c>
      <c r="AU170" s="226" t="s">
        <v>84</v>
      </c>
      <c r="AV170" s="12" t="s">
        <v>84</v>
      </c>
      <c r="AW170" s="12" t="s">
        <v>37</v>
      </c>
      <c r="AX170" s="12" t="s">
        <v>74</v>
      </c>
      <c r="AY170" s="226" t="s">
        <v>186</v>
      </c>
    </row>
    <row r="171" spans="2:65" s="1" customFormat="1" ht="16.5" customHeight="1">
      <c r="B171" s="41"/>
      <c r="C171" s="201" t="s">
        <v>318</v>
      </c>
      <c r="D171" s="201" t="s">
        <v>188</v>
      </c>
      <c r="E171" s="202" t="s">
        <v>1144</v>
      </c>
      <c r="F171" s="203" t="s">
        <v>1145</v>
      </c>
      <c r="G171" s="204" t="s">
        <v>1065</v>
      </c>
      <c r="H171" s="264"/>
      <c r="I171" s="206"/>
      <c r="J171" s="207">
        <f>ROUND(I171*H171,2)</f>
        <v>0</v>
      </c>
      <c r="K171" s="203" t="s">
        <v>192</v>
      </c>
      <c r="L171" s="61"/>
      <c r="M171" s="208" t="s">
        <v>30</v>
      </c>
      <c r="N171" s="209" t="s">
        <v>45</v>
      </c>
      <c r="O171" s="42"/>
      <c r="P171" s="210">
        <f>O171*H171</f>
        <v>0</v>
      </c>
      <c r="Q171" s="210">
        <v>0</v>
      </c>
      <c r="R171" s="210">
        <f>Q171*H171</f>
        <v>0</v>
      </c>
      <c r="S171" s="210">
        <v>0</v>
      </c>
      <c r="T171" s="211">
        <f>S171*H171</f>
        <v>0</v>
      </c>
      <c r="AR171" s="24" t="s">
        <v>295</v>
      </c>
      <c r="AT171" s="24" t="s">
        <v>188</v>
      </c>
      <c r="AU171" s="24" t="s">
        <v>84</v>
      </c>
      <c r="AY171" s="24" t="s">
        <v>186</v>
      </c>
      <c r="BE171" s="212">
        <f>IF(N171="základní",J171,0)</f>
        <v>0</v>
      </c>
      <c r="BF171" s="212">
        <f>IF(N171="snížená",J171,0)</f>
        <v>0</v>
      </c>
      <c r="BG171" s="212">
        <f>IF(N171="zákl. přenesená",J171,0)</f>
        <v>0</v>
      </c>
      <c r="BH171" s="212">
        <f>IF(N171="sníž. přenesená",J171,0)</f>
        <v>0</v>
      </c>
      <c r="BI171" s="212">
        <f>IF(N171="nulová",J171,0)</f>
        <v>0</v>
      </c>
      <c r="BJ171" s="24" t="s">
        <v>82</v>
      </c>
      <c r="BK171" s="212">
        <f>ROUND(I171*H171,2)</f>
        <v>0</v>
      </c>
      <c r="BL171" s="24" t="s">
        <v>295</v>
      </c>
      <c r="BM171" s="24" t="s">
        <v>2753</v>
      </c>
    </row>
    <row r="172" spans="2:65" s="1" customFormat="1" ht="27">
      <c r="B172" s="41"/>
      <c r="C172" s="63"/>
      <c r="D172" s="213" t="s">
        <v>195</v>
      </c>
      <c r="E172" s="63"/>
      <c r="F172" s="214" t="s">
        <v>1147</v>
      </c>
      <c r="G172" s="63"/>
      <c r="H172" s="63"/>
      <c r="I172" s="172"/>
      <c r="J172" s="63"/>
      <c r="K172" s="63"/>
      <c r="L172" s="61"/>
      <c r="M172" s="259"/>
      <c r="N172" s="260"/>
      <c r="O172" s="260"/>
      <c r="P172" s="260"/>
      <c r="Q172" s="260"/>
      <c r="R172" s="260"/>
      <c r="S172" s="260"/>
      <c r="T172" s="261"/>
      <c r="AT172" s="24" t="s">
        <v>195</v>
      </c>
      <c r="AU172" s="24" t="s">
        <v>84</v>
      </c>
    </row>
    <row r="173" spans="2:65" s="1" customFormat="1" ht="6.95" customHeight="1">
      <c r="B173" s="56"/>
      <c r="C173" s="57"/>
      <c r="D173" s="57"/>
      <c r="E173" s="57"/>
      <c r="F173" s="57"/>
      <c r="G173" s="57"/>
      <c r="H173" s="57"/>
      <c r="I173" s="148"/>
      <c r="J173" s="57"/>
      <c r="K173" s="57"/>
      <c r="L173" s="61"/>
    </row>
  </sheetData>
  <sheetProtection algorithmName="SHA-512" hashValue="+AgR0BKucK0WXzpezbmiSt4VGBR0fkjKZCVLpaoExEeLIagGwSnDwb7S+JJr14DakBL9LlCHqwrHRTKoo5mPxg==" saltValue="QSZTmK17uC1oRWUy7RgNSrjDbdowhiloeHrl8WtHUtm1EIbjodyZJesY9w/WzWNtMrXIXdiqc999WgMwbq3uiA==" spinCount="100000" sheet="1" objects="1" scenarios="1" formatColumns="0" formatRows="0" autoFilter="0"/>
  <autoFilter ref="C91:K172" xr:uid="{00000000-0009-0000-0000-00000E000000}"/>
  <mergeCells count="13">
    <mergeCell ref="E84:H84"/>
    <mergeCell ref="G1:H1"/>
    <mergeCell ref="L2:V2"/>
    <mergeCell ref="E49:H49"/>
    <mergeCell ref="E51:H51"/>
    <mergeCell ref="J55:J56"/>
    <mergeCell ref="E80:H80"/>
    <mergeCell ref="E82:H82"/>
    <mergeCell ref="E7:H7"/>
    <mergeCell ref="E9:H9"/>
    <mergeCell ref="E11:H11"/>
    <mergeCell ref="E26:H26"/>
    <mergeCell ref="E47:H47"/>
  </mergeCells>
  <hyperlinks>
    <hyperlink ref="F1:G1" location="C2" display="1) Krycí list soupisu" xr:uid="{00000000-0004-0000-0E00-000000000000}"/>
    <hyperlink ref="G1:H1" location="C58" display="2) Rekapitulace" xr:uid="{00000000-0004-0000-0E00-000001000000}"/>
    <hyperlink ref="J1" location="C91" display="3) Soupis prací" xr:uid="{00000000-0004-0000-0E00-000002000000}"/>
    <hyperlink ref="L1:V1" location="'Rekapitulace stavby'!C2" display="Rekapitulace stavby" xr:uid="{00000000-0004-0000-0E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BR8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147</v>
      </c>
      <c r="G1" s="399" t="s">
        <v>148</v>
      </c>
      <c r="H1" s="399"/>
      <c r="I1" s="124"/>
      <c r="J1" s="123" t="s">
        <v>149</v>
      </c>
      <c r="K1" s="122" t="s">
        <v>150</v>
      </c>
      <c r="L1" s="123" t="s">
        <v>151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134</v>
      </c>
    </row>
    <row r="3" spans="1:70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152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1:70" ht="16.5" customHeight="1">
      <c r="B7" s="28"/>
      <c r="C7" s="29"/>
      <c r="D7" s="29"/>
      <c r="E7" s="391" t="str">
        <f>'Rekapitulace stavby'!K6</f>
        <v>Revitalizace koupaliště Lhotka, Praha 4 - 2.etapa</v>
      </c>
      <c r="F7" s="392"/>
      <c r="G7" s="392"/>
      <c r="H7" s="392"/>
      <c r="I7" s="126"/>
      <c r="J7" s="29"/>
      <c r="K7" s="31"/>
    </row>
    <row r="8" spans="1:70">
      <c r="B8" s="28"/>
      <c r="C8" s="29"/>
      <c r="D8" s="37" t="s">
        <v>153</v>
      </c>
      <c r="E8" s="29"/>
      <c r="F8" s="29"/>
      <c r="G8" s="29"/>
      <c r="H8" s="29"/>
      <c r="I8" s="126"/>
      <c r="J8" s="29"/>
      <c r="K8" s="31"/>
    </row>
    <row r="9" spans="1:70" s="1" customFormat="1" ht="16.5" customHeight="1">
      <c r="B9" s="41"/>
      <c r="C9" s="42"/>
      <c r="D9" s="42"/>
      <c r="E9" s="391" t="s">
        <v>2472</v>
      </c>
      <c r="F9" s="394"/>
      <c r="G9" s="394"/>
      <c r="H9" s="394"/>
      <c r="I9" s="127"/>
      <c r="J9" s="42"/>
      <c r="K9" s="45"/>
    </row>
    <row r="10" spans="1:70" s="1" customFormat="1">
      <c r="B10" s="41"/>
      <c r="C10" s="42"/>
      <c r="D10" s="37" t="s">
        <v>879</v>
      </c>
      <c r="E10" s="42"/>
      <c r="F10" s="42"/>
      <c r="G10" s="42"/>
      <c r="H10" s="42"/>
      <c r="I10" s="127"/>
      <c r="J10" s="42"/>
      <c r="K10" s="45"/>
    </row>
    <row r="11" spans="1:70" s="1" customFormat="1" ht="36.950000000000003" customHeight="1">
      <c r="B11" s="41"/>
      <c r="C11" s="42"/>
      <c r="D11" s="42"/>
      <c r="E11" s="393" t="s">
        <v>2754</v>
      </c>
      <c r="F11" s="394"/>
      <c r="G11" s="394"/>
      <c r="H11" s="394"/>
      <c r="I11" s="127"/>
      <c r="J11" s="42"/>
      <c r="K11" s="45"/>
    </row>
    <row r="12" spans="1:70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1:70" s="1" customFormat="1" ht="14.45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8" t="s">
        <v>22</v>
      </c>
      <c r="J13" s="35" t="s">
        <v>30</v>
      </c>
      <c r="K13" s="45"/>
    </row>
    <row r="14" spans="1:70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8" t="s">
        <v>26</v>
      </c>
      <c r="J14" s="129" t="str">
        <f>'Rekapitulace stavby'!AN8</f>
        <v>10. 8. 2018</v>
      </c>
      <c r="K14" s="45"/>
    </row>
    <row r="15" spans="1:70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1:70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8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8" t="s">
        <v>32</v>
      </c>
      <c r="J17" s="35" t="s">
        <v>30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33</v>
      </c>
      <c r="E19" s="42"/>
      <c r="F19" s="42"/>
      <c r="G19" s="42"/>
      <c r="H19" s="42"/>
      <c r="I19" s="128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35</v>
      </c>
      <c r="E22" s="42"/>
      <c r="F22" s="42"/>
      <c r="G22" s="42"/>
      <c r="H22" s="42"/>
      <c r="I22" s="128" t="s">
        <v>29</v>
      </c>
      <c r="J22" s="35" t="s">
        <v>30</v>
      </c>
      <c r="K22" s="45"/>
    </row>
    <row r="23" spans="2:11" s="1" customFormat="1" ht="18" customHeight="1">
      <c r="B23" s="41"/>
      <c r="C23" s="42"/>
      <c r="D23" s="42"/>
      <c r="E23" s="35" t="s">
        <v>36</v>
      </c>
      <c r="F23" s="42"/>
      <c r="G23" s="42"/>
      <c r="H23" s="42"/>
      <c r="I23" s="128" t="s">
        <v>32</v>
      </c>
      <c r="J23" s="35" t="s">
        <v>30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38</v>
      </c>
      <c r="E25" s="42"/>
      <c r="F25" s="42"/>
      <c r="G25" s="42"/>
      <c r="H25" s="42"/>
      <c r="I25" s="127"/>
      <c r="J25" s="42"/>
      <c r="K25" s="45"/>
    </row>
    <row r="26" spans="2:11" s="7" customFormat="1" ht="16.5" customHeight="1">
      <c r="B26" s="130"/>
      <c r="C26" s="131"/>
      <c r="D26" s="131"/>
      <c r="E26" s="367" t="s">
        <v>30</v>
      </c>
      <c r="F26" s="367"/>
      <c r="G26" s="367"/>
      <c r="H26" s="367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40</v>
      </c>
      <c r="E29" s="42"/>
      <c r="F29" s="42"/>
      <c r="G29" s="42"/>
      <c r="H29" s="42"/>
      <c r="I29" s="127"/>
      <c r="J29" s="137">
        <f>ROUND(J84,2)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42</v>
      </c>
      <c r="G31" s="42"/>
      <c r="H31" s="42"/>
      <c r="I31" s="138" t="s">
        <v>41</v>
      </c>
      <c r="J31" s="46" t="s">
        <v>43</v>
      </c>
      <c r="K31" s="45"/>
    </row>
    <row r="32" spans="2:11" s="1" customFormat="1" ht="14.45" customHeight="1">
      <c r="B32" s="41"/>
      <c r="C32" s="42"/>
      <c r="D32" s="49" t="s">
        <v>44</v>
      </c>
      <c r="E32" s="49" t="s">
        <v>45</v>
      </c>
      <c r="F32" s="139">
        <f>ROUND(SUM(BE84:BE88), 2)</f>
        <v>0</v>
      </c>
      <c r="G32" s="42"/>
      <c r="H32" s="42"/>
      <c r="I32" s="140">
        <v>0.21</v>
      </c>
      <c r="J32" s="139">
        <f>ROUND(ROUND((SUM(BE84:BE88)), 2)*I32, 2)</f>
        <v>0</v>
      </c>
      <c r="K32" s="45"/>
    </row>
    <row r="33" spans="2:11" s="1" customFormat="1" ht="14.45" customHeight="1">
      <c r="B33" s="41"/>
      <c r="C33" s="42"/>
      <c r="D33" s="42"/>
      <c r="E33" s="49" t="s">
        <v>46</v>
      </c>
      <c r="F33" s="139">
        <f>ROUND(SUM(BF84:BF88), 2)</f>
        <v>0</v>
      </c>
      <c r="G33" s="42"/>
      <c r="H33" s="42"/>
      <c r="I33" s="140">
        <v>0.15</v>
      </c>
      <c r="J33" s="139">
        <f>ROUND(ROUND((SUM(BF84:BF88)), 2)*I33, 2)</f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47</v>
      </c>
      <c r="F34" s="139">
        <f>ROUND(SUM(BG84:BG88), 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hidden="1" customHeight="1">
      <c r="B35" s="41"/>
      <c r="C35" s="42"/>
      <c r="D35" s="42"/>
      <c r="E35" s="49" t="s">
        <v>48</v>
      </c>
      <c r="F35" s="139">
        <f>ROUND(SUM(BH84:BH88), 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hidden="1" customHeight="1">
      <c r="B36" s="41"/>
      <c r="C36" s="42"/>
      <c r="D36" s="42"/>
      <c r="E36" s="49" t="s">
        <v>49</v>
      </c>
      <c r="F36" s="139">
        <f>ROUND(SUM(BI84:BI88), 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50</v>
      </c>
      <c r="E38" s="79"/>
      <c r="F38" s="79"/>
      <c r="G38" s="143" t="s">
        <v>51</v>
      </c>
      <c r="H38" s="144" t="s">
        <v>52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0000000000003" customHeight="1">
      <c r="B44" s="41"/>
      <c r="C44" s="30" t="s">
        <v>155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6.5" customHeight="1">
      <c r="B47" s="41"/>
      <c r="C47" s="42"/>
      <c r="D47" s="42"/>
      <c r="E47" s="391" t="str">
        <f>E7</f>
        <v>Revitalizace koupaliště Lhotka, Praha 4 - 2.etapa</v>
      </c>
      <c r="F47" s="392"/>
      <c r="G47" s="392"/>
      <c r="H47" s="392"/>
      <c r="I47" s="127"/>
      <c r="J47" s="42"/>
      <c r="K47" s="45"/>
    </row>
    <row r="48" spans="2:11">
      <c r="B48" s="28"/>
      <c r="C48" s="37" t="s">
        <v>153</v>
      </c>
      <c r="D48" s="29"/>
      <c r="E48" s="29"/>
      <c r="F48" s="29"/>
      <c r="G48" s="29"/>
      <c r="H48" s="29"/>
      <c r="I48" s="126"/>
      <c r="J48" s="29"/>
      <c r="K48" s="31"/>
    </row>
    <row r="49" spans="2:47" s="1" customFormat="1" ht="16.5" customHeight="1">
      <c r="B49" s="41"/>
      <c r="C49" s="42"/>
      <c r="D49" s="42"/>
      <c r="E49" s="391" t="s">
        <v>2472</v>
      </c>
      <c r="F49" s="394"/>
      <c r="G49" s="394"/>
      <c r="H49" s="394"/>
      <c r="I49" s="127"/>
      <c r="J49" s="42"/>
      <c r="K49" s="45"/>
    </row>
    <row r="50" spans="2:47" s="1" customFormat="1" ht="14.45" customHeight="1">
      <c r="B50" s="41"/>
      <c r="C50" s="37" t="s">
        <v>879</v>
      </c>
      <c r="D50" s="42"/>
      <c r="E50" s="42"/>
      <c r="F50" s="42"/>
      <c r="G50" s="42"/>
      <c r="H50" s="42"/>
      <c r="I50" s="127"/>
      <c r="J50" s="42"/>
      <c r="K50" s="45"/>
    </row>
    <row r="51" spans="2:47" s="1" customFormat="1" ht="17.25" customHeight="1">
      <c r="B51" s="41"/>
      <c r="C51" s="42"/>
      <c r="D51" s="42"/>
      <c r="E51" s="393" t="str">
        <f>E11</f>
        <v>SO 4.05 - Krátké molo</v>
      </c>
      <c r="F51" s="394"/>
      <c r="G51" s="394"/>
      <c r="H51" s="394"/>
      <c r="I51" s="127"/>
      <c r="J51" s="42"/>
      <c r="K51" s="45"/>
    </row>
    <row r="52" spans="2:47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47" s="1" customFormat="1" ht="18" customHeight="1">
      <c r="B53" s="41"/>
      <c r="C53" s="37" t="s">
        <v>24</v>
      </c>
      <c r="D53" s="42"/>
      <c r="E53" s="42"/>
      <c r="F53" s="35" t="str">
        <f>F14</f>
        <v>Praha 4, k.ú. Lhotka 728071</v>
      </c>
      <c r="G53" s="42"/>
      <c r="H53" s="42"/>
      <c r="I53" s="128" t="s">
        <v>26</v>
      </c>
      <c r="J53" s="129" t="str">
        <f>IF(J14="","",J14)</f>
        <v>10. 8. 2018</v>
      </c>
      <c r="K53" s="45"/>
    </row>
    <row r="54" spans="2:47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47" s="1" customFormat="1">
      <c r="B55" s="41"/>
      <c r="C55" s="37" t="s">
        <v>28</v>
      </c>
      <c r="D55" s="42"/>
      <c r="E55" s="42"/>
      <c r="F55" s="35" t="str">
        <f>E17</f>
        <v>Městská část Praha 4</v>
      </c>
      <c r="G55" s="42"/>
      <c r="H55" s="42"/>
      <c r="I55" s="128" t="s">
        <v>35</v>
      </c>
      <c r="J55" s="367" t="str">
        <f>E23</f>
        <v>SUNCAD, s.r.o.</v>
      </c>
      <c r="K55" s="45"/>
    </row>
    <row r="56" spans="2:47" s="1" customFormat="1" ht="14.45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27"/>
      <c r="J56" s="395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47" s="1" customFormat="1" ht="29.25" customHeight="1">
      <c r="B58" s="41"/>
      <c r="C58" s="153" t="s">
        <v>156</v>
      </c>
      <c r="D58" s="141"/>
      <c r="E58" s="141"/>
      <c r="F58" s="141"/>
      <c r="G58" s="141"/>
      <c r="H58" s="141"/>
      <c r="I58" s="154"/>
      <c r="J58" s="155" t="s">
        <v>157</v>
      </c>
      <c r="K58" s="156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158</v>
      </c>
      <c r="D60" s="42"/>
      <c r="E60" s="42"/>
      <c r="F60" s="42"/>
      <c r="G60" s="42"/>
      <c r="H60" s="42"/>
      <c r="I60" s="127"/>
      <c r="J60" s="137">
        <f>J84</f>
        <v>0</v>
      </c>
      <c r="K60" s="45"/>
      <c r="AU60" s="24" t="s">
        <v>159</v>
      </c>
    </row>
    <row r="61" spans="2:47" s="8" customFormat="1" ht="24.95" customHeight="1">
      <c r="B61" s="158"/>
      <c r="C61" s="159"/>
      <c r="D61" s="160" t="s">
        <v>160</v>
      </c>
      <c r="E61" s="161"/>
      <c r="F61" s="161"/>
      <c r="G61" s="161"/>
      <c r="H61" s="161"/>
      <c r="I61" s="162"/>
      <c r="J61" s="163">
        <f>J85</f>
        <v>0</v>
      </c>
      <c r="K61" s="164"/>
    </row>
    <row r="62" spans="2:47" s="9" customFormat="1" ht="19.899999999999999" customHeight="1">
      <c r="B62" s="165"/>
      <c r="C62" s="166"/>
      <c r="D62" s="167" t="s">
        <v>1493</v>
      </c>
      <c r="E62" s="168"/>
      <c r="F62" s="168"/>
      <c r="G62" s="168"/>
      <c r="H62" s="168"/>
      <c r="I62" s="169"/>
      <c r="J62" s="170">
        <f>J86</f>
        <v>0</v>
      </c>
      <c r="K62" s="171"/>
    </row>
    <row r="63" spans="2:47" s="1" customFormat="1" ht="21.75" customHeight="1">
      <c r="B63" s="41"/>
      <c r="C63" s="42"/>
      <c r="D63" s="42"/>
      <c r="E63" s="42"/>
      <c r="F63" s="42"/>
      <c r="G63" s="42"/>
      <c r="H63" s="42"/>
      <c r="I63" s="127"/>
      <c r="J63" s="42"/>
      <c r="K63" s="45"/>
    </row>
    <row r="64" spans="2:47" s="1" customFormat="1" ht="6.95" customHeight="1">
      <c r="B64" s="56"/>
      <c r="C64" s="57"/>
      <c r="D64" s="57"/>
      <c r="E64" s="57"/>
      <c r="F64" s="57"/>
      <c r="G64" s="57"/>
      <c r="H64" s="57"/>
      <c r="I64" s="148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51"/>
      <c r="J68" s="60"/>
      <c r="K68" s="60"/>
      <c r="L68" s="61"/>
    </row>
    <row r="69" spans="2:12" s="1" customFormat="1" ht="36.950000000000003" customHeight="1">
      <c r="B69" s="41"/>
      <c r="C69" s="62" t="s">
        <v>170</v>
      </c>
      <c r="D69" s="63"/>
      <c r="E69" s="63"/>
      <c r="F69" s="63"/>
      <c r="G69" s="63"/>
      <c r="H69" s="63"/>
      <c r="I69" s="172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72"/>
      <c r="J70" s="63"/>
      <c r="K70" s="63"/>
      <c r="L70" s="61"/>
    </row>
    <row r="71" spans="2:12" s="1" customFormat="1" ht="14.45" customHeight="1">
      <c r="B71" s="41"/>
      <c r="C71" s="65" t="s">
        <v>18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16.5" customHeight="1">
      <c r="B72" s="41"/>
      <c r="C72" s="63"/>
      <c r="D72" s="63"/>
      <c r="E72" s="396" t="str">
        <f>E7</f>
        <v>Revitalizace koupaliště Lhotka, Praha 4 - 2.etapa</v>
      </c>
      <c r="F72" s="397"/>
      <c r="G72" s="397"/>
      <c r="H72" s="397"/>
      <c r="I72" s="172"/>
      <c r="J72" s="63"/>
      <c r="K72" s="63"/>
      <c r="L72" s="61"/>
    </row>
    <row r="73" spans="2:12">
      <c r="B73" s="28"/>
      <c r="C73" s="65" t="s">
        <v>153</v>
      </c>
      <c r="D73" s="262"/>
      <c r="E73" s="262"/>
      <c r="F73" s="262"/>
      <c r="G73" s="262"/>
      <c r="H73" s="262"/>
      <c r="J73" s="262"/>
      <c r="K73" s="262"/>
      <c r="L73" s="263"/>
    </row>
    <row r="74" spans="2:12" s="1" customFormat="1" ht="16.5" customHeight="1">
      <c r="B74" s="41"/>
      <c r="C74" s="63"/>
      <c r="D74" s="63"/>
      <c r="E74" s="396" t="s">
        <v>2472</v>
      </c>
      <c r="F74" s="398"/>
      <c r="G74" s="398"/>
      <c r="H74" s="398"/>
      <c r="I74" s="172"/>
      <c r="J74" s="63"/>
      <c r="K74" s="63"/>
      <c r="L74" s="61"/>
    </row>
    <row r="75" spans="2:12" s="1" customFormat="1" ht="14.45" customHeight="1">
      <c r="B75" s="41"/>
      <c r="C75" s="65" t="s">
        <v>879</v>
      </c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17.25" customHeight="1">
      <c r="B76" s="41"/>
      <c r="C76" s="63"/>
      <c r="D76" s="63"/>
      <c r="E76" s="384" t="str">
        <f>E11</f>
        <v>SO 4.05 - Krátké molo</v>
      </c>
      <c r="F76" s="398"/>
      <c r="G76" s="398"/>
      <c r="H76" s="398"/>
      <c r="I76" s="172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18" customHeight="1">
      <c r="B78" s="41"/>
      <c r="C78" s="65" t="s">
        <v>24</v>
      </c>
      <c r="D78" s="63"/>
      <c r="E78" s="63"/>
      <c r="F78" s="173" t="str">
        <f>F14</f>
        <v>Praha 4, k.ú. Lhotka 728071</v>
      </c>
      <c r="G78" s="63"/>
      <c r="H78" s="63"/>
      <c r="I78" s="174" t="s">
        <v>26</v>
      </c>
      <c r="J78" s="73" t="str">
        <f>IF(J14="","",J14)</f>
        <v>10. 8. 2018</v>
      </c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>
      <c r="B80" s="41"/>
      <c r="C80" s="65" t="s">
        <v>28</v>
      </c>
      <c r="D80" s="63"/>
      <c r="E80" s="63"/>
      <c r="F80" s="173" t="str">
        <f>E17</f>
        <v>Městská část Praha 4</v>
      </c>
      <c r="G80" s="63"/>
      <c r="H80" s="63"/>
      <c r="I80" s="174" t="s">
        <v>35</v>
      </c>
      <c r="J80" s="173" t="str">
        <f>E23</f>
        <v>SUNCAD, s.r.o.</v>
      </c>
      <c r="K80" s="63"/>
      <c r="L80" s="61"/>
    </row>
    <row r="81" spans="2:65" s="1" customFormat="1" ht="14.45" customHeight="1">
      <c r="B81" s="41"/>
      <c r="C81" s="65" t="s">
        <v>33</v>
      </c>
      <c r="D81" s="63"/>
      <c r="E81" s="63"/>
      <c r="F81" s="173" t="str">
        <f>IF(E20="","",E20)</f>
        <v/>
      </c>
      <c r="G81" s="63"/>
      <c r="H81" s="63"/>
      <c r="I81" s="172"/>
      <c r="J81" s="63"/>
      <c r="K81" s="63"/>
      <c r="L81" s="61"/>
    </row>
    <row r="82" spans="2:65" s="1" customFormat="1" ht="10.35" customHeight="1">
      <c r="B82" s="41"/>
      <c r="C82" s="63"/>
      <c r="D82" s="63"/>
      <c r="E82" s="63"/>
      <c r="F82" s="63"/>
      <c r="G82" s="63"/>
      <c r="H82" s="63"/>
      <c r="I82" s="172"/>
      <c r="J82" s="63"/>
      <c r="K82" s="63"/>
      <c r="L82" s="61"/>
    </row>
    <row r="83" spans="2:65" s="10" customFormat="1" ht="29.25" customHeight="1">
      <c r="B83" s="175"/>
      <c r="C83" s="176" t="s">
        <v>171</v>
      </c>
      <c r="D83" s="177" t="s">
        <v>59</v>
      </c>
      <c r="E83" s="177" t="s">
        <v>55</v>
      </c>
      <c r="F83" s="177" t="s">
        <v>172</v>
      </c>
      <c r="G83" s="177" t="s">
        <v>173</v>
      </c>
      <c r="H83" s="177" t="s">
        <v>174</v>
      </c>
      <c r="I83" s="178" t="s">
        <v>175</v>
      </c>
      <c r="J83" s="177" t="s">
        <v>157</v>
      </c>
      <c r="K83" s="179" t="s">
        <v>176</v>
      </c>
      <c r="L83" s="180"/>
      <c r="M83" s="81" t="s">
        <v>177</v>
      </c>
      <c r="N83" s="82" t="s">
        <v>44</v>
      </c>
      <c r="O83" s="82" t="s">
        <v>178</v>
      </c>
      <c r="P83" s="82" t="s">
        <v>179</v>
      </c>
      <c r="Q83" s="82" t="s">
        <v>180</v>
      </c>
      <c r="R83" s="82" t="s">
        <v>181</v>
      </c>
      <c r="S83" s="82" t="s">
        <v>182</v>
      </c>
      <c r="T83" s="83" t="s">
        <v>183</v>
      </c>
    </row>
    <row r="84" spans="2:65" s="1" customFormat="1" ht="29.25" customHeight="1">
      <c r="B84" s="41"/>
      <c r="C84" s="87" t="s">
        <v>158</v>
      </c>
      <c r="D84" s="63"/>
      <c r="E84" s="63"/>
      <c r="F84" s="63"/>
      <c r="G84" s="63"/>
      <c r="H84" s="63"/>
      <c r="I84" s="172"/>
      <c r="J84" s="181">
        <f>BK84</f>
        <v>0</v>
      </c>
      <c r="K84" s="63"/>
      <c r="L84" s="61"/>
      <c r="M84" s="84"/>
      <c r="N84" s="85"/>
      <c r="O84" s="85"/>
      <c r="P84" s="182">
        <f>P85</f>
        <v>0</v>
      </c>
      <c r="Q84" s="85"/>
      <c r="R84" s="182">
        <f>R85</f>
        <v>0</v>
      </c>
      <c r="S84" s="85"/>
      <c r="T84" s="183">
        <f>T85</f>
        <v>0</v>
      </c>
      <c r="AT84" s="24" t="s">
        <v>73</v>
      </c>
      <c r="AU84" s="24" t="s">
        <v>159</v>
      </c>
      <c r="BK84" s="184">
        <f>BK85</f>
        <v>0</v>
      </c>
    </row>
    <row r="85" spans="2:65" s="11" customFormat="1" ht="37.35" customHeight="1">
      <c r="B85" s="185"/>
      <c r="C85" s="186"/>
      <c r="D85" s="187" t="s">
        <v>73</v>
      </c>
      <c r="E85" s="188" t="s">
        <v>184</v>
      </c>
      <c r="F85" s="188" t="s">
        <v>185</v>
      </c>
      <c r="G85" s="186"/>
      <c r="H85" s="186"/>
      <c r="I85" s="189"/>
      <c r="J85" s="190">
        <f>BK85</f>
        <v>0</v>
      </c>
      <c r="K85" s="186"/>
      <c r="L85" s="191"/>
      <c r="M85" s="192"/>
      <c r="N85" s="193"/>
      <c r="O85" s="193"/>
      <c r="P85" s="194">
        <f>P86</f>
        <v>0</v>
      </c>
      <c r="Q85" s="193"/>
      <c r="R85" s="194">
        <f>R86</f>
        <v>0</v>
      </c>
      <c r="S85" s="193"/>
      <c r="T85" s="195">
        <f>T86</f>
        <v>0</v>
      </c>
      <c r="AR85" s="196" t="s">
        <v>82</v>
      </c>
      <c r="AT85" s="197" t="s">
        <v>73</v>
      </c>
      <c r="AU85" s="197" t="s">
        <v>74</v>
      </c>
      <c r="AY85" s="196" t="s">
        <v>186</v>
      </c>
      <c r="BK85" s="198">
        <f>BK86</f>
        <v>0</v>
      </c>
    </row>
    <row r="86" spans="2:65" s="11" customFormat="1" ht="19.899999999999999" customHeight="1">
      <c r="B86" s="185"/>
      <c r="C86" s="186"/>
      <c r="D86" s="187" t="s">
        <v>73</v>
      </c>
      <c r="E86" s="199" t="s">
        <v>243</v>
      </c>
      <c r="F86" s="199" t="s">
        <v>1582</v>
      </c>
      <c r="G86" s="186"/>
      <c r="H86" s="186"/>
      <c r="I86" s="189"/>
      <c r="J86" s="200">
        <f>BK86</f>
        <v>0</v>
      </c>
      <c r="K86" s="186"/>
      <c r="L86" s="191"/>
      <c r="M86" s="192"/>
      <c r="N86" s="193"/>
      <c r="O86" s="193"/>
      <c r="P86" s="194">
        <f>SUM(P87:P88)</f>
        <v>0</v>
      </c>
      <c r="Q86" s="193"/>
      <c r="R86" s="194">
        <f>SUM(R87:R88)</f>
        <v>0</v>
      </c>
      <c r="S86" s="193"/>
      <c r="T86" s="195">
        <f>SUM(T87:T88)</f>
        <v>0</v>
      </c>
      <c r="AR86" s="196" t="s">
        <v>82</v>
      </c>
      <c r="AT86" s="197" t="s">
        <v>73</v>
      </c>
      <c r="AU86" s="197" t="s">
        <v>82</v>
      </c>
      <c r="AY86" s="196" t="s">
        <v>186</v>
      </c>
      <c r="BK86" s="198">
        <f>SUM(BK87:BK88)</f>
        <v>0</v>
      </c>
    </row>
    <row r="87" spans="2:65" s="1" customFormat="1" ht="16.5" customHeight="1">
      <c r="B87" s="41"/>
      <c r="C87" s="201" t="s">
        <v>82</v>
      </c>
      <c r="D87" s="201" t="s">
        <v>188</v>
      </c>
      <c r="E87" s="202" t="s">
        <v>2755</v>
      </c>
      <c r="F87" s="203" t="s">
        <v>2756</v>
      </c>
      <c r="G87" s="204" t="s">
        <v>1129</v>
      </c>
      <c r="H87" s="205">
        <v>1</v>
      </c>
      <c r="I87" s="206"/>
      <c r="J87" s="207">
        <f>ROUND(I87*H87,2)</f>
        <v>0</v>
      </c>
      <c r="K87" s="203" t="s">
        <v>30</v>
      </c>
      <c r="L87" s="61"/>
      <c r="M87" s="208" t="s">
        <v>30</v>
      </c>
      <c r="N87" s="209" t="s">
        <v>45</v>
      </c>
      <c r="O87" s="42"/>
      <c r="P87" s="210">
        <f>O87*H87</f>
        <v>0</v>
      </c>
      <c r="Q87" s="210">
        <v>0</v>
      </c>
      <c r="R87" s="210">
        <f>Q87*H87</f>
        <v>0</v>
      </c>
      <c r="S87" s="210">
        <v>0</v>
      </c>
      <c r="T87" s="211">
        <f>S87*H87</f>
        <v>0</v>
      </c>
      <c r="AR87" s="24" t="s">
        <v>193</v>
      </c>
      <c r="AT87" s="24" t="s">
        <v>188</v>
      </c>
      <c r="AU87" s="24" t="s">
        <v>84</v>
      </c>
      <c r="AY87" s="24" t="s">
        <v>186</v>
      </c>
      <c r="BE87" s="212">
        <f>IF(N87="základní",J87,0)</f>
        <v>0</v>
      </c>
      <c r="BF87" s="212">
        <f>IF(N87="snížená",J87,0)</f>
        <v>0</v>
      </c>
      <c r="BG87" s="212">
        <f>IF(N87="zákl. přenesená",J87,0)</f>
        <v>0</v>
      </c>
      <c r="BH87" s="212">
        <f>IF(N87="sníž. přenesená",J87,0)</f>
        <v>0</v>
      </c>
      <c r="BI87" s="212">
        <f>IF(N87="nulová",J87,0)</f>
        <v>0</v>
      </c>
      <c r="BJ87" s="24" t="s">
        <v>82</v>
      </c>
      <c r="BK87" s="212">
        <f>ROUND(I87*H87,2)</f>
        <v>0</v>
      </c>
      <c r="BL87" s="24" t="s">
        <v>193</v>
      </c>
      <c r="BM87" s="24" t="s">
        <v>2757</v>
      </c>
    </row>
    <row r="88" spans="2:65" s="1" customFormat="1" ht="13.5">
      <c r="B88" s="41"/>
      <c r="C88" s="63"/>
      <c r="D88" s="213" t="s">
        <v>195</v>
      </c>
      <c r="E88" s="63"/>
      <c r="F88" s="214" t="s">
        <v>2756</v>
      </c>
      <c r="G88" s="63"/>
      <c r="H88" s="63"/>
      <c r="I88" s="172"/>
      <c r="J88" s="63"/>
      <c r="K88" s="63"/>
      <c r="L88" s="61"/>
      <c r="M88" s="259"/>
      <c r="N88" s="260"/>
      <c r="O88" s="260"/>
      <c r="P88" s="260"/>
      <c r="Q88" s="260"/>
      <c r="R88" s="260"/>
      <c r="S88" s="260"/>
      <c r="T88" s="261"/>
      <c r="AT88" s="24" t="s">
        <v>195</v>
      </c>
      <c r="AU88" s="24" t="s">
        <v>84</v>
      </c>
    </row>
    <row r="89" spans="2:65" s="1" customFormat="1" ht="6.95" customHeight="1">
      <c r="B89" s="56"/>
      <c r="C89" s="57"/>
      <c r="D89" s="57"/>
      <c r="E89" s="57"/>
      <c r="F89" s="57"/>
      <c r="G89" s="57"/>
      <c r="H89" s="57"/>
      <c r="I89" s="148"/>
      <c r="J89" s="57"/>
      <c r="K89" s="57"/>
      <c r="L89" s="61"/>
    </row>
  </sheetData>
  <sheetProtection algorithmName="SHA-512" hashValue="82Zi1lFcyt6KN2xnT6wrYCqUKVUdbJZFPglylWiFyYN+7Yk+VkJqsr2+06raHhCLyIBDAIECzBadTpXOTmxqNQ==" saltValue="c0NL7rU/PVL6YRBW5xtKetOse1D4szFHsMrPKlt5BKnavsLEZhUpdnc8fnxkwTtbbIPKQpLWEpqLhesyjHLfZw==" spinCount="100000" sheet="1" objects="1" scenarios="1" formatColumns="0" formatRows="0" autoFilter="0"/>
  <autoFilter ref="C83:K88" xr:uid="{00000000-0009-0000-0000-00000F000000}"/>
  <mergeCells count="13">
    <mergeCell ref="E76:H76"/>
    <mergeCell ref="G1:H1"/>
    <mergeCell ref="L2:V2"/>
    <mergeCell ref="E49:H49"/>
    <mergeCell ref="E51:H51"/>
    <mergeCell ref="J55:J56"/>
    <mergeCell ref="E72:H72"/>
    <mergeCell ref="E74:H74"/>
    <mergeCell ref="E7:H7"/>
    <mergeCell ref="E9:H9"/>
    <mergeCell ref="E11:H11"/>
    <mergeCell ref="E26:H26"/>
    <mergeCell ref="E47:H47"/>
  </mergeCells>
  <hyperlinks>
    <hyperlink ref="F1:G1" location="C2" display="1) Krycí list soupisu" xr:uid="{00000000-0004-0000-0F00-000000000000}"/>
    <hyperlink ref="G1:H1" location="C58" display="2) Rekapitulace" xr:uid="{00000000-0004-0000-0F00-000001000000}"/>
    <hyperlink ref="J1" location="C83" display="3) Soupis prací" xr:uid="{00000000-0004-0000-0F00-000002000000}"/>
    <hyperlink ref="L1:V1" location="'Rekapitulace stavby'!C2" display="Rekapitulace stavby" xr:uid="{00000000-0004-0000-0F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BR140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147</v>
      </c>
      <c r="G1" s="399" t="s">
        <v>148</v>
      </c>
      <c r="H1" s="399"/>
      <c r="I1" s="124"/>
      <c r="J1" s="123" t="s">
        <v>149</v>
      </c>
      <c r="K1" s="122" t="s">
        <v>150</v>
      </c>
      <c r="L1" s="123" t="s">
        <v>151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137</v>
      </c>
    </row>
    <row r="3" spans="1:70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152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1:70" ht="16.5" customHeight="1">
      <c r="B7" s="28"/>
      <c r="C7" s="29"/>
      <c r="D7" s="29"/>
      <c r="E7" s="391" t="str">
        <f>'Rekapitulace stavby'!K6</f>
        <v>Revitalizace koupaliště Lhotka, Praha 4 - 2.etapa</v>
      </c>
      <c r="F7" s="392"/>
      <c r="G7" s="392"/>
      <c r="H7" s="392"/>
      <c r="I7" s="126"/>
      <c r="J7" s="29"/>
      <c r="K7" s="31"/>
    </row>
    <row r="8" spans="1:70">
      <c r="B8" s="28"/>
      <c r="C8" s="29"/>
      <c r="D8" s="37" t="s">
        <v>153</v>
      </c>
      <c r="E8" s="29"/>
      <c r="F8" s="29"/>
      <c r="G8" s="29"/>
      <c r="H8" s="29"/>
      <c r="I8" s="126"/>
      <c r="J8" s="29"/>
      <c r="K8" s="31"/>
    </row>
    <row r="9" spans="1:70" s="1" customFormat="1" ht="16.5" customHeight="1">
      <c r="B9" s="41"/>
      <c r="C9" s="42"/>
      <c r="D9" s="42"/>
      <c r="E9" s="391" t="s">
        <v>2472</v>
      </c>
      <c r="F9" s="394"/>
      <c r="G9" s="394"/>
      <c r="H9" s="394"/>
      <c r="I9" s="127"/>
      <c r="J9" s="42"/>
      <c r="K9" s="45"/>
    </row>
    <row r="10" spans="1:70" s="1" customFormat="1">
      <c r="B10" s="41"/>
      <c r="C10" s="42"/>
      <c r="D10" s="37" t="s">
        <v>879</v>
      </c>
      <c r="E10" s="42"/>
      <c r="F10" s="42"/>
      <c r="G10" s="42"/>
      <c r="H10" s="42"/>
      <c r="I10" s="127"/>
      <c r="J10" s="42"/>
      <c r="K10" s="45"/>
    </row>
    <row r="11" spans="1:70" s="1" customFormat="1" ht="36.950000000000003" customHeight="1">
      <c r="B11" s="41"/>
      <c r="C11" s="42"/>
      <c r="D11" s="42"/>
      <c r="E11" s="393" t="s">
        <v>2758</v>
      </c>
      <c r="F11" s="394"/>
      <c r="G11" s="394"/>
      <c r="H11" s="394"/>
      <c r="I11" s="127"/>
      <c r="J11" s="42"/>
      <c r="K11" s="45"/>
    </row>
    <row r="12" spans="1:70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1:70" s="1" customFormat="1" ht="14.45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8" t="s">
        <v>22</v>
      </c>
      <c r="J13" s="35" t="s">
        <v>30</v>
      </c>
      <c r="K13" s="45"/>
    </row>
    <row r="14" spans="1:70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8" t="s">
        <v>26</v>
      </c>
      <c r="J14" s="129" t="str">
        <f>'Rekapitulace stavby'!AN8</f>
        <v>10. 8. 2018</v>
      </c>
      <c r="K14" s="45"/>
    </row>
    <row r="15" spans="1:70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1:70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8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8" t="s">
        <v>32</v>
      </c>
      <c r="J17" s="35" t="s">
        <v>30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33</v>
      </c>
      <c r="E19" s="42"/>
      <c r="F19" s="42"/>
      <c r="G19" s="42"/>
      <c r="H19" s="42"/>
      <c r="I19" s="128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35</v>
      </c>
      <c r="E22" s="42"/>
      <c r="F22" s="42"/>
      <c r="G22" s="42"/>
      <c r="H22" s="42"/>
      <c r="I22" s="128" t="s">
        <v>29</v>
      </c>
      <c r="J22" s="35" t="s">
        <v>30</v>
      </c>
      <c r="K22" s="45"/>
    </row>
    <row r="23" spans="2:11" s="1" customFormat="1" ht="18" customHeight="1">
      <c r="B23" s="41"/>
      <c r="C23" s="42"/>
      <c r="D23" s="42"/>
      <c r="E23" s="35" t="s">
        <v>36</v>
      </c>
      <c r="F23" s="42"/>
      <c r="G23" s="42"/>
      <c r="H23" s="42"/>
      <c r="I23" s="128" t="s">
        <v>32</v>
      </c>
      <c r="J23" s="35" t="s">
        <v>30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38</v>
      </c>
      <c r="E25" s="42"/>
      <c r="F25" s="42"/>
      <c r="G25" s="42"/>
      <c r="H25" s="42"/>
      <c r="I25" s="127"/>
      <c r="J25" s="42"/>
      <c r="K25" s="45"/>
    </row>
    <row r="26" spans="2:11" s="7" customFormat="1" ht="16.5" customHeight="1">
      <c r="B26" s="130"/>
      <c r="C26" s="131"/>
      <c r="D26" s="131"/>
      <c r="E26" s="367" t="s">
        <v>30</v>
      </c>
      <c r="F26" s="367"/>
      <c r="G26" s="367"/>
      <c r="H26" s="367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40</v>
      </c>
      <c r="E29" s="42"/>
      <c r="F29" s="42"/>
      <c r="G29" s="42"/>
      <c r="H29" s="42"/>
      <c r="I29" s="127"/>
      <c r="J29" s="137">
        <f>ROUND(J89,2)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42</v>
      </c>
      <c r="G31" s="42"/>
      <c r="H31" s="42"/>
      <c r="I31" s="138" t="s">
        <v>41</v>
      </c>
      <c r="J31" s="46" t="s">
        <v>43</v>
      </c>
      <c r="K31" s="45"/>
    </row>
    <row r="32" spans="2:11" s="1" customFormat="1" ht="14.45" customHeight="1">
      <c r="B32" s="41"/>
      <c r="C32" s="42"/>
      <c r="D32" s="49" t="s">
        <v>44</v>
      </c>
      <c r="E32" s="49" t="s">
        <v>45</v>
      </c>
      <c r="F32" s="139">
        <f>ROUND(SUM(BE89:BE139), 2)</f>
        <v>0</v>
      </c>
      <c r="G32" s="42"/>
      <c r="H32" s="42"/>
      <c r="I32" s="140">
        <v>0.21</v>
      </c>
      <c r="J32" s="139">
        <f>ROUND(ROUND((SUM(BE89:BE139)), 2)*I32, 2)</f>
        <v>0</v>
      </c>
      <c r="K32" s="45"/>
    </row>
    <row r="33" spans="2:11" s="1" customFormat="1" ht="14.45" customHeight="1">
      <c r="B33" s="41"/>
      <c r="C33" s="42"/>
      <c r="D33" s="42"/>
      <c r="E33" s="49" t="s">
        <v>46</v>
      </c>
      <c r="F33" s="139">
        <f>ROUND(SUM(BF89:BF139), 2)</f>
        <v>0</v>
      </c>
      <c r="G33" s="42"/>
      <c r="H33" s="42"/>
      <c r="I33" s="140">
        <v>0.15</v>
      </c>
      <c r="J33" s="139">
        <f>ROUND(ROUND((SUM(BF89:BF139)), 2)*I33, 2)</f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47</v>
      </c>
      <c r="F34" s="139">
        <f>ROUND(SUM(BG89:BG139), 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hidden="1" customHeight="1">
      <c r="B35" s="41"/>
      <c r="C35" s="42"/>
      <c r="D35" s="42"/>
      <c r="E35" s="49" t="s">
        <v>48</v>
      </c>
      <c r="F35" s="139">
        <f>ROUND(SUM(BH89:BH139), 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hidden="1" customHeight="1">
      <c r="B36" s="41"/>
      <c r="C36" s="42"/>
      <c r="D36" s="42"/>
      <c r="E36" s="49" t="s">
        <v>49</v>
      </c>
      <c r="F36" s="139">
        <f>ROUND(SUM(BI89:BI139), 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50</v>
      </c>
      <c r="E38" s="79"/>
      <c r="F38" s="79"/>
      <c r="G38" s="143" t="s">
        <v>51</v>
      </c>
      <c r="H38" s="144" t="s">
        <v>52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0000000000003" customHeight="1">
      <c r="B44" s="41"/>
      <c r="C44" s="30" t="s">
        <v>155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6.5" customHeight="1">
      <c r="B47" s="41"/>
      <c r="C47" s="42"/>
      <c r="D47" s="42"/>
      <c r="E47" s="391" t="str">
        <f>E7</f>
        <v>Revitalizace koupaliště Lhotka, Praha 4 - 2.etapa</v>
      </c>
      <c r="F47" s="392"/>
      <c r="G47" s="392"/>
      <c r="H47" s="392"/>
      <c r="I47" s="127"/>
      <c r="J47" s="42"/>
      <c r="K47" s="45"/>
    </row>
    <row r="48" spans="2:11">
      <c r="B48" s="28"/>
      <c r="C48" s="37" t="s">
        <v>153</v>
      </c>
      <c r="D48" s="29"/>
      <c r="E48" s="29"/>
      <c r="F48" s="29"/>
      <c r="G48" s="29"/>
      <c r="H48" s="29"/>
      <c r="I48" s="126"/>
      <c r="J48" s="29"/>
      <c r="K48" s="31"/>
    </row>
    <row r="49" spans="2:47" s="1" customFormat="1" ht="16.5" customHeight="1">
      <c r="B49" s="41"/>
      <c r="C49" s="42"/>
      <c r="D49" s="42"/>
      <c r="E49" s="391" t="s">
        <v>2472</v>
      </c>
      <c r="F49" s="394"/>
      <c r="G49" s="394"/>
      <c r="H49" s="394"/>
      <c r="I49" s="127"/>
      <c r="J49" s="42"/>
      <c r="K49" s="45"/>
    </row>
    <row r="50" spans="2:47" s="1" customFormat="1" ht="14.45" customHeight="1">
      <c r="B50" s="41"/>
      <c r="C50" s="37" t="s">
        <v>879</v>
      </c>
      <c r="D50" s="42"/>
      <c r="E50" s="42"/>
      <c r="F50" s="42"/>
      <c r="G50" s="42"/>
      <c r="H50" s="42"/>
      <c r="I50" s="127"/>
      <c r="J50" s="42"/>
      <c r="K50" s="45"/>
    </row>
    <row r="51" spans="2:47" s="1" customFormat="1" ht="17.25" customHeight="1">
      <c r="B51" s="41"/>
      <c r="C51" s="42"/>
      <c r="D51" s="42"/>
      <c r="E51" s="393" t="str">
        <f>E11</f>
        <v>SO 4.06 - Prodloužení a doplnění zábradlí</v>
      </c>
      <c r="F51" s="394"/>
      <c r="G51" s="394"/>
      <c r="H51" s="394"/>
      <c r="I51" s="127"/>
      <c r="J51" s="42"/>
      <c r="K51" s="45"/>
    </row>
    <row r="52" spans="2:47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47" s="1" customFormat="1" ht="18" customHeight="1">
      <c r="B53" s="41"/>
      <c r="C53" s="37" t="s">
        <v>24</v>
      </c>
      <c r="D53" s="42"/>
      <c r="E53" s="42"/>
      <c r="F53" s="35" t="str">
        <f>F14</f>
        <v>Praha 4, k.ú. Lhotka 728071</v>
      </c>
      <c r="G53" s="42"/>
      <c r="H53" s="42"/>
      <c r="I53" s="128" t="s">
        <v>26</v>
      </c>
      <c r="J53" s="129" t="str">
        <f>IF(J14="","",J14)</f>
        <v>10. 8. 2018</v>
      </c>
      <c r="K53" s="45"/>
    </row>
    <row r="54" spans="2:47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47" s="1" customFormat="1">
      <c r="B55" s="41"/>
      <c r="C55" s="37" t="s">
        <v>28</v>
      </c>
      <c r="D55" s="42"/>
      <c r="E55" s="42"/>
      <c r="F55" s="35" t="str">
        <f>E17</f>
        <v>Městská část Praha 4</v>
      </c>
      <c r="G55" s="42"/>
      <c r="H55" s="42"/>
      <c r="I55" s="128" t="s">
        <v>35</v>
      </c>
      <c r="J55" s="367" t="str">
        <f>E23</f>
        <v>SUNCAD, s.r.o.</v>
      </c>
      <c r="K55" s="45"/>
    </row>
    <row r="56" spans="2:47" s="1" customFormat="1" ht="14.45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27"/>
      <c r="J56" s="395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47" s="1" customFormat="1" ht="29.25" customHeight="1">
      <c r="B58" s="41"/>
      <c r="C58" s="153" t="s">
        <v>156</v>
      </c>
      <c r="D58" s="141"/>
      <c r="E58" s="141"/>
      <c r="F58" s="141"/>
      <c r="G58" s="141"/>
      <c r="H58" s="141"/>
      <c r="I58" s="154"/>
      <c r="J58" s="155" t="s">
        <v>157</v>
      </c>
      <c r="K58" s="156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158</v>
      </c>
      <c r="D60" s="42"/>
      <c r="E60" s="42"/>
      <c r="F60" s="42"/>
      <c r="G60" s="42"/>
      <c r="H60" s="42"/>
      <c r="I60" s="127"/>
      <c r="J60" s="137">
        <f>J89</f>
        <v>0</v>
      </c>
      <c r="K60" s="45"/>
      <c r="AU60" s="24" t="s">
        <v>159</v>
      </c>
    </row>
    <row r="61" spans="2:47" s="8" customFormat="1" ht="24.95" customHeight="1">
      <c r="B61" s="158"/>
      <c r="C61" s="159"/>
      <c r="D61" s="160" t="s">
        <v>160</v>
      </c>
      <c r="E61" s="161"/>
      <c r="F61" s="161"/>
      <c r="G61" s="161"/>
      <c r="H61" s="161"/>
      <c r="I61" s="162"/>
      <c r="J61" s="163">
        <f>J90</f>
        <v>0</v>
      </c>
      <c r="K61" s="164"/>
    </row>
    <row r="62" spans="2:47" s="9" customFormat="1" ht="19.899999999999999" customHeight="1">
      <c r="B62" s="165"/>
      <c r="C62" s="166"/>
      <c r="D62" s="167" t="s">
        <v>161</v>
      </c>
      <c r="E62" s="168"/>
      <c r="F62" s="168"/>
      <c r="G62" s="168"/>
      <c r="H62" s="168"/>
      <c r="I62" s="169"/>
      <c r="J62" s="170">
        <f>J91</f>
        <v>0</v>
      </c>
      <c r="K62" s="171"/>
    </row>
    <row r="63" spans="2:47" s="9" customFormat="1" ht="19.899999999999999" customHeight="1">
      <c r="B63" s="165"/>
      <c r="C63" s="166"/>
      <c r="D63" s="167" t="s">
        <v>162</v>
      </c>
      <c r="E63" s="168"/>
      <c r="F63" s="168"/>
      <c r="G63" s="168"/>
      <c r="H63" s="168"/>
      <c r="I63" s="169"/>
      <c r="J63" s="170">
        <f>J111</f>
        <v>0</v>
      </c>
      <c r="K63" s="171"/>
    </row>
    <row r="64" spans="2:47" s="9" customFormat="1" ht="19.899999999999999" customHeight="1">
      <c r="B64" s="165"/>
      <c r="C64" s="166"/>
      <c r="D64" s="167" t="s">
        <v>169</v>
      </c>
      <c r="E64" s="168"/>
      <c r="F64" s="168"/>
      <c r="G64" s="168"/>
      <c r="H64" s="168"/>
      <c r="I64" s="169"/>
      <c r="J64" s="170">
        <f>J118</f>
        <v>0</v>
      </c>
      <c r="K64" s="171"/>
    </row>
    <row r="65" spans="2:12" s="8" customFormat="1" ht="24.95" customHeight="1">
      <c r="B65" s="158"/>
      <c r="C65" s="159"/>
      <c r="D65" s="160" t="s">
        <v>881</v>
      </c>
      <c r="E65" s="161"/>
      <c r="F65" s="161"/>
      <c r="G65" s="161"/>
      <c r="H65" s="161"/>
      <c r="I65" s="162"/>
      <c r="J65" s="163">
        <f>J121</f>
        <v>0</v>
      </c>
      <c r="K65" s="164"/>
    </row>
    <row r="66" spans="2:12" s="9" customFormat="1" ht="19.899999999999999" customHeight="1">
      <c r="B66" s="165"/>
      <c r="C66" s="166"/>
      <c r="D66" s="167" t="s">
        <v>2577</v>
      </c>
      <c r="E66" s="168"/>
      <c r="F66" s="168"/>
      <c r="G66" s="168"/>
      <c r="H66" s="168"/>
      <c r="I66" s="169"/>
      <c r="J66" s="170">
        <f>J122</f>
        <v>0</v>
      </c>
      <c r="K66" s="171"/>
    </row>
    <row r="67" spans="2:12" s="9" customFormat="1" ht="19.899999999999999" customHeight="1">
      <c r="B67" s="165"/>
      <c r="C67" s="166"/>
      <c r="D67" s="167" t="s">
        <v>885</v>
      </c>
      <c r="E67" s="168"/>
      <c r="F67" s="168"/>
      <c r="G67" s="168"/>
      <c r="H67" s="168"/>
      <c r="I67" s="169"/>
      <c r="J67" s="170">
        <f>J131</f>
        <v>0</v>
      </c>
      <c r="K67" s="171"/>
    </row>
    <row r="68" spans="2:12" s="1" customFormat="1" ht="21.75" customHeight="1">
      <c r="B68" s="41"/>
      <c r="C68" s="42"/>
      <c r="D68" s="42"/>
      <c r="E68" s="42"/>
      <c r="F68" s="42"/>
      <c r="G68" s="42"/>
      <c r="H68" s="42"/>
      <c r="I68" s="127"/>
      <c r="J68" s="42"/>
      <c r="K68" s="45"/>
    </row>
    <row r="69" spans="2:12" s="1" customFormat="1" ht="6.95" customHeight="1">
      <c r="B69" s="56"/>
      <c r="C69" s="57"/>
      <c r="D69" s="57"/>
      <c r="E69" s="57"/>
      <c r="F69" s="57"/>
      <c r="G69" s="57"/>
      <c r="H69" s="57"/>
      <c r="I69" s="148"/>
      <c r="J69" s="57"/>
      <c r="K69" s="58"/>
    </row>
    <row r="73" spans="2:12" s="1" customFormat="1" ht="6.95" customHeight="1">
      <c r="B73" s="59"/>
      <c r="C73" s="60"/>
      <c r="D73" s="60"/>
      <c r="E73" s="60"/>
      <c r="F73" s="60"/>
      <c r="G73" s="60"/>
      <c r="H73" s="60"/>
      <c r="I73" s="151"/>
      <c r="J73" s="60"/>
      <c r="K73" s="60"/>
      <c r="L73" s="61"/>
    </row>
    <row r="74" spans="2:12" s="1" customFormat="1" ht="36.950000000000003" customHeight="1">
      <c r="B74" s="41"/>
      <c r="C74" s="62" t="s">
        <v>170</v>
      </c>
      <c r="D74" s="63"/>
      <c r="E74" s="63"/>
      <c r="F74" s="63"/>
      <c r="G74" s="63"/>
      <c r="H74" s="63"/>
      <c r="I74" s="172"/>
      <c r="J74" s="63"/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14.45" customHeight="1">
      <c r="B76" s="41"/>
      <c r="C76" s="65" t="s">
        <v>18</v>
      </c>
      <c r="D76" s="63"/>
      <c r="E76" s="63"/>
      <c r="F76" s="63"/>
      <c r="G76" s="63"/>
      <c r="H76" s="63"/>
      <c r="I76" s="172"/>
      <c r="J76" s="63"/>
      <c r="K76" s="63"/>
      <c r="L76" s="61"/>
    </row>
    <row r="77" spans="2:12" s="1" customFormat="1" ht="16.5" customHeight="1">
      <c r="B77" s="41"/>
      <c r="C77" s="63"/>
      <c r="D77" s="63"/>
      <c r="E77" s="396" t="str">
        <f>E7</f>
        <v>Revitalizace koupaliště Lhotka, Praha 4 - 2.etapa</v>
      </c>
      <c r="F77" s="397"/>
      <c r="G77" s="397"/>
      <c r="H77" s="397"/>
      <c r="I77" s="172"/>
      <c r="J77" s="63"/>
      <c r="K77" s="63"/>
      <c r="L77" s="61"/>
    </row>
    <row r="78" spans="2:12">
      <c r="B78" s="28"/>
      <c r="C78" s="65" t="s">
        <v>153</v>
      </c>
      <c r="D78" s="262"/>
      <c r="E78" s="262"/>
      <c r="F78" s="262"/>
      <c r="G78" s="262"/>
      <c r="H78" s="262"/>
      <c r="J78" s="262"/>
      <c r="K78" s="262"/>
      <c r="L78" s="263"/>
    </row>
    <row r="79" spans="2:12" s="1" customFormat="1" ht="16.5" customHeight="1">
      <c r="B79" s="41"/>
      <c r="C79" s="63"/>
      <c r="D79" s="63"/>
      <c r="E79" s="396" t="s">
        <v>2472</v>
      </c>
      <c r="F79" s="398"/>
      <c r="G79" s="398"/>
      <c r="H79" s="398"/>
      <c r="I79" s="172"/>
      <c r="J79" s="63"/>
      <c r="K79" s="63"/>
      <c r="L79" s="61"/>
    </row>
    <row r="80" spans="2:12" s="1" customFormat="1" ht="14.45" customHeight="1">
      <c r="B80" s="41"/>
      <c r="C80" s="65" t="s">
        <v>879</v>
      </c>
      <c r="D80" s="63"/>
      <c r="E80" s="63"/>
      <c r="F80" s="63"/>
      <c r="G80" s="63"/>
      <c r="H80" s="63"/>
      <c r="I80" s="172"/>
      <c r="J80" s="63"/>
      <c r="K80" s="63"/>
      <c r="L80" s="61"/>
    </row>
    <row r="81" spans="2:65" s="1" customFormat="1" ht="17.25" customHeight="1">
      <c r="B81" s="41"/>
      <c r="C81" s="63"/>
      <c r="D81" s="63"/>
      <c r="E81" s="384" t="str">
        <f>E11</f>
        <v>SO 4.06 - Prodloužení a doplnění zábradlí</v>
      </c>
      <c r="F81" s="398"/>
      <c r="G81" s="398"/>
      <c r="H81" s="398"/>
      <c r="I81" s="172"/>
      <c r="J81" s="63"/>
      <c r="K81" s="63"/>
      <c r="L81" s="61"/>
    </row>
    <row r="82" spans="2:65" s="1" customFormat="1" ht="6.95" customHeight="1">
      <c r="B82" s="41"/>
      <c r="C82" s="63"/>
      <c r="D82" s="63"/>
      <c r="E82" s="63"/>
      <c r="F82" s="63"/>
      <c r="G82" s="63"/>
      <c r="H82" s="63"/>
      <c r="I82" s="172"/>
      <c r="J82" s="63"/>
      <c r="K82" s="63"/>
      <c r="L82" s="61"/>
    </row>
    <row r="83" spans="2:65" s="1" customFormat="1" ht="18" customHeight="1">
      <c r="B83" s="41"/>
      <c r="C83" s="65" t="s">
        <v>24</v>
      </c>
      <c r="D83" s="63"/>
      <c r="E83" s="63"/>
      <c r="F83" s="173" t="str">
        <f>F14</f>
        <v>Praha 4, k.ú. Lhotka 728071</v>
      </c>
      <c r="G83" s="63"/>
      <c r="H83" s="63"/>
      <c r="I83" s="174" t="s">
        <v>26</v>
      </c>
      <c r="J83" s="73" t="str">
        <f>IF(J14="","",J14)</f>
        <v>10. 8. 2018</v>
      </c>
      <c r="K83" s="63"/>
      <c r="L83" s="61"/>
    </row>
    <row r="84" spans="2:65" s="1" customFormat="1" ht="6.95" customHeight="1">
      <c r="B84" s="41"/>
      <c r="C84" s="63"/>
      <c r="D84" s="63"/>
      <c r="E84" s="63"/>
      <c r="F84" s="63"/>
      <c r="G84" s="63"/>
      <c r="H84" s="63"/>
      <c r="I84" s="172"/>
      <c r="J84" s="63"/>
      <c r="K84" s="63"/>
      <c r="L84" s="61"/>
    </row>
    <row r="85" spans="2:65" s="1" customFormat="1">
      <c r="B85" s="41"/>
      <c r="C85" s="65" t="s">
        <v>28</v>
      </c>
      <c r="D85" s="63"/>
      <c r="E85" s="63"/>
      <c r="F85" s="173" t="str">
        <f>E17</f>
        <v>Městská část Praha 4</v>
      </c>
      <c r="G85" s="63"/>
      <c r="H85" s="63"/>
      <c r="I85" s="174" t="s">
        <v>35</v>
      </c>
      <c r="J85" s="173" t="str">
        <f>E23</f>
        <v>SUNCAD, s.r.o.</v>
      </c>
      <c r="K85" s="63"/>
      <c r="L85" s="61"/>
    </row>
    <row r="86" spans="2:65" s="1" customFormat="1" ht="14.45" customHeight="1">
      <c r="B86" s="41"/>
      <c r="C86" s="65" t="s">
        <v>33</v>
      </c>
      <c r="D86" s="63"/>
      <c r="E86" s="63"/>
      <c r="F86" s="173" t="str">
        <f>IF(E20="","",E20)</f>
        <v/>
      </c>
      <c r="G86" s="63"/>
      <c r="H86" s="63"/>
      <c r="I86" s="172"/>
      <c r="J86" s="63"/>
      <c r="K86" s="63"/>
      <c r="L86" s="61"/>
    </row>
    <row r="87" spans="2:65" s="1" customFormat="1" ht="10.35" customHeight="1">
      <c r="B87" s="41"/>
      <c r="C87" s="63"/>
      <c r="D87" s="63"/>
      <c r="E87" s="63"/>
      <c r="F87" s="63"/>
      <c r="G87" s="63"/>
      <c r="H87" s="63"/>
      <c r="I87" s="172"/>
      <c r="J87" s="63"/>
      <c r="K87" s="63"/>
      <c r="L87" s="61"/>
    </row>
    <row r="88" spans="2:65" s="10" customFormat="1" ht="29.25" customHeight="1">
      <c r="B88" s="175"/>
      <c r="C88" s="176" t="s">
        <v>171</v>
      </c>
      <c r="D88" s="177" t="s">
        <v>59</v>
      </c>
      <c r="E88" s="177" t="s">
        <v>55</v>
      </c>
      <c r="F88" s="177" t="s">
        <v>172</v>
      </c>
      <c r="G88" s="177" t="s">
        <v>173</v>
      </c>
      <c r="H88" s="177" t="s">
        <v>174</v>
      </c>
      <c r="I88" s="178" t="s">
        <v>175</v>
      </c>
      <c r="J88" s="177" t="s">
        <v>157</v>
      </c>
      <c r="K88" s="179" t="s">
        <v>176</v>
      </c>
      <c r="L88" s="180"/>
      <c r="M88" s="81" t="s">
        <v>177</v>
      </c>
      <c r="N88" s="82" t="s">
        <v>44</v>
      </c>
      <c r="O88" s="82" t="s">
        <v>178</v>
      </c>
      <c r="P88" s="82" t="s">
        <v>179</v>
      </c>
      <c r="Q88" s="82" t="s">
        <v>180</v>
      </c>
      <c r="R88" s="82" t="s">
        <v>181</v>
      </c>
      <c r="S88" s="82" t="s">
        <v>182</v>
      </c>
      <c r="T88" s="83" t="s">
        <v>183</v>
      </c>
    </row>
    <row r="89" spans="2:65" s="1" customFormat="1" ht="29.25" customHeight="1">
      <c r="B89" s="41"/>
      <c r="C89" s="87" t="s">
        <v>158</v>
      </c>
      <c r="D89" s="63"/>
      <c r="E89" s="63"/>
      <c r="F89" s="63"/>
      <c r="G89" s="63"/>
      <c r="H89" s="63"/>
      <c r="I89" s="172"/>
      <c r="J89" s="181">
        <f>BK89</f>
        <v>0</v>
      </c>
      <c r="K89" s="63"/>
      <c r="L89" s="61"/>
      <c r="M89" s="84"/>
      <c r="N89" s="85"/>
      <c r="O89" s="85"/>
      <c r="P89" s="182">
        <f>P90+P121</f>
        <v>0</v>
      </c>
      <c r="Q89" s="85"/>
      <c r="R89" s="182">
        <f>R90+R121</f>
        <v>32.658196480000001</v>
      </c>
      <c r="S89" s="85"/>
      <c r="T89" s="183">
        <f>T90+T121</f>
        <v>0.23296</v>
      </c>
      <c r="AT89" s="24" t="s">
        <v>73</v>
      </c>
      <c r="AU89" s="24" t="s">
        <v>159</v>
      </c>
      <c r="BK89" s="184">
        <f>BK90+BK121</f>
        <v>0</v>
      </c>
    </row>
    <row r="90" spans="2:65" s="11" customFormat="1" ht="37.35" customHeight="1">
      <c r="B90" s="185"/>
      <c r="C90" s="186"/>
      <c r="D90" s="187" t="s">
        <v>73</v>
      </c>
      <c r="E90" s="188" t="s">
        <v>184</v>
      </c>
      <c r="F90" s="188" t="s">
        <v>185</v>
      </c>
      <c r="G90" s="186"/>
      <c r="H90" s="186"/>
      <c r="I90" s="189"/>
      <c r="J90" s="190">
        <f>BK90</f>
        <v>0</v>
      </c>
      <c r="K90" s="186"/>
      <c r="L90" s="191"/>
      <c r="M90" s="192"/>
      <c r="N90" s="193"/>
      <c r="O90" s="193"/>
      <c r="P90" s="194">
        <f>P91+P111+P118</f>
        <v>0</v>
      </c>
      <c r="Q90" s="193"/>
      <c r="R90" s="194">
        <f>R91+R111+R118</f>
        <v>32.658196480000001</v>
      </c>
      <c r="S90" s="193"/>
      <c r="T90" s="195">
        <f>T91+T111+T118</f>
        <v>0</v>
      </c>
      <c r="AR90" s="196" t="s">
        <v>82</v>
      </c>
      <c r="AT90" s="197" t="s">
        <v>73</v>
      </c>
      <c r="AU90" s="197" t="s">
        <v>74</v>
      </c>
      <c r="AY90" s="196" t="s">
        <v>186</v>
      </c>
      <c r="BK90" s="198">
        <f>BK91+BK111+BK118</f>
        <v>0</v>
      </c>
    </row>
    <row r="91" spans="2:65" s="11" customFormat="1" ht="19.899999999999999" customHeight="1">
      <c r="B91" s="185"/>
      <c r="C91" s="186"/>
      <c r="D91" s="187" t="s">
        <v>73</v>
      </c>
      <c r="E91" s="199" t="s">
        <v>82</v>
      </c>
      <c r="F91" s="199" t="s">
        <v>187</v>
      </c>
      <c r="G91" s="186"/>
      <c r="H91" s="186"/>
      <c r="I91" s="189"/>
      <c r="J91" s="200">
        <f>BK91</f>
        <v>0</v>
      </c>
      <c r="K91" s="186"/>
      <c r="L91" s="191"/>
      <c r="M91" s="192"/>
      <c r="N91" s="193"/>
      <c r="O91" s="193"/>
      <c r="P91" s="194">
        <f>SUM(P92:P110)</f>
        <v>0</v>
      </c>
      <c r="Q91" s="193"/>
      <c r="R91" s="194">
        <f>SUM(R92:R110)</f>
        <v>0</v>
      </c>
      <c r="S91" s="193"/>
      <c r="T91" s="195">
        <f>SUM(T92:T110)</f>
        <v>0</v>
      </c>
      <c r="AR91" s="196" t="s">
        <v>82</v>
      </c>
      <c r="AT91" s="197" t="s">
        <v>73</v>
      </c>
      <c r="AU91" s="197" t="s">
        <v>82</v>
      </c>
      <c r="AY91" s="196" t="s">
        <v>186</v>
      </c>
      <c r="BK91" s="198">
        <f>SUM(BK92:BK110)</f>
        <v>0</v>
      </c>
    </row>
    <row r="92" spans="2:65" s="1" customFormat="1" ht="16.5" customHeight="1">
      <c r="B92" s="41"/>
      <c r="C92" s="201" t="s">
        <v>82</v>
      </c>
      <c r="D92" s="201" t="s">
        <v>188</v>
      </c>
      <c r="E92" s="202" t="s">
        <v>2700</v>
      </c>
      <c r="F92" s="203" t="s">
        <v>2701</v>
      </c>
      <c r="G92" s="204" t="s">
        <v>212</v>
      </c>
      <c r="H92" s="205">
        <v>13.311999999999999</v>
      </c>
      <c r="I92" s="206"/>
      <c r="J92" s="207">
        <f>ROUND(I92*H92,2)</f>
        <v>0</v>
      </c>
      <c r="K92" s="203" t="s">
        <v>192</v>
      </c>
      <c r="L92" s="61"/>
      <c r="M92" s="208" t="s">
        <v>30</v>
      </c>
      <c r="N92" s="209" t="s">
        <v>45</v>
      </c>
      <c r="O92" s="42"/>
      <c r="P92" s="210">
        <f>O92*H92</f>
        <v>0</v>
      </c>
      <c r="Q92" s="210">
        <v>0</v>
      </c>
      <c r="R92" s="210">
        <f>Q92*H92</f>
        <v>0</v>
      </c>
      <c r="S92" s="210">
        <v>0</v>
      </c>
      <c r="T92" s="211">
        <f>S92*H92</f>
        <v>0</v>
      </c>
      <c r="AR92" s="24" t="s">
        <v>193</v>
      </c>
      <c r="AT92" s="24" t="s">
        <v>188</v>
      </c>
      <c r="AU92" s="24" t="s">
        <v>84</v>
      </c>
      <c r="AY92" s="24" t="s">
        <v>186</v>
      </c>
      <c r="BE92" s="212">
        <f>IF(N92="základní",J92,0)</f>
        <v>0</v>
      </c>
      <c r="BF92" s="212">
        <f>IF(N92="snížená",J92,0)</f>
        <v>0</v>
      </c>
      <c r="BG92" s="212">
        <f>IF(N92="zákl. přenesená",J92,0)</f>
        <v>0</v>
      </c>
      <c r="BH92" s="212">
        <f>IF(N92="sníž. přenesená",J92,0)</f>
        <v>0</v>
      </c>
      <c r="BI92" s="212">
        <f>IF(N92="nulová",J92,0)</f>
        <v>0</v>
      </c>
      <c r="BJ92" s="24" t="s">
        <v>82</v>
      </c>
      <c r="BK92" s="212">
        <f>ROUND(I92*H92,2)</f>
        <v>0</v>
      </c>
      <c r="BL92" s="24" t="s">
        <v>193</v>
      </c>
      <c r="BM92" s="24" t="s">
        <v>2759</v>
      </c>
    </row>
    <row r="93" spans="2:65" s="1" customFormat="1" ht="27">
      <c r="B93" s="41"/>
      <c r="C93" s="63"/>
      <c r="D93" s="213" t="s">
        <v>195</v>
      </c>
      <c r="E93" s="63"/>
      <c r="F93" s="214" t="s">
        <v>2703</v>
      </c>
      <c r="G93" s="63"/>
      <c r="H93" s="63"/>
      <c r="I93" s="172"/>
      <c r="J93" s="63"/>
      <c r="K93" s="63"/>
      <c r="L93" s="61"/>
      <c r="M93" s="215"/>
      <c r="N93" s="42"/>
      <c r="O93" s="42"/>
      <c r="P93" s="42"/>
      <c r="Q93" s="42"/>
      <c r="R93" s="42"/>
      <c r="S93" s="42"/>
      <c r="T93" s="78"/>
      <c r="AT93" s="24" t="s">
        <v>195</v>
      </c>
      <c r="AU93" s="24" t="s">
        <v>84</v>
      </c>
    </row>
    <row r="94" spans="2:65" s="13" customFormat="1" ht="13.5">
      <c r="B94" s="227"/>
      <c r="C94" s="228"/>
      <c r="D94" s="213" t="s">
        <v>197</v>
      </c>
      <c r="E94" s="229" t="s">
        <v>30</v>
      </c>
      <c r="F94" s="230" t="s">
        <v>2760</v>
      </c>
      <c r="G94" s="228"/>
      <c r="H94" s="229" t="s">
        <v>30</v>
      </c>
      <c r="I94" s="231"/>
      <c r="J94" s="228"/>
      <c r="K94" s="228"/>
      <c r="L94" s="232"/>
      <c r="M94" s="233"/>
      <c r="N94" s="234"/>
      <c r="O94" s="234"/>
      <c r="P94" s="234"/>
      <c r="Q94" s="234"/>
      <c r="R94" s="234"/>
      <c r="S94" s="234"/>
      <c r="T94" s="235"/>
      <c r="AT94" s="236" t="s">
        <v>197</v>
      </c>
      <c r="AU94" s="236" t="s">
        <v>84</v>
      </c>
      <c r="AV94" s="13" t="s">
        <v>82</v>
      </c>
      <c r="AW94" s="13" t="s">
        <v>37</v>
      </c>
      <c r="AX94" s="13" t="s">
        <v>74</v>
      </c>
      <c r="AY94" s="236" t="s">
        <v>186</v>
      </c>
    </row>
    <row r="95" spans="2:65" s="12" customFormat="1" ht="13.5">
      <c r="B95" s="216"/>
      <c r="C95" s="217"/>
      <c r="D95" s="213" t="s">
        <v>197</v>
      </c>
      <c r="E95" s="218" t="s">
        <v>30</v>
      </c>
      <c r="F95" s="219" t="s">
        <v>2761</v>
      </c>
      <c r="G95" s="217"/>
      <c r="H95" s="220">
        <v>4.6079999999999997</v>
      </c>
      <c r="I95" s="221"/>
      <c r="J95" s="217"/>
      <c r="K95" s="217"/>
      <c r="L95" s="222"/>
      <c r="M95" s="223"/>
      <c r="N95" s="224"/>
      <c r="O95" s="224"/>
      <c r="P95" s="224"/>
      <c r="Q95" s="224"/>
      <c r="R95" s="224"/>
      <c r="S95" s="224"/>
      <c r="T95" s="225"/>
      <c r="AT95" s="226" t="s">
        <v>197</v>
      </c>
      <c r="AU95" s="226" t="s">
        <v>84</v>
      </c>
      <c r="AV95" s="12" t="s">
        <v>84</v>
      </c>
      <c r="AW95" s="12" t="s">
        <v>37</v>
      </c>
      <c r="AX95" s="12" t="s">
        <v>74</v>
      </c>
      <c r="AY95" s="226" t="s">
        <v>186</v>
      </c>
    </row>
    <row r="96" spans="2:65" s="12" customFormat="1" ht="13.5">
      <c r="B96" s="216"/>
      <c r="C96" s="217"/>
      <c r="D96" s="213" t="s">
        <v>197</v>
      </c>
      <c r="E96" s="218" t="s">
        <v>30</v>
      </c>
      <c r="F96" s="219" t="s">
        <v>2762</v>
      </c>
      <c r="G96" s="217"/>
      <c r="H96" s="220">
        <v>3.0720000000000001</v>
      </c>
      <c r="I96" s="221"/>
      <c r="J96" s="217"/>
      <c r="K96" s="217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197</v>
      </c>
      <c r="AU96" s="226" t="s">
        <v>84</v>
      </c>
      <c r="AV96" s="12" t="s">
        <v>84</v>
      </c>
      <c r="AW96" s="12" t="s">
        <v>37</v>
      </c>
      <c r="AX96" s="12" t="s">
        <v>74</v>
      </c>
      <c r="AY96" s="226" t="s">
        <v>186</v>
      </c>
    </row>
    <row r="97" spans="2:65" s="12" customFormat="1" ht="13.5">
      <c r="B97" s="216"/>
      <c r="C97" s="217"/>
      <c r="D97" s="213" t="s">
        <v>197</v>
      </c>
      <c r="E97" s="218" t="s">
        <v>30</v>
      </c>
      <c r="F97" s="219" t="s">
        <v>2763</v>
      </c>
      <c r="G97" s="217"/>
      <c r="H97" s="220">
        <v>5.6319999999999997</v>
      </c>
      <c r="I97" s="221"/>
      <c r="J97" s="217"/>
      <c r="K97" s="217"/>
      <c r="L97" s="222"/>
      <c r="M97" s="223"/>
      <c r="N97" s="224"/>
      <c r="O97" s="224"/>
      <c r="P97" s="224"/>
      <c r="Q97" s="224"/>
      <c r="R97" s="224"/>
      <c r="S97" s="224"/>
      <c r="T97" s="225"/>
      <c r="AT97" s="226" t="s">
        <v>197</v>
      </c>
      <c r="AU97" s="226" t="s">
        <v>84</v>
      </c>
      <c r="AV97" s="12" t="s">
        <v>84</v>
      </c>
      <c r="AW97" s="12" t="s">
        <v>37</v>
      </c>
      <c r="AX97" s="12" t="s">
        <v>74</v>
      </c>
      <c r="AY97" s="226" t="s">
        <v>186</v>
      </c>
    </row>
    <row r="98" spans="2:65" s="1" customFormat="1" ht="25.5" customHeight="1">
      <c r="B98" s="41"/>
      <c r="C98" s="201" t="s">
        <v>84</v>
      </c>
      <c r="D98" s="201" t="s">
        <v>188</v>
      </c>
      <c r="E98" s="202" t="s">
        <v>283</v>
      </c>
      <c r="F98" s="203" t="s">
        <v>284</v>
      </c>
      <c r="G98" s="204" t="s">
        <v>212</v>
      </c>
      <c r="H98" s="205">
        <v>13.311999999999999</v>
      </c>
      <c r="I98" s="206"/>
      <c r="J98" s="207">
        <f>ROUND(I98*H98,2)</f>
        <v>0</v>
      </c>
      <c r="K98" s="203" t="s">
        <v>30</v>
      </c>
      <c r="L98" s="61"/>
      <c r="M98" s="208" t="s">
        <v>30</v>
      </c>
      <c r="N98" s="209" t="s">
        <v>45</v>
      </c>
      <c r="O98" s="42"/>
      <c r="P98" s="210">
        <f>O98*H98</f>
        <v>0</v>
      </c>
      <c r="Q98" s="210">
        <v>0</v>
      </c>
      <c r="R98" s="210">
        <f>Q98*H98</f>
        <v>0</v>
      </c>
      <c r="S98" s="210">
        <v>0</v>
      </c>
      <c r="T98" s="211">
        <f>S98*H98</f>
        <v>0</v>
      </c>
      <c r="AR98" s="24" t="s">
        <v>193</v>
      </c>
      <c r="AT98" s="24" t="s">
        <v>188</v>
      </c>
      <c r="AU98" s="24" t="s">
        <v>84</v>
      </c>
      <c r="AY98" s="24" t="s">
        <v>186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24" t="s">
        <v>82</v>
      </c>
      <c r="BK98" s="212">
        <f>ROUND(I98*H98,2)</f>
        <v>0</v>
      </c>
      <c r="BL98" s="24" t="s">
        <v>193</v>
      </c>
      <c r="BM98" s="24" t="s">
        <v>2764</v>
      </c>
    </row>
    <row r="99" spans="2:65" s="1" customFormat="1" ht="27">
      <c r="B99" s="41"/>
      <c r="C99" s="63"/>
      <c r="D99" s="213" t="s">
        <v>195</v>
      </c>
      <c r="E99" s="63"/>
      <c r="F99" s="214" t="s">
        <v>284</v>
      </c>
      <c r="G99" s="63"/>
      <c r="H99" s="63"/>
      <c r="I99" s="172"/>
      <c r="J99" s="63"/>
      <c r="K99" s="63"/>
      <c r="L99" s="61"/>
      <c r="M99" s="215"/>
      <c r="N99" s="42"/>
      <c r="O99" s="42"/>
      <c r="P99" s="42"/>
      <c r="Q99" s="42"/>
      <c r="R99" s="42"/>
      <c r="S99" s="42"/>
      <c r="T99" s="78"/>
      <c r="AT99" s="24" t="s">
        <v>195</v>
      </c>
      <c r="AU99" s="24" t="s">
        <v>84</v>
      </c>
    </row>
    <row r="100" spans="2:65" s="13" customFormat="1" ht="13.5">
      <c r="B100" s="227"/>
      <c r="C100" s="228"/>
      <c r="D100" s="213" t="s">
        <v>197</v>
      </c>
      <c r="E100" s="229" t="s">
        <v>30</v>
      </c>
      <c r="F100" s="230" t="s">
        <v>2760</v>
      </c>
      <c r="G100" s="228"/>
      <c r="H100" s="229" t="s">
        <v>30</v>
      </c>
      <c r="I100" s="231"/>
      <c r="J100" s="228"/>
      <c r="K100" s="228"/>
      <c r="L100" s="232"/>
      <c r="M100" s="233"/>
      <c r="N100" s="234"/>
      <c r="O100" s="234"/>
      <c r="P100" s="234"/>
      <c r="Q100" s="234"/>
      <c r="R100" s="234"/>
      <c r="S100" s="234"/>
      <c r="T100" s="235"/>
      <c r="AT100" s="236" t="s">
        <v>197</v>
      </c>
      <c r="AU100" s="236" t="s">
        <v>84</v>
      </c>
      <c r="AV100" s="13" t="s">
        <v>82</v>
      </c>
      <c r="AW100" s="13" t="s">
        <v>37</v>
      </c>
      <c r="AX100" s="13" t="s">
        <v>74</v>
      </c>
      <c r="AY100" s="236" t="s">
        <v>186</v>
      </c>
    </row>
    <row r="101" spans="2:65" s="12" customFormat="1" ht="13.5">
      <c r="B101" s="216"/>
      <c r="C101" s="217"/>
      <c r="D101" s="213" t="s">
        <v>197</v>
      </c>
      <c r="E101" s="218" t="s">
        <v>30</v>
      </c>
      <c r="F101" s="219" t="s">
        <v>2761</v>
      </c>
      <c r="G101" s="217"/>
      <c r="H101" s="220">
        <v>4.6079999999999997</v>
      </c>
      <c r="I101" s="221"/>
      <c r="J101" s="217"/>
      <c r="K101" s="217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197</v>
      </c>
      <c r="AU101" s="226" t="s">
        <v>84</v>
      </c>
      <c r="AV101" s="12" t="s">
        <v>84</v>
      </c>
      <c r="AW101" s="12" t="s">
        <v>37</v>
      </c>
      <c r="AX101" s="12" t="s">
        <v>74</v>
      </c>
      <c r="AY101" s="226" t="s">
        <v>186</v>
      </c>
    </row>
    <row r="102" spans="2:65" s="12" customFormat="1" ht="13.5">
      <c r="B102" s="216"/>
      <c r="C102" s="217"/>
      <c r="D102" s="213" t="s">
        <v>197</v>
      </c>
      <c r="E102" s="218" t="s">
        <v>30</v>
      </c>
      <c r="F102" s="219" t="s">
        <v>2762</v>
      </c>
      <c r="G102" s="217"/>
      <c r="H102" s="220">
        <v>3.0720000000000001</v>
      </c>
      <c r="I102" s="221"/>
      <c r="J102" s="217"/>
      <c r="K102" s="217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197</v>
      </c>
      <c r="AU102" s="226" t="s">
        <v>84</v>
      </c>
      <c r="AV102" s="12" t="s">
        <v>84</v>
      </c>
      <c r="AW102" s="12" t="s">
        <v>37</v>
      </c>
      <c r="AX102" s="12" t="s">
        <v>74</v>
      </c>
      <c r="AY102" s="226" t="s">
        <v>186</v>
      </c>
    </row>
    <row r="103" spans="2:65" s="12" customFormat="1" ht="13.5">
      <c r="B103" s="216"/>
      <c r="C103" s="217"/>
      <c r="D103" s="213" t="s">
        <v>197</v>
      </c>
      <c r="E103" s="218" t="s">
        <v>30</v>
      </c>
      <c r="F103" s="219" t="s">
        <v>2763</v>
      </c>
      <c r="G103" s="217"/>
      <c r="H103" s="220">
        <v>5.6319999999999997</v>
      </c>
      <c r="I103" s="221"/>
      <c r="J103" s="217"/>
      <c r="K103" s="217"/>
      <c r="L103" s="222"/>
      <c r="M103" s="223"/>
      <c r="N103" s="224"/>
      <c r="O103" s="224"/>
      <c r="P103" s="224"/>
      <c r="Q103" s="224"/>
      <c r="R103" s="224"/>
      <c r="S103" s="224"/>
      <c r="T103" s="225"/>
      <c r="AT103" s="226" t="s">
        <v>197</v>
      </c>
      <c r="AU103" s="226" t="s">
        <v>84</v>
      </c>
      <c r="AV103" s="12" t="s">
        <v>84</v>
      </c>
      <c r="AW103" s="12" t="s">
        <v>37</v>
      </c>
      <c r="AX103" s="12" t="s">
        <v>74</v>
      </c>
      <c r="AY103" s="226" t="s">
        <v>186</v>
      </c>
    </row>
    <row r="104" spans="2:65" s="1" customFormat="1" ht="16.5" customHeight="1">
      <c r="B104" s="41"/>
      <c r="C104" s="201" t="s">
        <v>203</v>
      </c>
      <c r="D104" s="201" t="s">
        <v>188</v>
      </c>
      <c r="E104" s="202" t="s">
        <v>308</v>
      </c>
      <c r="F104" s="203" t="s">
        <v>309</v>
      </c>
      <c r="G104" s="204" t="s">
        <v>304</v>
      </c>
      <c r="H104" s="205">
        <v>23.962</v>
      </c>
      <c r="I104" s="206"/>
      <c r="J104" s="207">
        <f>ROUND(I104*H104,2)</f>
        <v>0</v>
      </c>
      <c r="K104" s="203" t="s">
        <v>192</v>
      </c>
      <c r="L104" s="61"/>
      <c r="M104" s="208" t="s">
        <v>30</v>
      </c>
      <c r="N104" s="209" t="s">
        <v>45</v>
      </c>
      <c r="O104" s="42"/>
      <c r="P104" s="210">
        <f>O104*H104</f>
        <v>0</v>
      </c>
      <c r="Q104" s="210">
        <v>0</v>
      </c>
      <c r="R104" s="210">
        <f>Q104*H104</f>
        <v>0</v>
      </c>
      <c r="S104" s="210">
        <v>0</v>
      </c>
      <c r="T104" s="211">
        <f>S104*H104</f>
        <v>0</v>
      </c>
      <c r="AR104" s="24" t="s">
        <v>193</v>
      </c>
      <c r="AT104" s="24" t="s">
        <v>188</v>
      </c>
      <c r="AU104" s="24" t="s">
        <v>84</v>
      </c>
      <c r="AY104" s="24" t="s">
        <v>186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24" t="s">
        <v>82</v>
      </c>
      <c r="BK104" s="212">
        <f>ROUND(I104*H104,2)</f>
        <v>0</v>
      </c>
      <c r="BL104" s="24" t="s">
        <v>193</v>
      </c>
      <c r="BM104" s="24" t="s">
        <v>2765</v>
      </c>
    </row>
    <row r="105" spans="2:65" s="1" customFormat="1" ht="27">
      <c r="B105" s="41"/>
      <c r="C105" s="63"/>
      <c r="D105" s="213" t="s">
        <v>195</v>
      </c>
      <c r="E105" s="63"/>
      <c r="F105" s="214" t="s">
        <v>311</v>
      </c>
      <c r="G105" s="63"/>
      <c r="H105" s="63"/>
      <c r="I105" s="172"/>
      <c r="J105" s="63"/>
      <c r="K105" s="63"/>
      <c r="L105" s="61"/>
      <c r="M105" s="215"/>
      <c r="N105" s="42"/>
      <c r="O105" s="42"/>
      <c r="P105" s="42"/>
      <c r="Q105" s="42"/>
      <c r="R105" s="42"/>
      <c r="S105" s="42"/>
      <c r="T105" s="78"/>
      <c r="AT105" s="24" t="s">
        <v>195</v>
      </c>
      <c r="AU105" s="24" t="s">
        <v>84</v>
      </c>
    </row>
    <row r="106" spans="2:65" s="13" customFormat="1" ht="13.5">
      <c r="B106" s="227"/>
      <c r="C106" s="228"/>
      <c r="D106" s="213" t="s">
        <v>197</v>
      </c>
      <c r="E106" s="229" t="s">
        <v>30</v>
      </c>
      <c r="F106" s="230" t="s">
        <v>2760</v>
      </c>
      <c r="G106" s="228"/>
      <c r="H106" s="229" t="s">
        <v>30</v>
      </c>
      <c r="I106" s="231"/>
      <c r="J106" s="228"/>
      <c r="K106" s="228"/>
      <c r="L106" s="232"/>
      <c r="M106" s="233"/>
      <c r="N106" s="234"/>
      <c r="O106" s="234"/>
      <c r="P106" s="234"/>
      <c r="Q106" s="234"/>
      <c r="R106" s="234"/>
      <c r="S106" s="234"/>
      <c r="T106" s="235"/>
      <c r="AT106" s="236" t="s">
        <v>197</v>
      </c>
      <c r="AU106" s="236" t="s">
        <v>84</v>
      </c>
      <c r="AV106" s="13" t="s">
        <v>82</v>
      </c>
      <c r="AW106" s="13" t="s">
        <v>37</v>
      </c>
      <c r="AX106" s="13" t="s">
        <v>74</v>
      </c>
      <c r="AY106" s="236" t="s">
        <v>186</v>
      </c>
    </row>
    <row r="107" spans="2:65" s="12" customFormat="1" ht="13.5">
      <c r="B107" s="216"/>
      <c r="C107" s="217"/>
      <c r="D107" s="213" t="s">
        <v>197</v>
      </c>
      <c r="E107" s="218" t="s">
        <v>30</v>
      </c>
      <c r="F107" s="219" t="s">
        <v>2761</v>
      </c>
      <c r="G107" s="217"/>
      <c r="H107" s="220">
        <v>4.6079999999999997</v>
      </c>
      <c r="I107" s="221"/>
      <c r="J107" s="217"/>
      <c r="K107" s="217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197</v>
      </c>
      <c r="AU107" s="226" t="s">
        <v>84</v>
      </c>
      <c r="AV107" s="12" t="s">
        <v>84</v>
      </c>
      <c r="AW107" s="12" t="s">
        <v>37</v>
      </c>
      <c r="AX107" s="12" t="s">
        <v>74</v>
      </c>
      <c r="AY107" s="226" t="s">
        <v>186</v>
      </c>
    </row>
    <row r="108" spans="2:65" s="12" customFormat="1" ht="13.5">
      <c r="B108" s="216"/>
      <c r="C108" s="217"/>
      <c r="D108" s="213" t="s">
        <v>197</v>
      </c>
      <c r="E108" s="218" t="s">
        <v>30</v>
      </c>
      <c r="F108" s="219" t="s">
        <v>2762</v>
      </c>
      <c r="G108" s="217"/>
      <c r="H108" s="220">
        <v>3.0720000000000001</v>
      </c>
      <c r="I108" s="221"/>
      <c r="J108" s="217"/>
      <c r="K108" s="217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197</v>
      </c>
      <c r="AU108" s="226" t="s">
        <v>84</v>
      </c>
      <c r="AV108" s="12" t="s">
        <v>84</v>
      </c>
      <c r="AW108" s="12" t="s">
        <v>37</v>
      </c>
      <c r="AX108" s="12" t="s">
        <v>74</v>
      </c>
      <c r="AY108" s="226" t="s">
        <v>186</v>
      </c>
    </row>
    <row r="109" spans="2:65" s="12" customFormat="1" ht="13.5">
      <c r="B109" s="216"/>
      <c r="C109" s="217"/>
      <c r="D109" s="213" t="s">
        <v>197</v>
      </c>
      <c r="E109" s="218" t="s">
        <v>30</v>
      </c>
      <c r="F109" s="219" t="s">
        <v>2763</v>
      </c>
      <c r="G109" s="217"/>
      <c r="H109" s="220">
        <v>5.6319999999999997</v>
      </c>
      <c r="I109" s="221"/>
      <c r="J109" s="217"/>
      <c r="K109" s="217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197</v>
      </c>
      <c r="AU109" s="226" t="s">
        <v>84</v>
      </c>
      <c r="AV109" s="12" t="s">
        <v>84</v>
      </c>
      <c r="AW109" s="12" t="s">
        <v>37</v>
      </c>
      <c r="AX109" s="12" t="s">
        <v>74</v>
      </c>
      <c r="AY109" s="226" t="s">
        <v>186</v>
      </c>
    </row>
    <row r="110" spans="2:65" s="12" customFormat="1" ht="13.5">
      <c r="B110" s="216"/>
      <c r="C110" s="217"/>
      <c r="D110" s="213" t="s">
        <v>197</v>
      </c>
      <c r="E110" s="217"/>
      <c r="F110" s="219" t="s">
        <v>2766</v>
      </c>
      <c r="G110" s="217"/>
      <c r="H110" s="220">
        <v>23.962</v>
      </c>
      <c r="I110" s="221"/>
      <c r="J110" s="217"/>
      <c r="K110" s="217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197</v>
      </c>
      <c r="AU110" s="226" t="s">
        <v>84</v>
      </c>
      <c r="AV110" s="12" t="s">
        <v>84</v>
      </c>
      <c r="AW110" s="12" t="s">
        <v>6</v>
      </c>
      <c r="AX110" s="12" t="s">
        <v>82</v>
      </c>
      <c r="AY110" s="226" t="s">
        <v>186</v>
      </c>
    </row>
    <row r="111" spans="2:65" s="11" customFormat="1" ht="29.85" customHeight="1">
      <c r="B111" s="185"/>
      <c r="C111" s="186"/>
      <c r="D111" s="187" t="s">
        <v>73</v>
      </c>
      <c r="E111" s="199" t="s">
        <v>84</v>
      </c>
      <c r="F111" s="199" t="s">
        <v>354</v>
      </c>
      <c r="G111" s="186"/>
      <c r="H111" s="186"/>
      <c r="I111" s="189"/>
      <c r="J111" s="200">
        <f>BK111</f>
        <v>0</v>
      </c>
      <c r="K111" s="186"/>
      <c r="L111" s="191"/>
      <c r="M111" s="192"/>
      <c r="N111" s="193"/>
      <c r="O111" s="193"/>
      <c r="P111" s="194">
        <f>SUM(P112:P117)</f>
        <v>0</v>
      </c>
      <c r="Q111" s="193"/>
      <c r="R111" s="194">
        <f>SUM(R112:R117)</f>
        <v>32.658196480000001</v>
      </c>
      <c r="S111" s="193"/>
      <c r="T111" s="195">
        <f>SUM(T112:T117)</f>
        <v>0</v>
      </c>
      <c r="AR111" s="196" t="s">
        <v>82</v>
      </c>
      <c r="AT111" s="197" t="s">
        <v>73</v>
      </c>
      <c r="AU111" s="197" t="s">
        <v>82</v>
      </c>
      <c r="AY111" s="196" t="s">
        <v>186</v>
      </c>
      <c r="BK111" s="198">
        <f>SUM(BK112:BK117)</f>
        <v>0</v>
      </c>
    </row>
    <row r="112" spans="2:65" s="1" customFormat="1" ht="16.5" customHeight="1">
      <c r="B112" s="41"/>
      <c r="C112" s="201" t="s">
        <v>193</v>
      </c>
      <c r="D112" s="201" t="s">
        <v>188</v>
      </c>
      <c r="E112" s="202" t="s">
        <v>2767</v>
      </c>
      <c r="F112" s="203" t="s">
        <v>2768</v>
      </c>
      <c r="G112" s="204" t="s">
        <v>212</v>
      </c>
      <c r="H112" s="205">
        <v>13.311999999999999</v>
      </c>
      <c r="I112" s="206"/>
      <c r="J112" s="207">
        <f>ROUND(I112*H112,2)</f>
        <v>0</v>
      </c>
      <c r="K112" s="203" t="s">
        <v>192</v>
      </c>
      <c r="L112" s="61"/>
      <c r="M112" s="208" t="s">
        <v>30</v>
      </c>
      <c r="N112" s="209" t="s">
        <v>45</v>
      </c>
      <c r="O112" s="42"/>
      <c r="P112" s="210">
        <f>O112*H112</f>
        <v>0</v>
      </c>
      <c r="Q112" s="210">
        <v>2.45329</v>
      </c>
      <c r="R112" s="210">
        <f>Q112*H112</f>
        <v>32.658196480000001</v>
      </c>
      <c r="S112" s="210">
        <v>0</v>
      </c>
      <c r="T112" s="211">
        <f>S112*H112</f>
        <v>0</v>
      </c>
      <c r="AR112" s="24" t="s">
        <v>193</v>
      </c>
      <c r="AT112" s="24" t="s">
        <v>188</v>
      </c>
      <c r="AU112" s="24" t="s">
        <v>84</v>
      </c>
      <c r="AY112" s="24" t="s">
        <v>186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24" t="s">
        <v>82</v>
      </c>
      <c r="BK112" s="212">
        <f>ROUND(I112*H112,2)</f>
        <v>0</v>
      </c>
      <c r="BL112" s="24" t="s">
        <v>193</v>
      </c>
      <c r="BM112" s="24" t="s">
        <v>2769</v>
      </c>
    </row>
    <row r="113" spans="2:65" s="1" customFormat="1" ht="13.5">
      <c r="B113" s="41"/>
      <c r="C113" s="63"/>
      <c r="D113" s="213" t="s">
        <v>195</v>
      </c>
      <c r="E113" s="63"/>
      <c r="F113" s="214" t="s">
        <v>2770</v>
      </c>
      <c r="G113" s="63"/>
      <c r="H113" s="63"/>
      <c r="I113" s="172"/>
      <c r="J113" s="63"/>
      <c r="K113" s="63"/>
      <c r="L113" s="61"/>
      <c r="M113" s="215"/>
      <c r="N113" s="42"/>
      <c r="O113" s="42"/>
      <c r="P113" s="42"/>
      <c r="Q113" s="42"/>
      <c r="R113" s="42"/>
      <c r="S113" s="42"/>
      <c r="T113" s="78"/>
      <c r="AT113" s="24" t="s">
        <v>195</v>
      </c>
      <c r="AU113" s="24" t="s">
        <v>84</v>
      </c>
    </row>
    <row r="114" spans="2:65" s="13" customFormat="1" ht="13.5">
      <c r="B114" s="227"/>
      <c r="C114" s="228"/>
      <c r="D114" s="213" t="s">
        <v>197</v>
      </c>
      <c r="E114" s="229" t="s">
        <v>30</v>
      </c>
      <c r="F114" s="230" t="s">
        <v>2760</v>
      </c>
      <c r="G114" s="228"/>
      <c r="H114" s="229" t="s">
        <v>30</v>
      </c>
      <c r="I114" s="231"/>
      <c r="J114" s="228"/>
      <c r="K114" s="228"/>
      <c r="L114" s="232"/>
      <c r="M114" s="233"/>
      <c r="N114" s="234"/>
      <c r="O114" s="234"/>
      <c r="P114" s="234"/>
      <c r="Q114" s="234"/>
      <c r="R114" s="234"/>
      <c r="S114" s="234"/>
      <c r="T114" s="235"/>
      <c r="AT114" s="236" t="s">
        <v>197</v>
      </c>
      <c r="AU114" s="236" t="s">
        <v>84</v>
      </c>
      <c r="AV114" s="13" t="s">
        <v>82</v>
      </c>
      <c r="AW114" s="13" t="s">
        <v>37</v>
      </c>
      <c r="AX114" s="13" t="s">
        <v>74</v>
      </c>
      <c r="AY114" s="236" t="s">
        <v>186</v>
      </c>
    </row>
    <row r="115" spans="2:65" s="12" customFormat="1" ht="13.5">
      <c r="B115" s="216"/>
      <c r="C115" s="217"/>
      <c r="D115" s="213" t="s">
        <v>197</v>
      </c>
      <c r="E115" s="218" t="s">
        <v>30</v>
      </c>
      <c r="F115" s="219" t="s">
        <v>2761</v>
      </c>
      <c r="G115" s="217"/>
      <c r="H115" s="220">
        <v>4.6079999999999997</v>
      </c>
      <c r="I115" s="221"/>
      <c r="J115" s="217"/>
      <c r="K115" s="217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197</v>
      </c>
      <c r="AU115" s="226" t="s">
        <v>84</v>
      </c>
      <c r="AV115" s="12" t="s">
        <v>84</v>
      </c>
      <c r="AW115" s="12" t="s">
        <v>37</v>
      </c>
      <c r="AX115" s="12" t="s">
        <v>74</v>
      </c>
      <c r="AY115" s="226" t="s">
        <v>186</v>
      </c>
    </row>
    <row r="116" spans="2:65" s="12" customFormat="1" ht="13.5">
      <c r="B116" s="216"/>
      <c r="C116" s="217"/>
      <c r="D116" s="213" t="s">
        <v>197</v>
      </c>
      <c r="E116" s="218" t="s">
        <v>30</v>
      </c>
      <c r="F116" s="219" t="s">
        <v>2762</v>
      </c>
      <c r="G116" s="217"/>
      <c r="H116" s="220">
        <v>3.0720000000000001</v>
      </c>
      <c r="I116" s="221"/>
      <c r="J116" s="217"/>
      <c r="K116" s="217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197</v>
      </c>
      <c r="AU116" s="226" t="s">
        <v>84</v>
      </c>
      <c r="AV116" s="12" t="s">
        <v>84</v>
      </c>
      <c r="AW116" s="12" t="s">
        <v>37</v>
      </c>
      <c r="AX116" s="12" t="s">
        <v>74</v>
      </c>
      <c r="AY116" s="226" t="s">
        <v>186</v>
      </c>
    </row>
    <row r="117" spans="2:65" s="12" customFormat="1" ht="13.5">
      <c r="B117" s="216"/>
      <c r="C117" s="217"/>
      <c r="D117" s="213" t="s">
        <v>197</v>
      </c>
      <c r="E117" s="218" t="s">
        <v>30</v>
      </c>
      <c r="F117" s="219" t="s">
        <v>2763</v>
      </c>
      <c r="G117" s="217"/>
      <c r="H117" s="220">
        <v>5.6319999999999997</v>
      </c>
      <c r="I117" s="221"/>
      <c r="J117" s="217"/>
      <c r="K117" s="217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197</v>
      </c>
      <c r="AU117" s="226" t="s">
        <v>84</v>
      </c>
      <c r="AV117" s="12" t="s">
        <v>84</v>
      </c>
      <c r="AW117" s="12" t="s">
        <v>37</v>
      </c>
      <c r="AX117" s="12" t="s">
        <v>74</v>
      </c>
      <c r="AY117" s="226" t="s">
        <v>186</v>
      </c>
    </row>
    <row r="118" spans="2:65" s="11" customFormat="1" ht="29.85" customHeight="1">
      <c r="B118" s="185"/>
      <c r="C118" s="186"/>
      <c r="D118" s="187" t="s">
        <v>73</v>
      </c>
      <c r="E118" s="199" t="s">
        <v>609</v>
      </c>
      <c r="F118" s="199" t="s">
        <v>610</v>
      </c>
      <c r="G118" s="186"/>
      <c r="H118" s="186"/>
      <c r="I118" s="189"/>
      <c r="J118" s="200">
        <f>BK118</f>
        <v>0</v>
      </c>
      <c r="K118" s="186"/>
      <c r="L118" s="191"/>
      <c r="M118" s="192"/>
      <c r="N118" s="193"/>
      <c r="O118" s="193"/>
      <c r="P118" s="194">
        <f>SUM(P119:P120)</f>
        <v>0</v>
      </c>
      <c r="Q118" s="193"/>
      <c r="R118" s="194">
        <f>SUM(R119:R120)</f>
        <v>0</v>
      </c>
      <c r="S118" s="193"/>
      <c r="T118" s="195">
        <f>SUM(T119:T120)</f>
        <v>0</v>
      </c>
      <c r="AR118" s="196" t="s">
        <v>82</v>
      </c>
      <c r="AT118" s="197" t="s">
        <v>73</v>
      </c>
      <c r="AU118" s="197" t="s">
        <v>82</v>
      </c>
      <c r="AY118" s="196" t="s">
        <v>186</v>
      </c>
      <c r="BK118" s="198">
        <f>SUM(BK119:BK120)</f>
        <v>0</v>
      </c>
    </row>
    <row r="119" spans="2:65" s="1" customFormat="1" ht="16.5" customHeight="1">
      <c r="B119" s="41"/>
      <c r="C119" s="201" t="s">
        <v>216</v>
      </c>
      <c r="D119" s="201" t="s">
        <v>188</v>
      </c>
      <c r="E119" s="202" t="s">
        <v>1591</v>
      </c>
      <c r="F119" s="203" t="s">
        <v>1592</v>
      </c>
      <c r="G119" s="204" t="s">
        <v>304</v>
      </c>
      <c r="H119" s="205">
        <v>32.658000000000001</v>
      </c>
      <c r="I119" s="206"/>
      <c r="J119" s="207">
        <f>ROUND(I119*H119,2)</f>
        <v>0</v>
      </c>
      <c r="K119" s="203" t="s">
        <v>192</v>
      </c>
      <c r="L119" s="61"/>
      <c r="M119" s="208" t="s">
        <v>30</v>
      </c>
      <c r="N119" s="209" t="s">
        <v>45</v>
      </c>
      <c r="O119" s="42"/>
      <c r="P119" s="210">
        <f>O119*H119</f>
        <v>0</v>
      </c>
      <c r="Q119" s="210">
        <v>0</v>
      </c>
      <c r="R119" s="210">
        <f>Q119*H119</f>
        <v>0</v>
      </c>
      <c r="S119" s="210">
        <v>0</v>
      </c>
      <c r="T119" s="211">
        <f>S119*H119</f>
        <v>0</v>
      </c>
      <c r="AR119" s="24" t="s">
        <v>193</v>
      </c>
      <c r="AT119" s="24" t="s">
        <v>188</v>
      </c>
      <c r="AU119" s="24" t="s">
        <v>84</v>
      </c>
      <c r="AY119" s="24" t="s">
        <v>186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24" t="s">
        <v>82</v>
      </c>
      <c r="BK119" s="212">
        <f>ROUND(I119*H119,2)</f>
        <v>0</v>
      </c>
      <c r="BL119" s="24" t="s">
        <v>193</v>
      </c>
      <c r="BM119" s="24" t="s">
        <v>2771</v>
      </c>
    </row>
    <row r="120" spans="2:65" s="1" customFormat="1" ht="13.5">
      <c r="B120" s="41"/>
      <c r="C120" s="63"/>
      <c r="D120" s="213" t="s">
        <v>195</v>
      </c>
      <c r="E120" s="63"/>
      <c r="F120" s="214" t="s">
        <v>1594</v>
      </c>
      <c r="G120" s="63"/>
      <c r="H120" s="63"/>
      <c r="I120" s="172"/>
      <c r="J120" s="63"/>
      <c r="K120" s="63"/>
      <c r="L120" s="61"/>
      <c r="M120" s="215"/>
      <c r="N120" s="42"/>
      <c r="O120" s="42"/>
      <c r="P120" s="42"/>
      <c r="Q120" s="42"/>
      <c r="R120" s="42"/>
      <c r="S120" s="42"/>
      <c r="T120" s="78"/>
      <c r="AT120" s="24" t="s">
        <v>195</v>
      </c>
      <c r="AU120" s="24" t="s">
        <v>84</v>
      </c>
    </row>
    <row r="121" spans="2:65" s="11" customFormat="1" ht="37.35" customHeight="1">
      <c r="B121" s="185"/>
      <c r="C121" s="186"/>
      <c r="D121" s="187" t="s">
        <v>73</v>
      </c>
      <c r="E121" s="188" t="s">
        <v>1040</v>
      </c>
      <c r="F121" s="188" t="s">
        <v>1041</v>
      </c>
      <c r="G121" s="186"/>
      <c r="H121" s="186"/>
      <c r="I121" s="189"/>
      <c r="J121" s="190">
        <f>BK121</f>
        <v>0</v>
      </c>
      <c r="K121" s="186"/>
      <c r="L121" s="191"/>
      <c r="M121" s="192"/>
      <c r="N121" s="193"/>
      <c r="O121" s="193"/>
      <c r="P121" s="194">
        <f>P122+P131</f>
        <v>0</v>
      </c>
      <c r="Q121" s="193"/>
      <c r="R121" s="194">
        <f>R122+R131</f>
        <v>0</v>
      </c>
      <c r="S121" s="193"/>
      <c r="T121" s="195">
        <f>T122+T131</f>
        <v>0.23296</v>
      </c>
      <c r="AR121" s="196" t="s">
        <v>84</v>
      </c>
      <c r="AT121" s="197" t="s">
        <v>73</v>
      </c>
      <c r="AU121" s="197" t="s">
        <v>74</v>
      </c>
      <c r="AY121" s="196" t="s">
        <v>186</v>
      </c>
      <c r="BK121" s="198">
        <f>BK122+BK131</f>
        <v>0</v>
      </c>
    </row>
    <row r="122" spans="2:65" s="11" customFormat="1" ht="19.899999999999999" customHeight="1">
      <c r="B122" s="185"/>
      <c r="C122" s="186"/>
      <c r="D122" s="187" t="s">
        <v>73</v>
      </c>
      <c r="E122" s="199" t="s">
        <v>2665</v>
      </c>
      <c r="F122" s="199" t="s">
        <v>2666</v>
      </c>
      <c r="G122" s="186"/>
      <c r="H122" s="186"/>
      <c r="I122" s="189"/>
      <c r="J122" s="200">
        <f>BK122</f>
        <v>0</v>
      </c>
      <c r="K122" s="186"/>
      <c r="L122" s="191"/>
      <c r="M122" s="192"/>
      <c r="N122" s="193"/>
      <c r="O122" s="193"/>
      <c r="P122" s="194">
        <f>SUM(P123:P130)</f>
        <v>0</v>
      </c>
      <c r="Q122" s="193"/>
      <c r="R122" s="194">
        <f>SUM(R123:R130)</f>
        <v>0</v>
      </c>
      <c r="S122" s="193"/>
      <c r="T122" s="195">
        <f>SUM(T123:T130)</f>
        <v>0.23296</v>
      </c>
      <c r="AR122" s="196" t="s">
        <v>84</v>
      </c>
      <c r="AT122" s="197" t="s">
        <v>73</v>
      </c>
      <c r="AU122" s="197" t="s">
        <v>82</v>
      </c>
      <c r="AY122" s="196" t="s">
        <v>186</v>
      </c>
      <c r="BK122" s="198">
        <f>SUM(BK123:BK130)</f>
        <v>0</v>
      </c>
    </row>
    <row r="123" spans="2:65" s="1" customFormat="1" ht="16.5" customHeight="1">
      <c r="B123" s="41"/>
      <c r="C123" s="201" t="s">
        <v>222</v>
      </c>
      <c r="D123" s="201" t="s">
        <v>188</v>
      </c>
      <c r="E123" s="202" t="s">
        <v>2732</v>
      </c>
      <c r="F123" s="203" t="s">
        <v>2733</v>
      </c>
      <c r="G123" s="204" t="s">
        <v>191</v>
      </c>
      <c r="H123" s="205">
        <v>16.64</v>
      </c>
      <c r="I123" s="206"/>
      <c r="J123" s="207">
        <f>ROUND(I123*H123,2)</f>
        <v>0</v>
      </c>
      <c r="K123" s="203" t="s">
        <v>30</v>
      </c>
      <c r="L123" s="61"/>
      <c r="M123" s="208" t="s">
        <v>30</v>
      </c>
      <c r="N123" s="209" t="s">
        <v>45</v>
      </c>
      <c r="O123" s="42"/>
      <c r="P123" s="210">
        <f>O123*H123</f>
        <v>0</v>
      </c>
      <c r="Q123" s="210">
        <v>0</v>
      </c>
      <c r="R123" s="210">
        <f>Q123*H123</f>
        <v>0</v>
      </c>
      <c r="S123" s="210">
        <v>1.4E-2</v>
      </c>
      <c r="T123" s="211">
        <f>S123*H123</f>
        <v>0.23296</v>
      </c>
      <c r="AR123" s="24" t="s">
        <v>295</v>
      </c>
      <c r="AT123" s="24" t="s">
        <v>188</v>
      </c>
      <c r="AU123" s="24" t="s">
        <v>84</v>
      </c>
      <c r="AY123" s="24" t="s">
        <v>186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24" t="s">
        <v>82</v>
      </c>
      <c r="BK123" s="212">
        <f>ROUND(I123*H123,2)</f>
        <v>0</v>
      </c>
      <c r="BL123" s="24" t="s">
        <v>295</v>
      </c>
      <c r="BM123" s="24" t="s">
        <v>2772</v>
      </c>
    </row>
    <row r="124" spans="2:65" s="1" customFormat="1" ht="13.5">
      <c r="B124" s="41"/>
      <c r="C124" s="63"/>
      <c r="D124" s="213" t="s">
        <v>195</v>
      </c>
      <c r="E124" s="63"/>
      <c r="F124" s="214" t="s">
        <v>2735</v>
      </c>
      <c r="G124" s="63"/>
      <c r="H124" s="63"/>
      <c r="I124" s="172"/>
      <c r="J124" s="63"/>
      <c r="K124" s="63"/>
      <c r="L124" s="61"/>
      <c r="M124" s="215"/>
      <c r="N124" s="42"/>
      <c r="O124" s="42"/>
      <c r="P124" s="42"/>
      <c r="Q124" s="42"/>
      <c r="R124" s="42"/>
      <c r="S124" s="42"/>
      <c r="T124" s="78"/>
      <c r="AT124" s="24" t="s">
        <v>195</v>
      </c>
      <c r="AU124" s="24" t="s">
        <v>84</v>
      </c>
    </row>
    <row r="125" spans="2:65" s="13" customFormat="1" ht="13.5">
      <c r="B125" s="227"/>
      <c r="C125" s="228"/>
      <c r="D125" s="213" t="s">
        <v>197</v>
      </c>
      <c r="E125" s="229" t="s">
        <v>30</v>
      </c>
      <c r="F125" s="230" t="s">
        <v>2760</v>
      </c>
      <c r="G125" s="228"/>
      <c r="H125" s="229" t="s">
        <v>30</v>
      </c>
      <c r="I125" s="231"/>
      <c r="J125" s="228"/>
      <c r="K125" s="228"/>
      <c r="L125" s="232"/>
      <c r="M125" s="233"/>
      <c r="N125" s="234"/>
      <c r="O125" s="234"/>
      <c r="P125" s="234"/>
      <c r="Q125" s="234"/>
      <c r="R125" s="234"/>
      <c r="S125" s="234"/>
      <c r="T125" s="235"/>
      <c r="AT125" s="236" t="s">
        <v>197</v>
      </c>
      <c r="AU125" s="236" t="s">
        <v>84</v>
      </c>
      <c r="AV125" s="13" t="s">
        <v>82</v>
      </c>
      <c r="AW125" s="13" t="s">
        <v>37</v>
      </c>
      <c r="AX125" s="13" t="s">
        <v>74</v>
      </c>
      <c r="AY125" s="236" t="s">
        <v>186</v>
      </c>
    </row>
    <row r="126" spans="2:65" s="12" customFormat="1" ht="13.5">
      <c r="B126" s="216"/>
      <c r="C126" s="217"/>
      <c r="D126" s="213" t="s">
        <v>197</v>
      </c>
      <c r="E126" s="218" t="s">
        <v>30</v>
      </c>
      <c r="F126" s="219" t="s">
        <v>2773</v>
      </c>
      <c r="G126" s="217"/>
      <c r="H126" s="220">
        <v>5.76</v>
      </c>
      <c r="I126" s="221"/>
      <c r="J126" s="217"/>
      <c r="K126" s="217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197</v>
      </c>
      <c r="AU126" s="226" t="s">
        <v>84</v>
      </c>
      <c r="AV126" s="12" t="s">
        <v>84</v>
      </c>
      <c r="AW126" s="12" t="s">
        <v>37</v>
      </c>
      <c r="AX126" s="12" t="s">
        <v>74</v>
      </c>
      <c r="AY126" s="226" t="s">
        <v>186</v>
      </c>
    </row>
    <row r="127" spans="2:65" s="12" customFormat="1" ht="13.5">
      <c r="B127" s="216"/>
      <c r="C127" s="217"/>
      <c r="D127" s="213" t="s">
        <v>197</v>
      </c>
      <c r="E127" s="218" t="s">
        <v>30</v>
      </c>
      <c r="F127" s="219" t="s">
        <v>2774</v>
      </c>
      <c r="G127" s="217"/>
      <c r="H127" s="220">
        <v>3.84</v>
      </c>
      <c r="I127" s="221"/>
      <c r="J127" s="217"/>
      <c r="K127" s="217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197</v>
      </c>
      <c r="AU127" s="226" t="s">
        <v>84</v>
      </c>
      <c r="AV127" s="12" t="s">
        <v>84</v>
      </c>
      <c r="AW127" s="12" t="s">
        <v>37</v>
      </c>
      <c r="AX127" s="12" t="s">
        <v>74</v>
      </c>
      <c r="AY127" s="226" t="s">
        <v>186</v>
      </c>
    </row>
    <row r="128" spans="2:65" s="12" customFormat="1" ht="13.5">
      <c r="B128" s="216"/>
      <c r="C128" s="217"/>
      <c r="D128" s="213" t="s">
        <v>197</v>
      </c>
      <c r="E128" s="218" t="s">
        <v>30</v>
      </c>
      <c r="F128" s="219" t="s">
        <v>2775</v>
      </c>
      <c r="G128" s="217"/>
      <c r="H128" s="220">
        <v>7.04</v>
      </c>
      <c r="I128" s="221"/>
      <c r="J128" s="217"/>
      <c r="K128" s="217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197</v>
      </c>
      <c r="AU128" s="226" t="s">
        <v>84</v>
      </c>
      <c r="AV128" s="12" t="s">
        <v>84</v>
      </c>
      <c r="AW128" s="12" t="s">
        <v>37</v>
      </c>
      <c r="AX128" s="12" t="s">
        <v>74</v>
      </c>
      <c r="AY128" s="226" t="s">
        <v>186</v>
      </c>
    </row>
    <row r="129" spans="2:65" s="1" customFormat="1" ht="25.5" customHeight="1">
      <c r="B129" s="41"/>
      <c r="C129" s="201" t="s">
        <v>229</v>
      </c>
      <c r="D129" s="201" t="s">
        <v>188</v>
      </c>
      <c r="E129" s="202" t="s">
        <v>2676</v>
      </c>
      <c r="F129" s="203" t="s">
        <v>2677</v>
      </c>
      <c r="G129" s="204" t="s">
        <v>1065</v>
      </c>
      <c r="H129" s="264"/>
      <c r="I129" s="206"/>
      <c r="J129" s="207">
        <f>ROUND(I129*H129,2)</f>
        <v>0</v>
      </c>
      <c r="K129" s="203" t="s">
        <v>192</v>
      </c>
      <c r="L129" s="61"/>
      <c r="M129" s="208" t="s">
        <v>30</v>
      </c>
      <c r="N129" s="209" t="s">
        <v>45</v>
      </c>
      <c r="O129" s="42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AR129" s="24" t="s">
        <v>295</v>
      </c>
      <c r="AT129" s="24" t="s">
        <v>188</v>
      </c>
      <c r="AU129" s="24" t="s">
        <v>84</v>
      </c>
      <c r="AY129" s="24" t="s">
        <v>186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24" t="s">
        <v>82</v>
      </c>
      <c r="BK129" s="212">
        <f>ROUND(I129*H129,2)</f>
        <v>0</v>
      </c>
      <c r="BL129" s="24" t="s">
        <v>295</v>
      </c>
      <c r="BM129" s="24" t="s">
        <v>2776</v>
      </c>
    </row>
    <row r="130" spans="2:65" s="1" customFormat="1" ht="27">
      <c r="B130" s="41"/>
      <c r="C130" s="63"/>
      <c r="D130" s="213" t="s">
        <v>195</v>
      </c>
      <c r="E130" s="63"/>
      <c r="F130" s="214" t="s">
        <v>2679</v>
      </c>
      <c r="G130" s="63"/>
      <c r="H130" s="63"/>
      <c r="I130" s="172"/>
      <c r="J130" s="63"/>
      <c r="K130" s="63"/>
      <c r="L130" s="61"/>
      <c r="M130" s="215"/>
      <c r="N130" s="42"/>
      <c r="O130" s="42"/>
      <c r="P130" s="42"/>
      <c r="Q130" s="42"/>
      <c r="R130" s="42"/>
      <c r="S130" s="42"/>
      <c r="T130" s="78"/>
      <c r="AT130" s="24" t="s">
        <v>195</v>
      </c>
      <c r="AU130" s="24" t="s">
        <v>84</v>
      </c>
    </row>
    <row r="131" spans="2:65" s="11" customFormat="1" ht="29.85" customHeight="1">
      <c r="B131" s="185"/>
      <c r="C131" s="186"/>
      <c r="D131" s="187" t="s">
        <v>73</v>
      </c>
      <c r="E131" s="199" t="s">
        <v>1139</v>
      </c>
      <c r="F131" s="199" t="s">
        <v>1140</v>
      </c>
      <c r="G131" s="186"/>
      <c r="H131" s="186"/>
      <c r="I131" s="189"/>
      <c r="J131" s="200">
        <f>BK131</f>
        <v>0</v>
      </c>
      <c r="K131" s="186"/>
      <c r="L131" s="191"/>
      <c r="M131" s="192"/>
      <c r="N131" s="193"/>
      <c r="O131" s="193"/>
      <c r="P131" s="194">
        <f>SUM(P132:P139)</f>
        <v>0</v>
      </c>
      <c r="Q131" s="193"/>
      <c r="R131" s="194">
        <f>SUM(R132:R139)</f>
        <v>0</v>
      </c>
      <c r="S131" s="193"/>
      <c r="T131" s="195">
        <f>SUM(T132:T139)</f>
        <v>0</v>
      </c>
      <c r="AR131" s="196" t="s">
        <v>84</v>
      </c>
      <c r="AT131" s="197" t="s">
        <v>73</v>
      </c>
      <c r="AU131" s="197" t="s">
        <v>82</v>
      </c>
      <c r="AY131" s="196" t="s">
        <v>186</v>
      </c>
      <c r="BK131" s="198">
        <f>SUM(BK132:BK139)</f>
        <v>0</v>
      </c>
    </row>
    <row r="132" spans="2:65" s="1" customFormat="1" ht="25.5" customHeight="1">
      <c r="B132" s="41"/>
      <c r="C132" s="201" t="s">
        <v>236</v>
      </c>
      <c r="D132" s="201" t="s">
        <v>188</v>
      </c>
      <c r="E132" s="202" t="s">
        <v>2777</v>
      </c>
      <c r="F132" s="203" t="s">
        <v>2778</v>
      </c>
      <c r="G132" s="204" t="s">
        <v>206</v>
      </c>
      <c r="H132" s="205">
        <v>41.45</v>
      </c>
      <c r="I132" s="206"/>
      <c r="J132" s="207">
        <f>ROUND(I132*H132,2)</f>
        <v>0</v>
      </c>
      <c r="K132" s="203" t="s">
        <v>30</v>
      </c>
      <c r="L132" s="61"/>
      <c r="M132" s="208" t="s">
        <v>30</v>
      </c>
      <c r="N132" s="209" t="s">
        <v>45</v>
      </c>
      <c r="O132" s="42"/>
      <c r="P132" s="210">
        <f>O132*H132</f>
        <v>0</v>
      </c>
      <c r="Q132" s="210">
        <v>0</v>
      </c>
      <c r="R132" s="210">
        <f>Q132*H132</f>
        <v>0</v>
      </c>
      <c r="S132" s="210">
        <v>0</v>
      </c>
      <c r="T132" s="211">
        <f>S132*H132</f>
        <v>0</v>
      </c>
      <c r="AR132" s="24" t="s">
        <v>295</v>
      </c>
      <c r="AT132" s="24" t="s">
        <v>188</v>
      </c>
      <c r="AU132" s="24" t="s">
        <v>84</v>
      </c>
      <c r="AY132" s="24" t="s">
        <v>186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24" t="s">
        <v>82</v>
      </c>
      <c r="BK132" s="212">
        <f>ROUND(I132*H132,2)</f>
        <v>0</v>
      </c>
      <c r="BL132" s="24" t="s">
        <v>295</v>
      </c>
      <c r="BM132" s="24" t="s">
        <v>2779</v>
      </c>
    </row>
    <row r="133" spans="2:65" s="1" customFormat="1" ht="27">
      <c r="B133" s="41"/>
      <c r="C133" s="63"/>
      <c r="D133" s="213" t="s">
        <v>195</v>
      </c>
      <c r="E133" s="63"/>
      <c r="F133" s="214" t="s">
        <v>2778</v>
      </c>
      <c r="G133" s="63"/>
      <c r="H133" s="63"/>
      <c r="I133" s="172"/>
      <c r="J133" s="63"/>
      <c r="K133" s="63"/>
      <c r="L133" s="61"/>
      <c r="M133" s="215"/>
      <c r="N133" s="42"/>
      <c r="O133" s="42"/>
      <c r="P133" s="42"/>
      <c r="Q133" s="42"/>
      <c r="R133" s="42"/>
      <c r="S133" s="42"/>
      <c r="T133" s="78"/>
      <c r="AT133" s="24" t="s">
        <v>195</v>
      </c>
      <c r="AU133" s="24" t="s">
        <v>84</v>
      </c>
    </row>
    <row r="134" spans="2:65" s="13" customFormat="1" ht="13.5">
      <c r="B134" s="227"/>
      <c r="C134" s="228"/>
      <c r="D134" s="213" t="s">
        <v>197</v>
      </c>
      <c r="E134" s="229" t="s">
        <v>30</v>
      </c>
      <c r="F134" s="230" t="s">
        <v>2760</v>
      </c>
      <c r="G134" s="228"/>
      <c r="H134" s="229" t="s">
        <v>30</v>
      </c>
      <c r="I134" s="231"/>
      <c r="J134" s="228"/>
      <c r="K134" s="228"/>
      <c r="L134" s="232"/>
      <c r="M134" s="233"/>
      <c r="N134" s="234"/>
      <c r="O134" s="234"/>
      <c r="P134" s="234"/>
      <c r="Q134" s="234"/>
      <c r="R134" s="234"/>
      <c r="S134" s="234"/>
      <c r="T134" s="235"/>
      <c r="AT134" s="236" t="s">
        <v>197</v>
      </c>
      <c r="AU134" s="236" t="s">
        <v>84</v>
      </c>
      <c r="AV134" s="13" t="s">
        <v>82</v>
      </c>
      <c r="AW134" s="13" t="s">
        <v>37</v>
      </c>
      <c r="AX134" s="13" t="s">
        <v>74</v>
      </c>
      <c r="AY134" s="236" t="s">
        <v>186</v>
      </c>
    </row>
    <row r="135" spans="2:65" s="12" customFormat="1" ht="13.5">
      <c r="B135" s="216"/>
      <c r="C135" s="217"/>
      <c r="D135" s="213" t="s">
        <v>197</v>
      </c>
      <c r="E135" s="218" t="s">
        <v>30</v>
      </c>
      <c r="F135" s="219" t="s">
        <v>2780</v>
      </c>
      <c r="G135" s="217"/>
      <c r="H135" s="220">
        <v>14.63</v>
      </c>
      <c r="I135" s="221"/>
      <c r="J135" s="217"/>
      <c r="K135" s="217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197</v>
      </c>
      <c r="AU135" s="226" t="s">
        <v>84</v>
      </c>
      <c r="AV135" s="12" t="s">
        <v>84</v>
      </c>
      <c r="AW135" s="12" t="s">
        <v>37</v>
      </c>
      <c r="AX135" s="12" t="s">
        <v>74</v>
      </c>
      <c r="AY135" s="226" t="s">
        <v>186</v>
      </c>
    </row>
    <row r="136" spans="2:65" s="12" customFormat="1" ht="13.5">
      <c r="B136" s="216"/>
      <c r="C136" s="217"/>
      <c r="D136" s="213" t="s">
        <v>197</v>
      </c>
      <c r="E136" s="218" t="s">
        <v>30</v>
      </c>
      <c r="F136" s="219" t="s">
        <v>2781</v>
      </c>
      <c r="G136" s="217"/>
      <c r="H136" s="220">
        <v>8.82</v>
      </c>
      <c r="I136" s="221"/>
      <c r="J136" s="217"/>
      <c r="K136" s="217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197</v>
      </c>
      <c r="AU136" s="226" t="s">
        <v>84</v>
      </c>
      <c r="AV136" s="12" t="s">
        <v>84</v>
      </c>
      <c r="AW136" s="12" t="s">
        <v>37</v>
      </c>
      <c r="AX136" s="12" t="s">
        <v>74</v>
      </c>
      <c r="AY136" s="226" t="s">
        <v>186</v>
      </c>
    </row>
    <row r="137" spans="2:65" s="12" customFormat="1" ht="13.5">
      <c r="B137" s="216"/>
      <c r="C137" s="217"/>
      <c r="D137" s="213" t="s">
        <v>197</v>
      </c>
      <c r="E137" s="218" t="s">
        <v>30</v>
      </c>
      <c r="F137" s="219" t="s">
        <v>307</v>
      </c>
      <c r="G137" s="217"/>
      <c r="H137" s="220">
        <v>18</v>
      </c>
      <c r="I137" s="221"/>
      <c r="J137" s="217"/>
      <c r="K137" s="217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197</v>
      </c>
      <c r="AU137" s="226" t="s">
        <v>84</v>
      </c>
      <c r="AV137" s="12" t="s">
        <v>84</v>
      </c>
      <c r="AW137" s="12" t="s">
        <v>37</v>
      </c>
      <c r="AX137" s="12" t="s">
        <v>74</v>
      </c>
      <c r="AY137" s="226" t="s">
        <v>186</v>
      </c>
    </row>
    <row r="138" spans="2:65" s="1" customFormat="1" ht="16.5" customHeight="1">
      <c r="B138" s="41"/>
      <c r="C138" s="201" t="s">
        <v>243</v>
      </c>
      <c r="D138" s="201" t="s">
        <v>188</v>
      </c>
      <c r="E138" s="202" t="s">
        <v>1144</v>
      </c>
      <c r="F138" s="203" t="s">
        <v>1145</v>
      </c>
      <c r="G138" s="204" t="s">
        <v>1065</v>
      </c>
      <c r="H138" s="264"/>
      <c r="I138" s="206"/>
      <c r="J138" s="207">
        <f>ROUND(I138*H138,2)</f>
        <v>0</v>
      </c>
      <c r="K138" s="203" t="s">
        <v>192</v>
      </c>
      <c r="L138" s="61"/>
      <c r="M138" s="208" t="s">
        <v>30</v>
      </c>
      <c r="N138" s="209" t="s">
        <v>45</v>
      </c>
      <c r="O138" s="42"/>
      <c r="P138" s="210">
        <f>O138*H138</f>
        <v>0</v>
      </c>
      <c r="Q138" s="210">
        <v>0</v>
      </c>
      <c r="R138" s="210">
        <f>Q138*H138</f>
        <v>0</v>
      </c>
      <c r="S138" s="210">
        <v>0</v>
      </c>
      <c r="T138" s="211">
        <f>S138*H138</f>
        <v>0</v>
      </c>
      <c r="AR138" s="24" t="s">
        <v>295</v>
      </c>
      <c r="AT138" s="24" t="s">
        <v>188</v>
      </c>
      <c r="AU138" s="24" t="s">
        <v>84</v>
      </c>
      <c r="AY138" s="24" t="s">
        <v>186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24" t="s">
        <v>82</v>
      </c>
      <c r="BK138" s="212">
        <f>ROUND(I138*H138,2)</f>
        <v>0</v>
      </c>
      <c r="BL138" s="24" t="s">
        <v>295</v>
      </c>
      <c r="BM138" s="24" t="s">
        <v>2782</v>
      </c>
    </row>
    <row r="139" spans="2:65" s="1" customFormat="1" ht="27">
      <c r="B139" s="41"/>
      <c r="C139" s="63"/>
      <c r="D139" s="213" t="s">
        <v>195</v>
      </c>
      <c r="E139" s="63"/>
      <c r="F139" s="214" t="s">
        <v>1147</v>
      </c>
      <c r="G139" s="63"/>
      <c r="H139" s="63"/>
      <c r="I139" s="172"/>
      <c r="J139" s="63"/>
      <c r="K139" s="63"/>
      <c r="L139" s="61"/>
      <c r="M139" s="259"/>
      <c r="N139" s="260"/>
      <c r="O139" s="260"/>
      <c r="P139" s="260"/>
      <c r="Q139" s="260"/>
      <c r="R139" s="260"/>
      <c r="S139" s="260"/>
      <c r="T139" s="261"/>
      <c r="AT139" s="24" t="s">
        <v>195</v>
      </c>
      <c r="AU139" s="24" t="s">
        <v>84</v>
      </c>
    </row>
    <row r="140" spans="2:65" s="1" customFormat="1" ht="6.95" customHeight="1">
      <c r="B140" s="56"/>
      <c r="C140" s="57"/>
      <c r="D140" s="57"/>
      <c r="E140" s="57"/>
      <c r="F140" s="57"/>
      <c r="G140" s="57"/>
      <c r="H140" s="57"/>
      <c r="I140" s="148"/>
      <c r="J140" s="57"/>
      <c r="K140" s="57"/>
      <c r="L140" s="61"/>
    </row>
  </sheetData>
  <sheetProtection algorithmName="SHA-512" hashValue="Y/W5kDEu2JZXtbVvB6KTgjJX9nKgu1dO14Y4kCLVB5jgJtaYSsrTiYkSJfgXUhIiWQt4o32SzvaZYS685pAfAg==" saltValue="ma/i36PtRKK9UO7nmMOzVQyKhawEuenwiwHWBuhaIVUaA9Zipck+4LUhR5lVP1TCZW21LZzbHp21Qqimq/33Mw==" spinCount="100000" sheet="1" objects="1" scenarios="1" formatColumns="0" formatRows="0" autoFilter="0"/>
  <autoFilter ref="C88:K139" xr:uid="{00000000-0009-0000-0000-000010000000}"/>
  <mergeCells count="13">
    <mergeCell ref="E81:H81"/>
    <mergeCell ref="G1:H1"/>
    <mergeCell ref="L2:V2"/>
    <mergeCell ref="E49:H49"/>
    <mergeCell ref="E51:H51"/>
    <mergeCell ref="J55:J56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display="1) Krycí list soupisu" xr:uid="{00000000-0004-0000-1000-000000000000}"/>
    <hyperlink ref="G1:H1" location="C58" display="2) Rekapitulace" xr:uid="{00000000-0004-0000-1000-000001000000}"/>
    <hyperlink ref="J1" location="C88" display="3) Soupis prací" xr:uid="{00000000-0004-0000-1000-000002000000}"/>
    <hyperlink ref="L1:V1" location="'Rekapitulace stavby'!C2" display="Rekapitulace stavby" xr:uid="{00000000-0004-0000-10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BR8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147</v>
      </c>
      <c r="G1" s="399" t="s">
        <v>148</v>
      </c>
      <c r="H1" s="399"/>
      <c r="I1" s="124"/>
      <c r="J1" s="123" t="s">
        <v>149</v>
      </c>
      <c r="K1" s="122" t="s">
        <v>150</v>
      </c>
      <c r="L1" s="123" t="s">
        <v>151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140</v>
      </c>
    </row>
    <row r="3" spans="1:70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152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1:70" ht="16.5" customHeight="1">
      <c r="B7" s="28"/>
      <c r="C7" s="29"/>
      <c r="D7" s="29"/>
      <c r="E7" s="391" t="str">
        <f>'Rekapitulace stavby'!K6</f>
        <v>Revitalizace koupaliště Lhotka, Praha 4 - 2.etapa</v>
      </c>
      <c r="F7" s="392"/>
      <c r="G7" s="392"/>
      <c r="H7" s="392"/>
      <c r="I7" s="126"/>
      <c r="J7" s="29"/>
      <c r="K7" s="31"/>
    </row>
    <row r="8" spans="1:70">
      <c r="B8" s="28"/>
      <c r="C8" s="29"/>
      <c r="D8" s="37" t="s">
        <v>153</v>
      </c>
      <c r="E8" s="29"/>
      <c r="F8" s="29"/>
      <c r="G8" s="29"/>
      <c r="H8" s="29"/>
      <c r="I8" s="126"/>
      <c r="J8" s="29"/>
      <c r="K8" s="31"/>
    </row>
    <row r="9" spans="1:70" s="1" customFormat="1" ht="16.5" customHeight="1">
      <c r="B9" s="41"/>
      <c r="C9" s="42"/>
      <c r="D9" s="42"/>
      <c r="E9" s="391" t="s">
        <v>2472</v>
      </c>
      <c r="F9" s="394"/>
      <c r="G9" s="394"/>
      <c r="H9" s="394"/>
      <c r="I9" s="127"/>
      <c r="J9" s="42"/>
      <c r="K9" s="45"/>
    </row>
    <row r="10" spans="1:70" s="1" customFormat="1">
      <c r="B10" s="41"/>
      <c r="C10" s="42"/>
      <c r="D10" s="37" t="s">
        <v>879</v>
      </c>
      <c r="E10" s="42"/>
      <c r="F10" s="42"/>
      <c r="G10" s="42"/>
      <c r="H10" s="42"/>
      <c r="I10" s="127"/>
      <c r="J10" s="42"/>
      <c r="K10" s="45"/>
    </row>
    <row r="11" spans="1:70" s="1" customFormat="1" ht="36.950000000000003" customHeight="1">
      <c r="B11" s="41"/>
      <c r="C11" s="42"/>
      <c r="D11" s="42"/>
      <c r="E11" s="393" t="s">
        <v>2783</v>
      </c>
      <c r="F11" s="394"/>
      <c r="G11" s="394"/>
      <c r="H11" s="394"/>
      <c r="I11" s="127"/>
      <c r="J11" s="42"/>
      <c r="K11" s="45"/>
    </row>
    <row r="12" spans="1:70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1:70" s="1" customFormat="1" ht="14.45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8" t="s">
        <v>22</v>
      </c>
      <c r="J13" s="35" t="s">
        <v>30</v>
      </c>
      <c r="K13" s="45"/>
    </row>
    <row r="14" spans="1:70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8" t="s">
        <v>26</v>
      </c>
      <c r="J14" s="129" t="str">
        <f>'Rekapitulace stavby'!AN8</f>
        <v>10. 8. 2018</v>
      </c>
      <c r="K14" s="45"/>
    </row>
    <row r="15" spans="1:70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1:70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8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8" t="s">
        <v>32</v>
      </c>
      <c r="J17" s="35" t="s">
        <v>30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33</v>
      </c>
      <c r="E19" s="42"/>
      <c r="F19" s="42"/>
      <c r="G19" s="42"/>
      <c r="H19" s="42"/>
      <c r="I19" s="128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35</v>
      </c>
      <c r="E22" s="42"/>
      <c r="F22" s="42"/>
      <c r="G22" s="42"/>
      <c r="H22" s="42"/>
      <c r="I22" s="128" t="s">
        <v>29</v>
      </c>
      <c r="J22" s="35" t="s">
        <v>30</v>
      </c>
      <c r="K22" s="45"/>
    </row>
    <row r="23" spans="2:11" s="1" customFormat="1" ht="18" customHeight="1">
      <c r="B23" s="41"/>
      <c r="C23" s="42"/>
      <c r="D23" s="42"/>
      <c r="E23" s="35" t="s">
        <v>36</v>
      </c>
      <c r="F23" s="42"/>
      <c r="G23" s="42"/>
      <c r="H23" s="42"/>
      <c r="I23" s="128" t="s">
        <v>32</v>
      </c>
      <c r="J23" s="35" t="s">
        <v>30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38</v>
      </c>
      <c r="E25" s="42"/>
      <c r="F25" s="42"/>
      <c r="G25" s="42"/>
      <c r="H25" s="42"/>
      <c r="I25" s="127"/>
      <c r="J25" s="42"/>
      <c r="K25" s="45"/>
    </row>
    <row r="26" spans="2:11" s="7" customFormat="1" ht="16.5" customHeight="1">
      <c r="B26" s="130"/>
      <c r="C26" s="131"/>
      <c r="D26" s="131"/>
      <c r="E26" s="367" t="s">
        <v>30</v>
      </c>
      <c r="F26" s="367"/>
      <c r="G26" s="367"/>
      <c r="H26" s="367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40</v>
      </c>
      <c r="E29" s="42"/>
      <c r="F29" s="42"/>
      <c r="G29" s="42"/>
      <c r="H29" s="42"/>
      <c r="I29" s="127"/>
      <c r="J29" s="137">
        <f>ROUND(J84,2)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42</v>
      </c>
      <c r="G31" s="42"/>
      <c r="H31" s="42"/>
      <c r="I31" s="138" t="s">
        <v>41</v>
      </c>
      <c r="J31" s="46" t="s">
        <v>43</v>
      </c>
      <c r="K31" s="45"/>
    </row>
    <row r="32" spans="2:11" s="1" customFormat="1" ht="14.45" customHeight="1">
      <c r="B32" s="41"/>
      <c r="C32" s="42"/>
      <c r="D32" s="49" t="s">
        <v>44</v>
      </c>
      <c r="E32" s="49" t="s">
        <v>45</v>
      </c>
      <c r="F32" s="139">
        <f>ROUND(SUM(BE84:BE88), 2)</f>
        <v>0</v>
      </c>
      <c r="G32" s="42"/>
      <c r="H32" s="42"/>
      <c r="I32" s="140">
        <v>0.21</v>
      </c>
      <c r="J32" s="139">
        <f>ROUND(ROUND((SUM(BE84:BE88)), 2)*I32, 2)</f>
        <v>0</v>
      </c>
      <c r="K32" s="45"/>
    </row>
    <row r="33" spans="2:11" s="1" customFormat="1" ht="14.45" customHeight="1">
      <c r="B33" s="41"/>
      <c r="C33" s="42"/>
      <c r="D33" s="42"/>
      <c r="E33" s="49" t="s">
        <v>46</v>
      </c>
      <c r="F33" s="139">
        <f>ROUND(SUM(BF84:BF88), 2)</f>
        <v>0</v>
      </c>
      <c r="G33" s="42"/>
      <c r="H33" s="42"/>
      <c r="I33" s="140">
        <v>0.15</v>
      </c>
      <c r="J33" s="139">
        <f>ROUND(ROUND((SUM(BF84:BF88)), 2)*I33, 2)</f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47</v>
      </c>
      <c r="F34" s="139">
        <f>ROUND(SUM(BG84:BG88), 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hidden="1" customHeight="1">
      <c r="B35" s="41"/>
      <c r="C35" s="42"/>
      <c r="D35" s="42"/>
      <c r="E35" s="49" t="s">
        <v>48</v>
      </c>
      <c r="F35" s="139">
        <f>ROUND(SUM(BH84:BH88), 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hidden="1" customHeight="1">
      <c r="B36" s="41"/>
      <c r="C36" s="42"/>
      <c r="D36" s="42"/>
      <c r="E36" s="49" t="s">
        <v>49</v>
      </c>
      <c r="F36" s="139">
        <f>ROUND(SUM(BI84:BI88), 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50</v>
      </c>
      <c r="E38" s="79"/>
      <c r="F38" s="79"/>
      <c r="G38" s="143" t="s">
        <v>51</v>
      </c>
      <c r="H38" s="144" t="s">
        <v>52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0000000000003" customHeight="1">
      <c r="B44" s="41"/>
      <c r="C44" s="30" t="s">
        <v>155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6.5" customHeight="1">
      <c r="B47" s="41"/>
      <c r="C47" s="42"/>
      <c r="D47" s="42"/>
      <c r="E47" s="391" t="str">
        <f>E7</f>
        <v>Revitalizace koupaliště Lhotka, Praha 4 - 2.etapa</v>
      </c>
      <c r="F47" s="392"/>
      <c r="G47" s="392"/>
      <c r="H47" s="392"/>
      <c r="I47" s="127"/>
      <c r="J47" s="42"/>
      <c r="K47" s="45"/>
    </row>
    <row r="48" spans="2:11">
      <c r="B48" s="28"/>
      <c r="C48" s="37" t="s">
        <v>153</v>
      </c>
      <c r="D48" s="29"/>
      <c r="E48" s="29"/>
      <c r="F48" s="29"/>
      <c r="G48" s="29"/>
      <c r="H48" s="29"/>
      <c r="I48" s="126"/>
      <c r="J48" s="29"/>
      <c r="K48" s="31"/>
    </row>
    <row r="49" spans="2:47" s="1" customFormat="1" ht="16.5" customHeight="1">
      <c r="B49" s="41"/>
      <c r="C49" s="42"/>
      <c r="D49" s="42"/>
      <c r="E49" s="391" t="s">
        <v>2472</v>
      </c>
      <c r="F49" s="394"/>
      <c r="G49" s="394"/>
      <c r="H49" s="394"/>
      <c r="I49" s="127"/>
      <c r="J49" s="42"/>
      <c r="K49" s="45"/>
    </row>
    <row r="50" spans="2:47" s="1" customFormat="1" ht="14.45" customHeight="1">
      <c r="B50" s="41"/>
      <c r="C50" s="37" t="s">
        <v>879</v>
      </c>
      <c r="D50" s="42"/>
      <c r="E50" s="42"/>
      <c r="F50" s="42"/>
      <c r="G50" s="42"/>
      <c r="H50" s="42"/>
      <c r="I50" s="127"/>
      <c r="J50" s="42"/>
      <c r="K50" s="45"/>
    </row>
    <row r="51" spans="2:47" s="1" customFormat="1" ht="17.25" customHeight="1">
      <c r="B51" s="41"/>
      <c r="C51" s="42"/>
      <c r="D51" s="42"/>
      <c r="E51" s="393" t="str">
        <f>E11</f>
        <v>SO 4.07 - Kryty cirkulačních šachet</v>
      </c>
      <c r="F51" s="394"/>
      <c r="G51" s="394"/>
      <c r="H51" s="394"/>
      <c r="I51" s="127"/>
      <c r="J51" s="42"/>
      <c r="K51" s="45"/>
    </row>
    <row r="52" spans="2:47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47" s="1" customFormat="1" ht="18" customHeight="1">
      <c r="B53" s="41"/>
      <c r="C53" s="37" t="s">
        <v>24</v>
      </c>
      <c r="D53" s="42"/>
      <c r="E53" s="42"/>
      <c r="F53" s="35" t="str">
        <f>F14</f>
        <v>Praha 4, k.ú. Lhotka 728071</v>
      </c>
      <c r="G53" s="42"/>
      <c r="H53" s="42"/>
      <c r="I53" s="128" t="s">
        <v>26</v>
      </c>
      <c r="J53" s="129" t="str">
        <f>IF(J14="","",J14)</f>
        <v>10. 8. 2018</v>
      </c>
      <c r="K53" s="45"/>
    </row>
    <row r="54" spans="2:47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47" s="1" customFormat="1">
      <c r="B55" s="41"/>
      <c r="C55" s="37" t="s">
        <v>28</v>
      </c>
      <c r="D55" s="42"/>
      <c r="E55" s="42"/>
      <c r="F55" s="35" t="str">
        <f>E17</f>
        <v>Městská část Praha 4</v>
      </c>
      <c r="G55" s="42"/>
      <c r="H55" s="42"/>
      <c r="I55" s="128" t="s">
        <v>35</v>
      </c>
      <c r="J55" s="367" t="str">
        <f>E23</f>
        <v>SUNCAD, s.r.o.</v>
      </c>
      <c r="K55" s="45"/>
    </row>
    <row r="56" spans="2:47" s="1" customFormat="1" ht="14.45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27"/>
      <c r="J56" s="395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47" s="1" customFormat="1" ht="29.25" customHeight="1">
      <c r="B58" s="41"/>
      <c r="C58" s="153" t="s">
        <v>156</v>
      </c>
      <c r="D58" s="141"/>
      <c r="E58" s="141"/>
      <c r="F58" s="141"/>
      <c r="G58" s="141"/>
      <c r="H58" s="141"/>
      <c r="I58" s="154"/>
      <c r="J58" s="155" t="s">
        <v>157</v>
      </c>
      <c r="K58" s="156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158</v>
      </c>
      <c r="D60" s="42"/>
      <c r="E60" s="42"/>
      <c r="F60" s="42"/>
      <c r="G60" s="42"/>
      <c r="H60" s="42"/>
      <c r="I60" s="127"/>
      <c r="J60" s="137">
        <f>J84</f>
        <v>0</v>
      </c>
      <c r="K60" s="45"/>
      <c r="AU60" s="24" t="s">
        <v>159</v>
      </c>
    </row>
    <row r="61" spans="2:47" s="8" customFormat="1" ht="24.95" customHeight="1">
      <c r="B61" s="158"/>
      <c r="C61" s="159"/>
      <c r="D61" s="160" t="s">
        <v>160</v>
      </c>
      <c r="E61" s="161"/>
      <c r="F61" s="161"/>
      <c r="G61" s="161"/>
      <c r="H61" s="161"/>
      <c r="I61" s="162"/>
      <c r="J61" s="163">
        <f>J85</f>
        <v>0</v>
      </c>
      <c r="K61" s="164"/>
    </row>
    <row r="62" spans="2:47" s="9" customFormat="1" ht="19.899999999999999" customHeight="1">
      <c r="B62" s="165"/>
      <c r="C62" s="166"/>
      <c r="D62" s="167" t="s">
        <v>1493</v>
      </c>
      <c r="E62" s="168"/>
      <c r="F62" s="168"/>
      <c r="G62" s="168"/>
      <c r="H62" s="168"/>
      <c r="I62" s="169"/>
      <c r="J62" s="170">
        <f>J86</f>
        <v>0</v>
      </c>
      <c r="K62" s="171"/>
    </row>
    <row r="63" spans="2:47" s="1" customFormat="1" ht="21.75" customHeight="1">
      <c r="B63" s="41"/>
      <c r="C63" s="42"/>
      <c r="D63" s="42"/>
      <c r="E63" s="42"/>
      <c r="F63" s="42"/>
      <c r="G63" s="42"/>
      <c r="H63" s="42"/>
      <c r="I63" s="127"/>
      <c r="J63" s="42"/>
      <c r="K63" s="45"/>
    </row>
    <row r="64" spans="2:47" s="1" customFormat="1" ht="6.95" customHeight="1">
      <c r="B64" s="56"/>
      <c r="C64" s="57"/>
      <c r="D64" s="57"/>
      <c r="E64" s="57"/>
      <c r="F64" s="57"/>
      <c r="G64" s="57"/>
      <c r="H64" s="57"/>
      <c r="I64" s="148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51"/>
      <c r="J68" s="60"/>
      <c r="K68" s="60"/>
      <c r="L68" s="61"/>
    </row>
    <row r="69" spans="2:12" s="1" customFormat="1" ht="36.950000000000003" customHeight="1">
      <c r="B69" s="41"/>
      <c r="C69" s="62" t="s">
        <v>170</v>
      </c>
      <c r="D69" s="63"/>
      <c r="E69" s="63"/>
      <c r="F69" s="63"/>
      <c r="G69" s="63"/>
      <c r="H69" s="63"/>
      <c r="I69" s="172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72"/>
      <c r="J70" s="63"/>
      <c r="K70" s="63"/>
      <c r="L70" s="61"/>
    </row>
    <row r="71" spans="2:12" s="1" customFormat="1" ht="14.45" customHeight="1">
      <c r="B71" s="41"/>
      <c r="C71" s="65" t="s">
        <v>18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16.5" customHeight="1">
      <c r="B72" s="41"/>
      <c r="C72" s="63"/>
      <c r="D72" s="63"/>
      <c r="E72" s="396" t="str">
        <f>E7</f>
        <v>Revitalizace koupaliště Lhotka, Praha 4 - 2.etapa</v>
      </c>
      <c r="F72" s="397"/>
      <c r="G72" s="397"/>
      <c r="H72" s="397"/>
      <c r="I72" s="172"/>
      <c r="J72" s="63"/>
      <c r="K72" s="63"/>
      <c r="L72" s="61"/>
    </row>
    <row r="73" spans="2:12">
      <c r="B73" s="28"/>
      <c r="C73" s="65" t="s">
        <v>153</v>
      </c>
      <c r="D73" s="262"/>
      <c r="E73" s="262"/>
      <c r="F73" s="262"/>
      <c r="G73" s="262"/>
      <c r="H73" s="262"/>
      <c r="J73" s="262"/>
      <c r="K73" s="262"/>
      <c r="L73" s="263"/>
    </row>
    <row r="74" spans="2:12" s="1" customFormat="1" ht="16.5" customHeight="1">
      <c r="B74" s="41"/>
      <c r="C74" s="63"/>
      <c r="D74" s="63"/>
      <c r="E74" s="396" t="s">
        <v>2472</v>
      </c>
      <c r="F74" s="398"/>
      <c r="G74" s="398"/>
      <c r="H74" s="398"/>
      <c r="I74" s="172"/>
      <c r="J74" s="63"/>
      <c r="K74" s="63"/>
      <c r="L74" s="61"/>
    </row>
    <row r="75" spans="2:12" s="1" customFormat="1" ht="14.45" customHeight="1">
      <c r="B75" s="41"/>
      <c r="C75" s="65" t="s">
        <v>879</v>
      </c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17.25" customHeight="1">
      <c r="B76" s="41"/>
      <c r="C76" s="63"/>
      <c r="D76" s="63"/>
      <c r="E76" s="384" t="str">
        <f>E11</f>
        <v>SO 4.07 - Kryty cirkulačních šachet</v>
      </c>
      <c r="F76" s="398"/>
      <c r="G76" s="398"/>
      <c r="H76" s="398"/>
      <c r="I76" s="172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18" customHeight="1">
      <c r="B78" s="41"/>
      <c r="C78" s="65" t="s">
        <v>24</v>
      </c>
      <c r="D78" s="63"/>
      <c r="E78" s="63"/>
      <c r="F78" s="173" t="str">
        <f>F14</f>
        <v>Praha 4, k.ú. Lhotka 728071</v>
      </c>
      <c r="G78" s="63"/>
      <c r="H78" s="63"/>
      <c r="I78" s="174" t="s">
        <v>26</v>
      </c>
      <c r="J78" s="73" t="str">
        <f>IF(J14="","",J14)</f>
        <v>10. 8. 2018</v>
      </c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>
      <c r="B80" s="41"/>
      <c r="C80" s="65" t="s">
        <v>28</v>
      </c>
      <c r="D80" s="63"/>
      <c r="E80" s="63"/>
      <c r="F80" s="173" t="str">
        <f>E17</f>
        <v>Městská část Praha 4</v>
      </c>
      <c r="G80" s="63"/>
      <c r="H80" s="63"/>
      <c r="I80" s="174" t="s">
        <v>35</v>
      </c>
      <c r="J80" s="173" t="str">
        <f>E23</f>
        <v>SUNCAD, s.r.o.</v>
      </c>
      <c r="K80" s="63"/>
      <c r="L80" s="61"/>
    </row>
    <row r="81" spans="2:65" s="1" customFormat="1" ht="14.45" customHeight="1">
      <c r="B81" s="41"/>
      <c r="C81" s="65" t="s">
        <v>33</v>
      </c>
      <c r="D81" s="63"/>
      <c r="E81" s="63"/>
      <c r="F81" s="173" t="str">
        <f>IF(E20="","",E20)</f>
        <v/>
      </c>
      <c r="G81" s="63"/>
      <c r="H81" s="63"/>
      <c r="I81" s="172"/>
      <c r="J81" s="63"/>
      <c r="K81" s="63"/>
      <c r="L81" s="61"/>
    </row>
    <row r="82" spans="2:65" s="1" customFormat="1" ht="10.35" customHeight="1">
      <c r="B82" s="41"/>
      <c r="C82" s="63"/>
      <c r="D82" s="63"/>
      <c r="E82" s="63"/>
      <c r="F82" s="63"/>
      <c r="G82" s="63"/>
      <c r="H82" s="63"/>
      <c r="I82" s="172"/>
      <c r="J82" s="63"/>
      <c r="K82" s="63"/>
      <c r="L82" s="61"/>
    </row>
    <row r="83" spans="2:65" s="10" customFormat="1" ht="29.25" customHeight="1">
      <c r="B83" s="175"/>
      <c r="C83" s="176" t="s">
        <v>171</v>
      </c>
      <c r="D83" s="177" t="s">
        <v>59</v>
      </c>
      <c r="E83" s="177" t="s">
        <v>55</v>
      </c>
      <c r="F83" s="177" t="s">
        <v>172</v>
      </c>
      <c r="G83" s="177" t="s">
        <v>173</v>
      </c>
      <c r="H83" s="177" t="s">
        <v>174</v>
      </c>
      <c r="I83" s="178" t="s">
        <v>175</v>
      </c>
      <c r="J83" s="177" t="s">
        <v>157</v>
      </c>
      <c r="K83" s="179" t="s">
        <v>176</v>
      </c>
      <c r="L83" s="180"/>
      <c r="M83" s="81" t="s">
        <v>177</v>
      </c>
      <c r="N83" s="82" t="s">
        <v>44</v>
      </c>
      <c r="O83" s="82" t="s">
        <v>178</v>
      </c>
      <c r="P83" s="82" t="s">
        <v>179</v>
      </c>
      <c r="Q83" s="82" t="s">
        <v>180</v>
      </c>
      <c r="R83" s="82" t="s">
        <v>181</v>
      </c>
      <c r="S83" s="82" t="s">
        <v>182</v>
      </c>
      <c r="T83" s="83" t="s">
        <v>183</v>
      </c>
    </row>
    <row r="84" spans="2:65" s="1" customFormat="1" ht="29.25" customHeight="1">
      <c r="B84" s="41"/>
      <c r="C84" s="87" t="s">
        <v>158</v>
      </c>
      <c r="D84" s="63"/>
      <c r="E84" s="63"/>
      <c r="F84" s="63"/>
      <c r="G84" s="63"/>
      <c r="H84" s="63"/>
      <c r="I84" s="172"/>
      <c r="J84" s="181">
        <f>BK84</f>
        <v>0</v>
      </c>
      <c r="K84" s="63"/>
      <c r="L84" s="61"/>
      <c r="M84" s="84"/>
      <c r="N84" s="85"/>
      <c r="O84" s="85"/>
      <c r="P84" s="182">
        <f>P85</f>
        <v>0</v>
      </c>
      <c r="Q84" s="85"/>
      <c r="R84" s="182">
        <f>R85</f>
        <v>0</v>
      </c>
      <c r="S84" s="85"/>
      <c r="T84" s="183">
        <f>T85</f>
        <v>0</v>
      </c>
      <c r="AT84" s="24" t="s">
        <v>73</v>
      </c>
      <c r="AU84" s="24" t="s">
        <v>159</v>
      </c>
      <c r="BK84" s="184">
        <f>BK85</f>
        <v>0</v>
      </c>
    </row>
    <row r="85" spans="2:65" s="11" customFormat="1" ht="37.35" customHeight="1">
      <c r="B85" s="185"/>
      <c r="C85" s="186"/>
      <c r="D85" s="187" t="s">
        <v>73</v>
      </c>
      <c r="E85" s="188" t="s">
        <v>184</v>
      </c>
      <c r="F85" s="188" t="s">
        <v>185</v>
      </c>
      <c r="G85" s="186"/>
      <c r="H85" s="186"/>
      <c r="I85" s="189"/>
      <c r="J85" s="190">
        <f>BK85</f>
        <v>0</v>
      </c>
      <c r="K85" s="186"/>
      <c r="L85" s="191"/>
      <c r="M85" s="192"/>
      <c r="N85" s="193"/>
      <c r="O85" s="193"/>
      <c r="P85" s="194">
        <f>P86</f>
        <v>0</v>
      </c>
      <c r="Q85" s="193"/>
      <c r="R85" s="194">
        <f>R86</f>
        <v>0</v>
      </c>
      <c r="S85" s="193"/>
      <c r="T85" s="195">
        <f>T86</f>
        <v>0</v>
      </c>
      <c r="AR85" s="196" t="s">
        <v>82</v>
      </c>
      <c r="AT85" s="197" t="s">
        <v>73</v>
      </c>
      <c r="AU85" s="197" t="s">
        <v>74</v>
      </c>
      <c r="AY85" s="196" t="s">
        <v>186</v>
      </c>
      <c r="BK85" s="198">
        <f>BK86</f>
        <v>0</v>
      </c>
    </row>
    <row r="86" spans="2:65" s="11" customFormat="1" ht="19.899999999999999" customHeight="1">
      <c r="B86" s="185"/>
      <c r="C86" s="186"/>
      <c r="D86" s="187" t="s">
        <v>73</v>
      </c>
      <c r="E86" s="199" t="s">
        <v>243</v>
      </c>
      <c r="F86" s="199" t="s">
        <v>1582</v>
      </c>
      <c r="G86" s="186"/>
      <c r="H86" s="186"/>
      <c r="I86" s="189"/>
      <c r="J86" s="200">
        <f>BK86</f>
        <v>0</v>
      </c>
      <c r="K86" s="186"/>
      <c r="L86" s="191"/>
      <c r="M86" s="192"/>
      <c r="N86" s="193"/>
      <c r="O86" s="193"/>
      <c r="P86" s="194">
        <f>SUM(P87:P88)</f>
        <v>0</v>
      </c>
      <c r="Q86" s="193"/>
      <c r="R86" s="194">
        <f>SUM(R87:R88)</f>
        <v>0</v>
      </c>
      <c r="S86" s="193"/>
      <c r="T86" s="195">
        <f>SUM(T87:T88)</f>
        <v>0</v>
      </c>
      <c r="AR86" s="196" t="s">
        <v>82</v>
      </c>
      <c r="AT86" s="197" t="s">
        <v>73</v>
      </c>
      <c r="AU86" s="197" t="s">
        <v>82</v>
      </c>
      <c r="AY86" s="196" t="s">
        <v>186</v>
      </c>
      <c r="BK86" s="198">
        <f>SUM(BK87:BK88)</f>
        <v>0</v>
      </c>
    </row>
    <row r="87" spans="2:65" s="1" customFormat="1" ht="16.5" customHeight="1">
      <c r="B87" s="41"/>
      <c r="C87" s="201" t="s">
        <v>82</v>
      </c>
      <c r="D87" s="201" t="s">
        <v>188</v>
      </c>
      <c r="E87" s="202" t="s">
        <v>2784</v>
      </c>
      <c r="F87" s="203" t="s">
        <v>2785</v>
      </c>
      <c r="G87" s="204" t="s">
        <v>1129</v>
      </c>
      <c r="H87" s="205">
        <v>1</v>
      </c>
      <c r="I87" s="206"/>
      <c r="J87" s="207">
        <f>ROUND(I87*H87,2)</f>
        <v>0</v>
      </c>
      <c r="K87" s="203" t="s">
        <v>30</v>
      </c>
      <c r="L87" s="61"/>
      <c r="M87" s="208" t="s">
        <v>30</v>
      </c>
      <c r="N87" s="209" t="s">
        <v>45</v>
      </c>
      <c r="O87" s="42"/>
      <c r="P87" s="210">
        <f>O87*H87</f>
        <v>0</v>
      </c>
      <c r="Q87" s="210">
        <v>0</v>
      </c>
      <c r="R87" s="210">
        <f>Q87*H87</f>
        <v>0</v>
      </c>
      <c r="S87" s="210">
        <v>0</v>
      </c>
      <c r="T87" s="211">
        <f>S87*H87</f>
        <v>0</v>
      </c>
      <c r="AR87" s="24" t="s">
        <v>193</v>
      </c>
      <c r="AT87" s="24" t="s">
        <v>188</v>
      </c>
      <c r="AU87" s="24" t="s">
        <v>84</v>
      </c>
      <c r="AY87" s="24" t="s">
        <v>186</v>
      </c>
      <c r="BE87" s="212">
        <f>IF(N87="základní",J87,0)</f>
        <v>0</v>
      </c>
      <c r="BF87" s="212">
        <f>IF(N87="snížená",J87,0)</f>
        <v>0</v>
      </c>
      <c r="BG87" s="212">
        <f>IF(N87="zákl. přenesená",J87,0)</f>
        <v>0</v>
      </c>
      <c r="BH87" s="212">
        <f>IF(N87="sníž. přenesená",J87,0)</f>
        <v>0</v>
      </c>
      <c r="BI87" s="212">
        <f>IF(N87="nulová",J87,0)</f>
        <v>0</v>
      </c>
      <c r="BJ87" s="24" t="s">
        <v>82</v>
      </c>
      <c r="BK87" s="212">
        <f>ROUND(I87*H87,2)</f>
        <v>0</v>
      </c>
      <c r="BL87" s="24" t="s">
        <v>193</v>
      </c>
      <c r="BM87" s="24" t="s">
        <v>2786</v>
      </c>
    </row>
    <row r="88" spans="2:65" s="1" customFormat="1" ht="13.5">
      <c r="B88" s="41"/>
      <c r="C88" s="63"/>
      <c r="D88" s="213" t="s">
        <v>195</v>
      </c>
      <c r="E88" s="63"/>
      <c r="F88" s="214" t="s">
        <v>2785</v>
      </c>
      <c r="G88" s="63"/>
      <c r="H88" s="63"/>
      <c r="I88" s="172"/>
      <c r="J88" s="63"/>
      <c r="K88" s="63"/>
      <c r="L88" s="61"/>
      <c r="M88" s="259"/>
      <c r="N88" s="260"/>
      <c r="O88" s="260"/>
      <c r="P88" s="260"/>
      <c r="Q88" s="260"/>
      <c r="R88" s="260"/>
      <c r="S88" s="260"/>
      <c r="T88" s="261"/>
      <c r="AT88" s="24" t="s">
        <v>195</v>
      </c>
      <c r="AU88" s="24" t="s">
        <v>84</v>
      </c>
    </row>
    <row r="89" spans="2:65" s="1" customFormat="1" ht="6.95" customHeight="1">
      <c r="B89" s="56"/>
      <c r="C89" s="57"/>
      <c r="D89" s="57"/>
      <c r="E89" s="57"/>
      <c r="F89" s="57"/>
      <c r="G89" s="57"/>
      <c r="H89" s="57"/>
      <c r="I89" s="148"/>
      <c r="J89" s="57"/>
      <c r="K89" s="57"/>
      <c r="L89" s="61"/>
    </row>
  </sheetData>
  <sheetProtection algorithmName="SHA-512" hashValue="lsBY68GbPZms7uZMy3SX/UTIpofa20LylE6tER2esndXC4Nd2AUQgdgZj2mCZXcQg6thA5EuyAtr05CWSn/+aA==" saltValue="2HrFYzqr8hR/ISWCNTt2SsYOszkTE6LvyN+HqX1cbdb0C7q6rTehveoxyYbRl4L5vhHFdlfv3bq71OPYIBw/aw==" spinCount="100000" sheet="1" objects="1" scenarios="1" formatColumns="0" formatRows="0" autoFilter="0"/>
  <autoFilter ref="C83:K88" xr:uid="{00000000-0009-0000-0000-000011000000}"/>
  <mergeCells count="13">
    <mergeCell ref="E76:H76"/>
    <mergeCell ref="G1:H1"/>
    <mergeCell ref="L2:V2"/>
    <mergeCell ref="E49:H49"/>
    <mergeCell ref="E51:H51"/>
    <mergeCell ref="J55:J56"/>
    <mergeCell ref="E72:H72"/>
    <mergeCell ref="E74:H74"/>
    <mergeCell ref="E7:H7"/>
    <mergeCell ref="E9:H9"/>
    <mergeCell ref="E11:H11"/>
    <mergeCell ref="E26:H26"/>
    <mergeCell ref="E47:H47"/>
  </mergeCells>
  <hyperlinks>
    <hyperlink ref="F1:G1" location="C2" display="1) Krycí list soupisu" xr:uid="{00000000-0004-0000-1100-000000000000}"/>
    <hyperlink ref="G1:H1" location="C58" display="2) Rekapitulace" xr:uid="{00000000-0004-0000-1100-000001000000}"/>
    <hyperlink ref="J1" location="C83" display="3) Soupis prací" xr:uid="{00000000-0004-0000-1100-000002000000}"/>
    <hyperlink ref="L1:V1" location="'Rekapitulace stavby'!C2" display="Rekapitulace stavby" xr:uid="{00000000-0004-0000-11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BR93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147</v>
      </c>
      <c r="G1" s="399" t="s">
        <v>148</v>
      </c>
      <c r="H1" s="399"/>
      <c r="I1" s="124"/>
      <c r="J1" s="123" t="s">
        <v>149</v>
      </c>
      <c r="K1" s="122" t="s">
        <v>150</v>
      </c>
      <c r="L1" s="123" t="s">
        <v>151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143</v>
      </c>
    </row>
    <row r="3" spans="1:70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152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1:70" ht="16.5" customHeight="1">
      <c r="B7" s="28"/>
      <c r="C7" s="29"/>
      <c r="D7" s="29"/>
      <c r="E7" s="391" t="str">
        <f>'Rekapitulace stavby'!K6</f>
        <v>Revitalizace koupaliště Lhotka, Praha 4 - 2.etapa</v>
      </c>
      <c r="F7" s="392"/>
      <c r="G7" s="392"/>
      <c r="H7" s="392"/>
      <c r="I7" s="126"/>
      <c r="J7" s="29"/>
      <c r="K7" s="31"/>
    </row>
    <row r="8" spans="1:70">
      <c r="B8" s="28"/>
      <c r="C8" s="29"/>
      <c r="D8" s="37" t="s">
        <v>153</v>
      </c>
      <c r="E8" s="29"/>
      <c r="F8" s="29"/>
      <c r="G8" s="29"/>
      <c r="H8" s="29"/>
      <c r="I8" s="126"/>
      <c r="J8" s="29"/>
      <c r="K8" s="31"/>
    </row>
    <row r="9" spans="1:70" s="1" customFormat="1" ht="16.5" customHeight="1">
      <c r="B9" s="41"/>
      <c r="C9" s="42"/>
      <c r="D9" s="42"/>
      <c r="E9" s="391" t="s">
        <v>2472</v>
      </c>
      <c r="F9" s="394"/>
      <c r="G9" s="394"/>
      <c r="H9" s="394"/>
      <c r="I9" s="127"/>
      <c r="J9" s="42"/>
      <c r="K9" s="45"/>
    </row>
    <row r="10" spans="1:70" s="1" customFormat="1">
      <c r="B10" s="41"/>
      <c r="C10" s="42"/>
      <c r="D10" s="37" t="s">
        <v>879</v>
      </c>
      <c r="E10" s="42"/>
      <c r="F10" s="42"/>
      <c r="G10" s="42"/>
      <c r="H10" s="42"/>
      <c r="I10" s="127"/>
      <c r="J10" s="42"/>
      <c r="K10" s="45"/>
    </row>
    <row r="11" spans="1:70" s="1" customFormat="1" ht="36.950000000000003" customHeight="1">
      <c r="B11" s="41"/>
      <c r="C11" s="42"/>
      <c r="D11" s="42"/>
      <c r="E11" s="393" t="s">
        <v>2787</v>
      </c>
      <c r="F11" s="394"/>
      <c r="G11" s="394"/>
      <c r="H11" s="394"/>
      <c r="I11" s="127"/>
      <c r="J11" s="42"/>
      <c r="K11" s="45"/>
    </row>
    <row r="12" spans="1:70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1:70" s="1" customFormat="1" ht="14.45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8" t="s">
        <v>22</v>
      </c>
      <c r="J13" s="35" t="s">
        <v>30</v>
      </c>
      <c r="K13" s="45"/>
    </row>
    <row r="14" spans="1:70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8" t="s">
        <v>26</v>
      </c>
      <c r="J14" s="129" t="str">
        <f>'Rekapitulace stavby'!AN8</f>
        <v>10. 8. 2018</v>
      </c>
      <c r="K14" s="45"/>
    </row>
    <row r="15" spans="1:70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1:70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8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8" t="s">
        <v>32</v>
      </c>
      <c r="J17" s="35" t="s">
        <v>30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33</v>
      </c>
      <c r="E19" s="42"/>
      <c r="F19" s="42"/>
      <c r="G19" s="42"/>
      <c r="H19" s="42"/>
      <c r="I19" s="128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35</v>
      </c>
      <c r="E22" s="42"/>
      <c r="F22" s="42"/>
      <c r="G22" s="42"/>
      <c r="H22" s="42"/>
      <c r="I22" s="128" t="s">
        <v>29</v>
      </c>
      <c r="J22" s="35" t="s">
        <v>30</v>
      </c>
      <c r="K22" s="45"/>
    </row>
    <row r="23" spans="2:11" s="1" customFormat="1" ht="18" customHeight="1">
      <c r="B23" s="41"/>
      <c r="C23" s="42"/>
      <c r="D23" s="42"/>
      <c r="E23" s="35" t="s">
        <v>36</v>
      </c>
      <c r="F23" s="42"/>
      <c r="G23" s="42"/>
      <c r="H23" s="42"/>
      <c r="I23" s="128" t="s">
        <v>32</v>
      </c>
      <c r="J23" s="35" t="s">
        <v>30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38</v>
      </c>
      <c r="E25" s="42"/>
      <c r="F25" s="42"/>
      <c r="G25" s="42"/>
      <c r="H25" s="42"/>
      <c r="I25" s="127"/>
      <c r="J25" s="42"/>
      <c r="K25" s="45"/>
    </row>
    <row r="26" spans="2:11" s="7" customFormat="1" ht="16.5" customHeight="1">
      <c r="B26" s="130"/>
      <c r="C26" s="131"/>
      <c r="D26" s="131"/>
      <c r="E26" s="367" t="s">
        <v>30</v>
      </c>
      <c r="F26" s="367"/>
      <c r="G26" s="367"/>
      <c r="H26" s="367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40</v>
      </c>
      <c r="E29" s="42"/>
      <c r="F29" s="42"/>
      <c r="G29" s="42"/>
      <c r="H29" s="42"/>
      <c r="I29" s="127"/>
      <c r="J29" s="137">
        <f>ROUND(J84,2)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42</v>
      </c>
      <c r="G31" s="42"/>
      <c r="H31" s="42"/>
      <c r="I31" s="138" t="s">
        <v>41</v>
      </c>
      <c r="J31" s="46" t="s">
        <v>43</v>
      </c>
      <c r="K31" s="45"/>
    </row>
    <row r="32" spans="2:11" s="1" customFormat="1" ht="14.45" customHeight="1">
      <c r="B32" s="41"/>
      <c r="C32" s="42"/>
      <c r="D32" s="49" t="s">
        <v>44</v>
      </c>
      <c r="E32" s="49" t="s">
        <v>45</v>
      </c>
      <c r="F32" s="139">
        <f>ROUND(SUM(BE84:BE92), 2)</f>
        <v>0</v>
      </c>
      <c r="G32" s="42"/>
      <c r="H32" s="42"/>
      <c r="I32" s="140">
        <v>0.21</v>
      </c>
      <c r="J32" s="139">
        <f>ROUND(ROUND((SUM(BE84:BE92)), 2)*I32, 2)</f>
        <v>0</v>
      </c>
      <c r="K32" s="45"/>
    </row>
    <row r="33" spans="2:11" s="1" customFormat="1" ht="14.45" customHeight="1">
      <c r="B33" s="41"/>
      <c r="C33" s="42"/>
      <c r="D33" s="42"/>
      <c r="E33" s="49" t="s">
        <v>46</v>
      </c>
      <c r="F33" s="139">
        <f>ROUND(SUM(BF84:BF92), 2)</f>
        <v>0</v>
      </c>
      <c r="G33" s="42"/>
      <c r="H33" s="42"/>
      <c r="I33" s="140">
        <v>0.15</v>
      </c>
      <c r="J33" s="139">
        <f>ROUND(ROUND((SUM(BF84:BF92)), 2)*I33, 2)</f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47</v>
      </c>
      <c r="F34" s="139">
        <f>ROUND(SUM(BG84:BG92), 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hidden="1" customHeight="1">
      <c r="B35" s="41"/>
      <c r="C35" s="42"/>
      <c r="D35" s="42"/>
      <c r="E35" s="49" t="s">
        <v>48</v>
      </c>
      <c r="F35" s="139">
        <f>ROUND(SUM(BH84:BH92), 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hidden="1" customHeight="1">
      <c r="B36" s="41"/>
      <c r="C36" s="42"/>
      <c r="D36" s="42"/>
      <c r="E36" s="49" t="s">
        <v>49</v>
      </c>
      <c r="F36" s="139">
        <f>ROUND(SUM(BI84:BI92), 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50</v>
      </c>
      <c r="E38" s="79"/>
      <c r="F38" s="79"/>
      <c r="G38" s="143" t="s">
        <v>51</v>
      </c>
      <c r="H38" s="144" t="s">
        <v>52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0000000000003" customHeight="1">
      <c r="B44" s="41"/>
      <c r="C44" s="30" t="s">
        <v>155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6.5" customHeight="1">
      <c r="B47" s="41"/>
      <c r="C47" s="42"/>
      <c r="D47" s="42"/>
      <c r="E47" s="391" t="str">
        <f>E7</f>
        <v>Revitalizace koupaliště Lhotka, Praha 4 - 2.etapa</v>
      </c>
      <c r="F47" s="392"/>
      <c r="G47" s="392"/>
      <c r="H47" s="392"/>
      <c r="I47" s="127"/>
      <c r="J47" s="42"/>
      <c r="K47" s="45"/>
    </row>
    <row r="48" spans="2:11">
      <c r="B48" s="28"/>
      <c r="C48" s="37" t="s">
        <v>153</v>
      </c>
      <c r="D48" s="29"/>
      <c r="E48" s="29"/>
      <c r="F48" s="29"/>
      <c r="G48" s="29"/>
      <c r="H48" s="29"/>
      <c r="I48" s="126"/>
      <c r="J48" s="29"/>
      <c r="K48" s="31"/>
    </row>
    <row r="49" spans="2:47" s="1" customFormat="1" ht="16.5" customHeight="1">
      <c r="B49" s="41"/>
      <c r="C49" s="42"/>
      <c r="D49" s="42"/>
      <c r="E49" s="391" t="s">
        <v>2472</v>
      </c>
      <c r="F49" s="394"/>
      <c r="G49" s="394"/>
      <c r="H49" s="394"/>
      <c r="I49" s="127"/>
      <c r="J49" s="42"/>
      <c r="K49" s="45"/>
    </row>
    <row r="50" spans="2:47" s="1" customFormat="1" ht="14.45" customHeight="1">
      <c r="B50" s="41"/>
      <c r="C50" s="37" t="s">
        <v>879</v>
      </c>
      <c r="D50" s="42"/>
      <c r="E50" s="42"/>
      <c r="F50" s="42"/>
      <c r="G50" s="42"/>
      <c r="H50" s="42"/>
      <c r="I50" s="127"/>
      <c r="J50" s="42"/>
      <c r="K50" s="45"/>
    </row>
    <row r="51" spans="2:47" s="1" customFormat="1" ht="17.25" customHeight="1">
      <c r="B51" s="41"/>
      <c r="C51" s="42"/>
      <c r="D51" s="42"/>
      <c r="E51" s="393" t="str">
        <f>E11</f>
        <v>SO 4.08 - Hrubé terénní úpravy + plochy travní a mlatové</v>
      </c>
      <c r="F51" s="394"/>
      <c r="G51" s="394"/>
      <c r="H51" s="394"/>
      <c r="I51" s="127"/>
      <c r="J51" s="42"/>
      <c r="K51" s="45"/>
    </row>
    <row r="52" spans="2:47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47" s="1" customFormat="1" ht="18" customHeight="1">
      <c r="B53" s="41"/>
      <c r="C53" s="37" t="s">
        <v>24</v>
      </c>
      <c r="D53" s="42"/>
      <c r="E53" s="42"/>
      <c r="F53" s="35" t="str">
        <f>F14</f>
        <v>Praha 4, k.ú. Lhotka 728071</v>
      </c>
      <c r="G53" s="42"/>
      <c r="H53" s="42"/>
      <c r="I53" s="128" t="s">
        <v>26</v>
      </c>
      <c r="J53" s="129" t="str">
        <f>IF(J14="","",J14)</f>
        <v>10. 8. 2018</v>
      </c>
      <c r="K53" s="45"/>
    </row>
    <row r="54" spans="2:47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47" s="1" customFormat="1">
      <c r="B55" s="41"/>
      <c r="C55" s="37" t="s">
        <v>28</v>
      </c>
      <c r="D55" s="42"/>
      <c r="E55" s="42"/>
      <c r="F55" s="35" t="str">
        <f>E17</f>
        <v>Městská část Praha 4</v>
      </c>
      <c r="G55" s="42"/>
      <c r="H55" s="42"/>
      <c r="I55" s="128" t="s">
        <v>35</v>
      </c>
      <c r="J55" s="367" t="str">
        <f>E23</f>
        <v>SUNCAD, s.r.o.</v>
      </c>
      <c r="K55" s="45"/>
    </row>
    <row r="56" spans="2:47" s="1" customFormat="1" ht="14.45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27"/>
      <c r="J56" s="395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47" s="1" customFormat="1" ht="29.25" customHeight="1">
      <c r="B58" s="41"/>
      <c r="C58" s="153" t="s">
        <v>156</v>
      </c>
      <c r="D58" s="141"/>
      <c r="E58" s="141"/>
      <c r="F58" s="141"/>
      <c r="G58" s="141"/>
      <c r="H58" s="141"/>
      <c r="I58" s="154"/>
      <c r="J58" s="155" t="s">
        <v>157</v>
      </c>
      <c r="K58" s="156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158</v>
      </c>
      <c r="D60" s="42"/>
      <c r="E60" s="42"/>
      <c r="F60" s="42"/>
      <c r="G60" s="42"/>
      <c r="H60" s="42"/>
      <c r="I60" s="127"/>
      <c r="J60" s="137">
        <f>J84</f>
        <v>0</v>
      </c>
      <c r="K60" s="45"/>
      <c r="AU60" s="24" t="s">
        <v>159</v>
      </c>
    </row>
    <row r="61" spans="2:47" s="8" customFormat="1" ht="24.95" customHeight="1">
      <c r="B61" s="158"/>
      <c r="C61" s="159"/>
      <c r="D61" s="160" t="s">
        <v>160</v>
      </c>
      <c r="E61" s="161"/>
      <c r="F61" s="161"/>
      <c r="G61" s="161"/>
      <c r="H61" s="161"/>
      <c r="I61" s="162"/>
      <c r="J61" s="163">
        <f>J85</f>
        <v>0</v>
      </c>
      <c r="K61" s="164"/>
    </row>
    <row r="62" spans="2:47" s="9" customFormat="1" ht="19.899999999999999" customHeight="1">
      <c r="B62" s="165"/>
      <c r="C62" s="166"/>
      <c r="D62" s="167" t="s">
        <v>161</v>
      </c>
      <c r="E62" s="168"/>
      <c r="F62" s="168"/>
      <c r="G62" s="168"/>
      <c r="H62" s="168"/>
      <c r="I62" s="169"/>
      <c r="J62" s="170">
        <f>J86</f>
        <v>0</v>
      </c>
      <c r="K62" s="171"/>
    </row>
    <row r="63" spans="2:47" s="1" customFormat="1" ht="21.75" customHeight="1">
      <c r="B63" s="41"/>
      <c r="C63" s="42"/>
      <c r="D63" s="42"/>
      <c r="E63" s="42"/>
      <c r="F63" s="42"/>
      <c r="G63" s="42"/>
      <c r="H63" s="42"/>
      <c r="I63" s="127"/>
      <c r="J63" s="42"/>
      <c r="K63" s="45"/>
    </row>
    <row r="64" spans="2:47" s="1" customFormat="1" ht="6.95" customHeight="1">
      <c r="B64" s="56"/>
      <c r="C64" s="57"/>
      <c r="D64" s="57"/>
      <c r="E64" s="57"/>
      <c r="F64" s="57"/>
      <c r="G64" s="57"/>
      <c r="H64" s="57"/>
      <c r="I64" s="148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51"/>
      <c r="J68" s="60"/>
      <c r="K68" s="60"/>
      <c r="L68" s="61"/>
    </row>
    <row r="69" spans="2:12" s="1" customFormat="1" ht="36.950000000000003" customHeight="1">
      <c r="B69" s="41"/>
      <c r="C69" s="62" t="s">
        <v>170</v>
      </c>
      <c r="D69" s="63"/>
      <c r="E69" s="63"/>
      <c r="F69" s="63"/>
      <c r="G69" s="63"/>
      <c r="H69" s="63"/>
      <c r="I69" s="172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72"/>
      <c r="J70" s="63"/>
      <c r="K70" s="63"/>
      <c r="L70" s="61"/>
    </row>
    <row r="71" spans="2:12" s="1" customFormat="1" ht="14.45" customHeight="1">
      <c r="B71" s="41"/>
      <c r="C71" s="65" t="s">
        <v>18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16.5" customHeight="1">
      <c r="B72" s="41"/>
      <c r="C72" s="63"/>
      <c r="D72" s="63"/>
      <c r="E72" s="396" t="str">
        <f>E7</f>
        <v>Revitalizace koupaliště Lhotka, Praha 4 - 2.etapa</v>
      </c>
      <c r="F72" s="397"/>
      <c r="G72" s="397"/>
      <c r="H72" s="397"/>
      <c r="I72" s="172"/>
      <c r="J72" s="63"/>
      <c r="K72" s="63"/>
      <c r="L72" s="61"/>
    </row>
    <row r="73" spans="2:12">
      <c r="B73" s="28"/>
      <c r="C73" s="65" t="s">
        <v>153</v>
      </c>
      <c r="D73" s="262"/>
      <c r="E73" s="262"/>
      <c r="F73" s="262"/>
      <c r="G73" s="262"/>
      <c r="H73" s="262"/>
      <c r="J73" s="262"/>
      <c r="K73" s="262"/>
      <c r="L73" s="263"/>
    </row>
    <row r="74" spans="2:12" s="1" customFormat="1" ht="16.5" customHeight="1">
      <c r="B74" s="41"/>
      <c r="C74" s="63"/>
      <c r="D74" s="63"/>
      <c r="E74" s="396" t="s">
        <v>2472</v>
      </c>
      <c r="F74" s="398"/>
      <c r="G74" s="398"/>
      <c r="H74" s="398"/>
      <c r="I74" s="172"/>
      <c r="J74" s="63"/>
      <c r="K74" s="63"/>
      <c r="L74" s="61"/>
    </row>
    <row r="75" spans="2:12" s="1" customFormat="1" ht="14.45" customHeight="1">
      <c r="B75" s="41"/>
      <c r="C75" s="65" t="s">
        <v>879</v>
      </c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17.25" customHeight="1">
      <c r="B76" s="41"/>
      <c r="C76" s="63"/>
      <c r="D76" s="63"/>
      <c r="E76" s="384" t="str">
        <f>E11</f>
        <v>SO 4.08 - Hrubé terénní úpravy + plochy travní a mlatové</v>
      </c>
      <c r="F76" s="398"/>
      <c r="G76" s="398"/>
      <c r="H76" s="398"/>
      <c r="I76" s="172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18" customHeight="1">
      <c r="B78" s="41"/>
      <c r="C78" s="65" t="s">
        <v>24</v>
      </c>
      <c r="D78" s="63"/>
      <c r="E78" s="63"/>
      <c r="F78" s="173" t="str">
        <f>F14</f>
        <v>Praha 4, k.ú. Lhotka 728071</v>
      </c>
      <c r="G78" s="63"/>
      <c r="H78" s="63"/>
      <c r="I78" s="174" t="s">
        <v>26</v>
      </c>
      <c r="J78" s="73" t="str">
        <f>IF(J14="","",J14)</f>
        <v>10. 8. 2018</v>
      </c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>
      <c r="B80" s="41"/>
      <c r="C80" s="65" t="s">
        <v>28</v>
      </c>
      <c r="D80" s="63"/>
      <c r="E80" s="63"/>
      <c r="F80" s="173" t="str">
        <f>E17</f>
        <v>Městská část Praha 4</v>
      </c>
      <c r="G80" s="63"/>
      <c r="H80" s="63"/>
      <c r="I80" s="174" t="s">
        <v>35</v>
      </c>
      <c r="J80" s="173" t="str">
        <f>E23</f>
        <v>SUNCAD, s.r.o.</v>
      </c>
      <c r="K80" s="63"/>
      <c r="L80" s="61"/>
    </row>
    <row r="81" spans="2:65" s="1" customFormat="1" ht="14.45" customHeight="1">
      <c r="B81" s="41"/>
      <c r="C81" s="65" t="s">
        <v>33</v>
      </c>
      <c r="D81" s="63"/>
      <c r="E81" s="63"/>
      <c r="F81" s="173" t="str">
        <f>IF(E20="","",E20)</f>
        <v/>
      </c>
      <c r="G81" s="63"/>
      <c r="H81" s="63"/>
      <c r="I81" s="172"/>
      <c r="J81" s="63"/>
      <c r="K81" s="63"/>
      <c r="L81" s="61"/>
    </row>
    <row r="82" spans="2:65" s="1" customFormat="1" ht="10.35" customHeight="1">
      <c r="B82" s="41"/>
      <c r="C82" s="63"/>
      <c r="D82" s="63"/>
      <c r="E82" s="63"/>
      <c r="F82" s="63"/>
      <c r="G82" s="63"/>
      <c r="H82" s="63"/>
      <c r="I82" s="172"/>
      <c r="J82" s="63"/>
      <c r="K82" s="63"/>
      <c r="L82" s="61"/>
    </row>
    <row r="83" spans="2:65" s="10" customFormat="1" ht="29.25" customHeight="1">
      <c r="B83" s="175"/>
      <c r="C83" s="176" t="s">
        <v>171</v>
      </c>
      <c r="D83" s="177" t="s">
        <v>59</v>
      </c>
      <c r="E83" s="177" t="s">
        <v>55</v>
      </c>
      <c r="F83" s="177" t="s">
        <v>172</v>
      </c>
      <c r="G83" s="177" t="s">
        <v>173</v>
      </c>
      <c r="H83" s="177" t="s">
        <v>174</v>
      </c>
      <c r="I83" s="178" t="s">
        <v>175</v>
      </c>
      <c r="J83" s="177" t="s">
        <v>157</v>
      </c>
      <c r="K83" s="179" t="s">
        <v>176</v>
      </c>
      <c r="L83" s="180"/>
      <c r="M83" s="81" t="s">
        <v>177</v>
      </c>
      <c r="N83" s="82" t="s">
        <v>44</v>
      </c>
      <c r="O83" s="82" t="s">
        <v>178</v>
      </c>
      <c r="P83" s="82" t="s">
        <v>179</v>
      </c>
      <c r="Q83" s="82" t="s">
        <v>180</v>
      </c>
      <c r="R83" s="82" t="s">
        <v>181</v>
      </c>
      <c r="S83" s="82" t="s">
        <v>182</v>
      </c>
      <c r="T83" s="83" t="s">
        <v>183</v>
      </c>
    </row>
    <row r="84" spans="2:65" s="1" customFormat="1" ht="29.25" customHeight="1">
      <c r="B84" s="41"/>
      <c r="C84" s="87" t="s">
        <v>158</v>
      </c>
      <c r="D84" s="63"/>
      <c r="E84" s="63"/>
      <c r="F84" s="63"/>
      <c r="G84" s="63"/>
      <c r="H84" s="63"/>
      <c r="I84" s="172"/>
      <c r="J84" s="181">
        <f>BK84</f>
        <v>0</v>
      </c>
      <c r="K84" s="63"/>
      <c r="L84" s="61"/>
      <c r="M84" s="84"/>
      <c r="N84" s="85"/>
      <c r="O84" s="85"/>
      <c r="P84" s="182">
        <f>P85</f>
        <v>0</v>
      </c>
      <c r="Q84" s="85"/>
      <c r="R84" s="182">
        <f>R85</f>
        <v>0</v>
      </c>
      <c r="S84" s="85"/>
      <c r="T84" s="183">
        <f>T85</f>
        <v>0</v>
      </c>
      <c r="AT84" s="24" t="s">
        <v>73</v>
      </c>
      <c r="AU84" s="24" t="s">
        <v>159</v>
      </c>
      <c r="BK84" s="184">
        <f>BK85</f>
        <v>0</v>
      </c>
    </row>
    <row r="85" spans="2:65" s="11" customFormat="1" ht="37.35" customHeight="1">
      <c r="B85" s="185"/>
      <c r="C85" s="186"/>
      <c r="D85" s="187" t="s">
        <v>73</v>
      </c>
      <c r="E85" s="188" t="s">
        <v>184</v>
      </c>
      <c r="F85" s="188" t="s">
        <v>185</v>
      </c>
      <c r="G85" s="186"/>
      <c r="H85" s="186"/>
      <c r="I85" s="189"/>
      <c r="J85" s="190">
        <f>BK85</f>
        <v>0</v>
      </c>
      <c r="K85" s="186"/>
      <c r="L85" s="191"/>
      <c r="M85" s="192"/>
      <c r="N85" s="193"/>
      <c r="O85" s="193"/>
      <c r="P85" s="194">
        <f>P86</f>
        <v>0</v>
      </c>
      <c r="Q85" s="193"/>
      <c r="R85" s="194">
        <f>R86</f>
        <v>0</v>
      </c>
      <c r="S85" s="193"/>
      <c r="T85" s="195">
        <f>T86</f>
        <v>0</v>
      </c>
      <c r="AR85" s="196" t="s">
        <v>82</v>
      </c>
      <c r="AT85" s="197" t="s">
        <v>73</v>
      </c>
      <c r="AU85" s="197" t="s">
        <v>74</v>
      </c>
      <c r="AY85" s="196" t="s">
        <v>186</v>
      </c>
      <c r="BK85" s="198">
        <f>BK86</f>
        <v>0</v>
      </c>
    </row>
    <row r="86" spans="2:65" s="11" customFormat="1" ht="19.899999999999999" customHeight="1">
      <c r="B86" s="185"/>
      <c r="C86" s="186"/>
      <c r="D86" s="187" t="s">
        <v>73</v>
      </c>
      <c r="E86" s="199" t="s">
        <v>82</v>
      </c>
      <c r="F86" s="199" t="s">
        <v>187</v>
      </c>
      <c r="G86" s="186"/>
      <c r="H86" s="186"/>
      <c r="I86" s="189"/>
      <c r="J86" s="200">
        <f>BK86</f>
        <v>0</v>
      </c>
      <c r="K86" s="186"/>
      <c r="L86" s="191"/>
      <c r="M86" s="192"/>
      <c r="N86" s="193"/>
      <c r="O86" s="193"/>
      <c r="P86" s="194">
        <f>SUM(P87:P92)</f>
        <v>0</v>
      </c>
      <c r="Q86" s="193"/>
      <c r="R86" s="194">
        <f>SUM(R87:R92)</f>
        <v>0</v>
      </c>
      <c r="S86" s="193"/>
      <c r="T86" s="195">
        <f>SUM(T87:T92)</f>
        <v>0</v>
      </c>
      <c r="AR86" s="196" t="s">
        <v>82</v>
      </c>
      <c r="AT86" s="197" t="s">
        <v>73</v>
      </c>
      <c r="AU86" s="197" t="s">
        <v>82</v>
      </c>
      <c r="AY86" s="196" t="s">
        <v>186</v>
      </c>
      <c r="BK86" s="198">
        <f>SUM(BK87:BK92)</f>
        <v>0</v>
      </c>
    </row>
    <row r="87" spans="2:65" s="1" customFormat="1" ht="16.5" customHeight="1">
      <c r="B87" s="41"/>
      <c r="C87" s="201" t="s">
        <v>82</v>
      </c>
      <c r="D87" s="201" t="s">
        <v>188</v>
      </c>
      <c r="E87" s="202" t="s">
        <v>717</v>
      </c>
      <c r="F87" s="203" t="s">
        <v>718</v>
      </c>
      <c r="G87" s="204" t="s">
        <v>191</v>
      </c>
      <c r="H87" s="205">
        <v>8065</v>
      </c>
      <c r="I87" s="206"/>
      <c r="J87" s="207">
        <f>ROUND(I87*H87,2)</f>
        <v>0</v>
      </c>
      <c r="K87" s="203" t="s">
        <v>192</v>
      </c>
      <c r="L87" s="61"/>
      <c r="M87" s="208" t="s">
        <v>30</v>
      </c>
      <c r="N87" s="209" t="s">
        <v>45</v>
      </c>
      <c r="O87" s="42"/>
      <c r="P87" s="210">
        <f>O87*H87</f>
        <v>0</v>
      </c>
      <c r="Q87" s="210">
        <v>0</v>
      </c>
      <c r="R87" s="210">
        <f>Q87*H87</f>
        <v>0</v>
      </c>
      <c r="S87" s="210">
        <v>0</v>
      </c>
      <c r="T87" s="211">
        <f>S87*H87</f>
        <v>0</v>
      </c>
      <c r="AR87" s="24" t="s">
        <v>193</v>
      </c>
      <c r="AT87" s="24" t="s">
        <v>188</v>
      </c>
      <c r="AU87" s="24" t="s">
        <v>84</v>
      </c>
      <c r="AY87" s="24" t="s">
        <v>186</v>
      </c>
      <c r="BE87" s="212">
        <f>IF(N87="základní",J87,0)</f>
        <v>0</v>
      </c>
      <c r="BF87" s="212">
        <f>IF(N87="snížená",J87,0)</f>
        <v>0</v>
      </c>
      <c r="BG87" s="212">
        <f>IF(N87="zákl. přenesená",J87,0)</f>
        <v>0</v>
      </c>
      <c r="BH87" s="212">
        <f>IF(N87="sníž. přenesená",J87,0)</f>
        <v>0</v>
      </c>
      <c r="BI87" s="212">
        <f>IF(N87="nulová",J87,0)</f>
        <v>0</v>
      </c>
      <c r="BJ87" s="24" t="s">
        <v>82</v>
      </c>
      <c r="BK87" s="212">
        <f>ROUND(I87*H87,2)</f>
        <v>0</v>
      </c>
      <c r="BL87" s="24" t="s">
        <v>193</v>
      </c>
      <c r="BM87" s="24" t="s">
        <v>2788</v>
      </c>
    </row>
    <row r="88" spans="2:65" s="1" customFormat="1" ht="13.5">
      <c r="B88" s="41"/>
      <c r="C88" s="63"/>
      <c r="D88" s="213" t="s">
        <v>195</v>
      </c>
      <c r="E88" s="63"/>
      <c r="F88" s="214" t="s">
        <v>720</v>
      </c>
      <c r="G88" s="63"/>
      <c r="H88" s="63"/>
      <c r="I88" s="172"/>
      <c r="J88" s="63"/>
      <c r="K88" s="63"/>
      <c r="L88" s="61"/>
      <c r="M88" s="215"/>
      <c r="N88" s="42"/>
      <c r="O88" s="42"/>
      <c r="P88" s="42"/>
      <c r="Q88" s="42"/>
      <c r="R88" s="42"/>
      <c r="S88" s="42"/>
      <c r="T88" s="78"/>
      <c r="AT88" s="24" t="s">
        <v>195</v>
      </c>
      <c r="AU88" s="24" t="s">
        <v>84</v>
      </c>
    </row>
    <row r="89" spans="2:65" s="12" customFormat="1" ht="13.5">
      <c r="B89" s="216"/>
      <c r="C89" s="217"/>
      <c r="D89" s="213" t="s">
        <v>197</v>
      </c>
      <c r="E89" s="218" t="s">
        <v>30</v>
      </c>
      <c r="F89" s="219" t="s">
        <v>2789</v>
      </c>
      <c r="G89" s="217"/>
      <c r="H89" s="220">
        <v>8065</v>
      </c>
      <c r="I89" s="221"/>
      <c r="J89" s="217"/>
      <c r="K89" s="217"/>
      <c r="L89" s="222"/>
      <c r="M89" s="223"/>
      <c r="N89" s="224"/>
      <c r="O89" s="224"/>
      <c r="P89" s="224"/>
      <c r="Q89" s="224"/>
      <c r="R89" s="224"/>
      <c r="S89" s="224"/>
      <c r="T89" s="225"/>
      <c r="AT89" s="226" t="s">
        <v>197</v>
      </c>
      <c r="AU89" s="226" t="s">
        <v>84</v>
      </c>
      <c r="AV89" s="12" t="s">
        <v>84</v>
      </c>
      <c r="AW89" s="12" t="s">
        <v>37</v>
      </c>
      <c r="AX89" s="12" t="s">
        <v>74</v>
      </c>
      <c r="AY89" s="226" t="s">
        <v>186</v>
      </c>
    </row>
    <row r="90" spans="2:65" s="1" customFormat="1" ht="16.5" customHeight="1">
      <c r="B90" s="41"/>
      <c r="C90" s="201" t="s">
        <v>84</v>
      </c>
      <c r="D90" s="201" t="s">
        <v>188</v>
      </c>
      <c r="E90" s="202" t="s">
        <v>1767</v>
      </c>
      <c r="F90" s="203" t="s">
        <v>1768</v>
      </c>
      <c r="G90" s="204" t="s">
        <v>191</v>
      </c>
      <c r="H90" s="205">
        <v>8065</v>
      </c>
      <c r="I90" s="206"/>
      <c r="J90" s="207">
        <f>ROUND(I90*H90,2)</f>
        <v>0</v>
      </c>
      <c r="K90" s="203" t="s">
        <v>192</v>
      </c>
      <c r="L90" s="61"/>
      <c r="M90" s="208" t="s">
        <v>30</v>
      </c>
      <c r="N90" s="209" t="s">
        <v>45</v>
      </c>
      <c r="O90" s="42"/>
      <c r="P90" s="210">
        <f>O90*H90</f>
        <v>0</v>
      </c>
      <c r="Q90" s="210">
        <v>0</v>
      </c>
      <c r="R90" s="210">
        <f>Q90*H90</f>
        <v>0</v>
      </c>
      <c r="S90" s="210">
        <v>0</v>
      </c>
      <c r="T90" s="211">
        <f>S90*H90</f>
        <v>0</v>
      </c>
      <c r="AR90" s="24" t="s">
        <v>193</v>
      </c>
      <c r="AT90" s="24" t="s">
        <v>188</v>
      </c>
      <c r="AU90" s="24" t="s">
        <v>84</v>
      </c>
      <c r="AY90" s="24" t="s">
        <v>186</v>
      </c>
      <c r="BE90" s="212">
        <f>IF(N90="základní",J90,0)</f>
        <v>0</v>
      </c>
      <c r="BF90" s="212">
        <f>IF(N90="snížená",J90,0)</f>
        <v>0</v>
      </c>
      <c r="BG90" s="212">
        <f>IF(N90="zákl. přenesená",J90,0)</f>
        <v>0</v>
      </c>
      <c r="BH90" s="212">
        <f>IF(N90="sníž. přenesená",J90,0)</f>
        <v>0</v>
      </c>
      <c r="BI90" s="212">
        <f>IF(N90="nulová",J90,0)</f>
        <v>0</v>
      </c>
      <c r="BJ90" s="24" t="s">
        <v>82</v>
      </c>
      <c r="BK90" s="212">
        <f>ROUND(I90*H90,2)</f>
        <v>0</v>
      </c>
      <c r="BL90" s="24" t="s">
        <v>193</v>
      </c>
      <c r="BM90" s="24" t="s">
        <v>2790</v>
      </c>
    </row>
    <row r="91" spans="2:65" s="1" customFormat="1" ht="27">
      <c r="B91" s="41"/>
      <c r="C91" s="63"/>
      <c r="D91" s="213" t="s">
        <v>195</v>
      </c>
      <c r="E91" s="63"/>
      <c r="F91" s="214" t="s">
        <v>1770</v>
      </c>
      <c r="G91" s="63"/>
      <c r="H91" s="63"/>
      <c r="I91" s="172"/>
      <c r="J91" s="63"/>
      <c r="K91" s="63"/>
      <c r="L91" s="61"/>
      <c r="M91" s="215"/>
      <c r="N91" s="42"/>
      <c r="O91" s="42"/>
      <c r="P91" s="42"/>
      <c r="Q91" s="42"/>
      <c r="R91" s="42"/>
      <c r="S91" s="42"/>
      <c r="T91" s="78"/>
      <c r="AT91" s="24" t="s">
        <v>195</v>
      </c>
      <c r="AU91" s="24" t="s">
        <v>84</v>
      </c>
    </row>
    <row r="92" spans="2:65" s="12" customFormat="1" ht="13.5">
      <c r="B92" s="216"/>
      <c r="C92" s="217"/>
      <c r="D92" s="213" t="s">
        <v>197</v>
      </c>
      <c r="E92" s="218" t="s">
        <v>30</v>
      </c>
      <c r="F92" s="219" t="s">
        <v>2789</v>
      </c>
      <c r="G92" s="217"/>
      <c r="H92" s="220">
        <v>8065</v>
      </c>
      <c r="I92" s="221"/>
      <c r="J92" s="217"/>
      <c r="K92" s="217"/>
      <c r="L92" s="222"/>
      <c r="M92" s="268"/>
      <c r="N92" s="269"/>
      <c r="O92" s="269"/>
      <c r="P92" s="269"/>
      <c r="Q92" s="269"/>
      <c r="R92" s="269"/>
      <c r="S92" s="269"/>
      <c r="T92" s="270"/>
      <c r="AT92" s="226" t="s">
        <v>197</v>
      </c>
      <c r="AU92" s="226" t="s">
        <v>84</v>
      </c>
      <c r="AV92" s="12" t="s">
        <v>84</v>
      </c>
      <c r="AW92" s="12" t="s">
        <v>37</v>
      </c>
      <c r="AX92" s="12" t="s">
        <v>74</v>
      </c>
      <c r="AY92" s="226" t="s">
        <v>186</v>
      </c>
    </row>
    <row r="93" spans="2:65" s="1" customFormat="1" ht="6.95" customHeight="1">
      <c r="B93" s="56"/>
      <c r="C93" s="57"/>
      <c r="D93" s="57"/>
      <c r="E93" s="57"/>
      <c r="F93" s="57"/>
      <c r="G93" s="57"/>
      <c r="H93" s="57"/>
      <c r="I93" s="148"/>
      <c r="J93" s="57"/>
      <c r="K93" s="57"/>
      <c r="L93" s="61"/>
    </row>
  </sheetData>
  <sheetProtection algorithmName="SHA-512" hashValue="JVdhcf19X+CILFcuIVTHiLylbDWVNyOnp5mlVYjCBGsmFUmwGq1TbOEQ6VWvhGVcnnLgNMnFyGUTGpbWxj+dvA==" saltValue="dQxL5n9Vhf+TeEi/UNtYArpR4OuE4PgegMRmWnbnhMMqjkNY+sum8E+h21Of5rNssqkuSSMju3yXDnDx14/wCg==" spinCount="100000" sheet="1" objects="1" scenarios="1" formatColumns="0" formatRows="0" autoFilter="0"/>
  <autoFilter ref="C83:K92" xr:uid="{00000000-0009-0000-0000-000012000000}"/>
  <mergeCells count="13">
    <mergeCell ref="E76:H76"/>
    <mergeCell ref="G1:H1"/>
    <mergeCell ref="L2:V2"/>
    <mergeCell ref="E49:H49"/>
    <mergeCell ref="E51:H51"/>
    <mergeCell ref="J55:J56"/>
    <mergeCell ref="E72:H72"/>
    <mergeCell ref="E74:H74"/>
    <mergeCell ref="E7:H7"/>
    <mergeCell ref="E9:H9"/>
    <mergeCell ref="E11:H11"/>
    <mergeCell ref="E26:H26"/>
    <mergeCell ref="E47:H47"/>
  </mergeCells>
  <hyperlinks>
    <hyperlink ref="F1:G1" location="C2" display="1) Krycí list soupisu" xr:uid="{00000000-0004-0000-1200-000000000000}"/>
    <hyperlink ref="G1:H1" location="C58" display="2) Rekapitulace" xr:uid="{00000000-0004-0000-1200-000001000000}"/>
    <hyperlink ref="J1" location="C83" display="3) Soupis prací" xr:uid="{00000000-0004-0000-1200-000002000000}"/>
    <hyperlink ref="L1:V1" location="'Rekapitulace stavby'!C2" display="Rekapitulace stavby" xr:uid="{00000000-0004-0000-12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38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147</v>
      </c>
      <c r="G1" s="399" t="s">
        <v>148</v>
      </c>
      <c r="H1" s="399"/>
      <c r="I1" s="124"/>
      <c r="J1" s="123" t="s">
        <v>149</v>
      </c>
      <c r="K1" s="122" t="s">
        <v>150</v>
      </c>
      <c r="L1" s="123" t="s">
        <v>151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83</v>
      </c>
    </row>
    <row r="3" spans="1:70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152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1:70" ht="16.5" customHeight="1">
      <c r="B7" s="28"/>
      <c r="C7" s="29"/>
      <c r="D7" s="29"/>
      <c r="E7" s="391" t="str">
        <f>'Rekapitulace stavby'!K6</f>
        <v>Revitalizace koupaliště Lhotka, Praha 4 - 2.etapa</v>
      </c>
      <c r="F7" s="392"/>
      <c r="G7" s="392"/>
      <c r="H7" s="392"/>
      <c r="I7" s="126"/>
      <c r="J7" s="29"/>
      <c r="K7" s="31"/>
    </row>
    <row r="8" spans="1:70" s="1" customFormat="1">
      <c r="B8" s="41"/>
      <c r="C8" s="42"/>
      <c r="D8" s="37" t="s">
        <v>153</v>
      </c>
      <c r="E8" s="42"/>
      <c r="F8" s="42"/>
      <c r="G8" s="42"/>
      <c r="H8" s="42"/>
      <c r="I8" s="127"/>
      <c r="J8" s="42"/>
      <c r="K8" s="45"/>
    </row>
    <row r="9" spans="1:70" s="1" customFormat="1" ht="36.950000000000003" customHeight="1">
      <c r="B9" s="41"/>
      <c r="C9" s="42"/>
      <c r="D9" s="42"/>
      <c r="E9" s="393" t="s">
        <v>154</v>
      </c>
      <c r="F9" s="394"/>
      <c r="G9" s="394"/>
      <c r="H9" s="394"/>
      <c r="I9" s="127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27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28" t="s">
        <v>22</v>
      </c>
      <c r="J11" s="35" t="s">
        <v>30</v>
      </c>
      <c r="K11" s="45"/>
    </row>
    <row r="12" spans="1:70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28" t="s">
        <v>26</v>
      </c>
      <c r="J12" s="129" t="str">
        <f>'Rekapitulace stavby'!AN8</f>
        <v>10. 8. 2018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27"/>
      <c r="J13" s="42"/>
      <c r="K13" s="45"/>
    </row>
    <row r="14" spans="1:70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28" t="s">
        <v>29</v>
      </c>
      <c r="J14" s="35" t="s">
        <v>30</v>
      </c>
      <c r="K14" s="45"/>
    </row>
    <row r="15" spans="1:70" s="1" customFormat="1" ht="18" customHeight="1">
      <c r="B15" s="41"/>
      <c r="C15" s="42"/>
      <c r="D15" s="42"/>
      <c r="E15" s="35" t="s">
        <v>31</v>
      </c>
      <c r="F15" s="42"/>
      <c r="G15" s="42"/>
      <c r="H15" s="42"/>
      <c r="I15" s="128" t="s">
        <v>32</v>
      </c>
      <c r="J15" s="35" t="s">
        <v>30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27"/>
      <c r="J16" s="42"/>
      <c r="K16" s="45"/>
    </row>
    <row r="17" spans="2:11" s="1" customFormat="1" ht="14.45" customHeight="1">
      <c r="B17" s="41"/>
      <c r="C17" s="42"/>
      <c r="D17" s="37" t="s">
        <v>33</v>
      </c>
      <c r="E17" s="42"/>
      <c r="F17" s="42"/>
      <c r="G17" s="42"/>
      <c r="H17" s="42"/>
      <c r="I17" s="128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8" t="s">
        <v>32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7"/>
      <c r="J19" s="42"/>
      <c r="K19" s="45"/>
    </row>
    <row r="20" spans="2:11" s="1" customFormat="1" ht="14.45" customHeight="1">
      <c r="B20" s="41"/>
      <c r="C20" s="42"/>
      <c r="D20" s="37" t="s">
        <v>35</v>
      </c>
      <c r="E20" s="42"/>
      <c r="F20" s="42"/>
      <c r="G20" s="42"/>
      <c r="H20" s="42"/>
      <c r="I20" s="128" t="s">
        <v>29</v>
      </c>
      <c r="J20" s="35" t="s">
        <v>30</v>
      </c>
      <c r="K20" s="45"/>
    </row>
    <row r="21" spans="2:11" s="1" customFormat="1" ht="18" customHeight="1">
      <c r="B21" s="41"/>
      <c r="C21" s="42"/>
      <c r="D21" s="42"/>
      <c r="E21" s="35" t="s">
        <v>36</v>
      </c>
      <c r="F21" s="42"/>
      <c r="G21" s="42"/>
      <c r="H21" s="42"/>
      <c r="I21" s="128" t="s">
        <v>32</v>
      </c>
      <c r="J21" s="35" t="s">
        <v>30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7"/>
      <c r="J22" s="42"/>
      <c r="K22" s="45"/>
    </row>
    <row r="23" spans="2:11" s="1" customFormat="1" ht="14.45" customHeight="1">
      <c r="B23" s="41"/>
      <c r="C23" s="42"/>
      <c r="D23" s="37" t="s">
        <v>38</v>
      </c>
      <c r="E23" s="42"/>
      <c r="F23" s="42"/>
      <c r="G23" s="42"/>
      <c r="H23" s="42"/>
      <c r="I23" s="127"/>
      <c r="J23" s="42"/>
      <c r="K23" s="45"/>
    </row>
    <row r="24" spans="2:11" s="7" customFormat="1" ht="16.5" customHeight="1">
      <c r="B24" s="130"/>
      <c r="C24" s="131"/>
      <c r="D24" s="131"/>
      <c r="E24" s="367" t="s">
        <v>30</v>
      </c>
      <c r="F24" s="367"/>
      <c r="G24" s="367"/>
      <c r="H24" s="367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7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34"/>
      <c r="J26" s="85"/>
      <c r="K26" s="135"/>
    </row>
    <row r="27" spans="2:11" s="1" customFormat="1" ht="25.35" customHeight="1">
      <c r="B27" s="41"/>
      <c r="C27" s="42"/>
      <c r="D27" s="136" t="s">
        <v>40</v>
      </c>
      <c r="E27" s="42"/>
      <c r="F27" s="42"/>
      <c r="G27" s="42"/>
      <c r="H27" s="42"/>
      <c r="I27" s="127"/>
      <c r="J27" s="137">
        <f>ROUND(J86,2)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14.45" customHeight="1">
      <c r="B29" s="41"/>
      <c r="C29" s="42"/>
      <c r="D29" s="42"/>
      <c r="E29" s="42"/>
      <c r="F29" s="46" t="s">
        <v>42</v>
      </c>
      <c r="G29" s="42"/>
      <c r="H29" s="42"/>
      <c r="I29" s="138" t="s">
        <v>41</v>
      </c>
      <c r="J29" s="46" t="s">
        <v>43</v>
      </c>
      <c r="K29" s="45"/>
    </row>
    <row r="30" spans="2:11" s="1" customFormat="1" ht="14.45" customHeight="1">
      <c r="B30" s="41"/>
      <c r="C30" s="42"/>
      <c r="D30" s="49" t="s">
        <v>44</v>
      </c>
      <c r="E30" s="49" t="s">
        <v>45</v>
      </c>
      <c r="F30" s="139">
        <f>ROUND(SUM(BE86:BE383), 2)</f>
        <v>0</v>
      </c>
      <c r="G30" s="42"/>
      <c r="H30" s="42"/>
      <c r="I30" s="140">
        <v>0.21</v>
      </c>
      <c r="J30" s="139">
        <f>ROUND(ROUND((SUM(BE86:BE383)),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46</v>
      </c>
      <c r="F31" s="139">
        <f>ROUND(SUM(BF86:BF383), 2)</f>
        <v>0</v>
      </c>
      <c r="G31" s="42"/>
      <c r="H31" s="42"/>
      <c r="I31" s="140">
        <v>0.15</v>
      </c>
      <c r="J31" s="139">
        <f>ROUND(ROUND((SUM(BF86:BF383)),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47</v>
      </c>
      <c r="F32" s="139">
        <f>ROUND(SUM(BG86:BG383), 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48</v>
      </c>
      <c r="F33" s="139">
        <f>ROUND(SUM(BH86:BH383), 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49</v>
      </c>
      <c r="F34" s="139">
        <f>ROUND(SUM(BI86:BI383), 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7"/>
      <c r="J35" s="42"/>
      <c r="K35" s="45"/>
    </row>
    <row r="36" spans="2:11" s="1" customFormat="1" ht="25.35" customHeight="1">
      <c r="B36" s="41"/>
      <c r="C36" s="141"/>
      <c r="D36" s="142" t="s">
        <v>50</v>
      </c>
      <c r="E36" s="79"/>
      <c r="F36" s="79"/>
      <c r="G36" s="143" t="s">
        <v>51</v>
      </c>
      <c r="H36" s="144" t="s">
        <v>52</v>
      </c>
      <c r="I36" s="145"/>
      <c r="J36" s="146">
        <f>SUM(J27:J34)</f>
        <v>0</v>
      </c>
      <c r="K36" s="147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8"/>
      <c r="J37" s="57"/>
      <c r="K37" s="58"/>
    </row>
    <row r="41" spans="2:11" s="1" customFormat="1" ht="6.95" customHeight="1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r="42" spans="2:11" s="1" customFormat="1" ht="36.950000000000003" customHeight="1">
      <c r="B42" s="41"/>
      <c r="C42" s="30" t="s">
        <v>155</v>
      </c>
      <c r="D42" s="42"/>
      <c r="E42" s="42"/>
      <c r="F42" s="42"/>
      <c r="G42" s="42"/>
      <c r="H42" s="42"/>
      <c r="I42" s="127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7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16.5" customHeight="1">
      <c r="B45" s="41"/>
      <c r="C45" s="42"/>
      <c r="D45" s="42"/>
      <c r="E45" s="391" t="str">
        <f>E7</f>
        <v>Revitalizace koupaliště Lhotka, Praha 4 - 2.etapa</v>
      </c>
      <c r="F45" s="392"/>
      <c r="G45" s="392"/>
      <c r="H45" s="392"/>
      <c r="I45" s="127"/>
      <c r="J45" s="42"/>
      <c r="K45" s="45"/>
    </row>
    <row r="46" spans="2:11" s="1" customFormat="1" ht="14.45" customHeight="1">
      <c r="B46" s="41"/>
      <c r="C46" s="37" t="s">
        <v>153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7.25" customHeight="1">
      <c r="B47" s="41"/>
      <c r="C47" s="42"/>
      <c r="D47" s="42"/>
      <c r="E47" s="393" t="str">
        <f>E9</f>
        <v>SO 1 - Parkování</v>
      </c>
      <c r="F47" s="394"/>
      <c r="G47" s="394"/>
      <c r="H47" s="394"/>
      <c r="I47" s="127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7"/>
      <c r="J48" s="42"/>
      <c r="K48" s="45"/>
    </row>
    <row r="49" spans="2:47" s="1" customFormat="1" ht="18" customHeight="1">
      <c r="B49" s="41"/>
      <c r="C49" s="37" t="s">
        <v>24</v>
      </c>
      <c r="D49" s="42"/>
      <c r="E49" s="42"/>
      <c r="F49" s="35" t="str">
        <f>F12</f>
        <v>Praha 4, k.ú. Lhotka 728071</v>
      </c>
      <c r="G49" s="42"/>
      <c r="H49" s="42"/>
      <c r="I49" s="128" t="s">
        <v>26</v>
      </c>
      <c r="J49" s="129" t="str">
        <f>IF(J12="","",J12)</f>
        <v>10. 8. 2018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27"/>
      <c r="J50" s="42"/>
      <c r="K50" s="45"/>
    </row>
    <row r="51" spans="2:47" s="1" customFormat="1">
      <c r="B51" s="41"/>
      <c r="C51" s="37" t="s">
        <v>28</v>
      </c>
      <c r="D51" s="42"/>
      <c r="E51" s="42"/>
      <c r="F51" s="35" t="str">
        <f>E15</f>
        <v>Městská část Praha 4</v>
      </c>
      <c r="G51" s="42"/>
      <c r="H51" s="42"/>
      <c r="I51" s="128" t="s">
        <v>35</v>
      </c>
      <c r="J51" s="367" t="str">
        <f>E21</f>
        <v>SUNCAD, s.r.o.</v>
      </c>
      <c r="K51" s="45"/>
    </row>
    <row r="52" spans="2:47" s="1" customFormat="1" ht="14.45" customHeight="1">
      <c r="B52" s="41"/>
      <c r="C52" s="37" t="s">
        <v>33</v>
      </c>
      <c r="D52" s="42"/>
      <c r="E52" s="42"/>
      <c r="F52" s="35" t="str">
        <f>IF(E18="","",E18)</f>
        <v/>
      </c>
      <c r="G52" s="42"/>
      <c r="H52" s="42"/>
      <c r="I52" s="127"/>
      <c r="J52" s="395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27"/>
      <c r="J53" s="42"/>
      <c r="K53" s="45"/>
    </row>
    <row r="54" spans="2:47" s="1" customFormat="1" ht="29.25" customHeight="1">
      <c r="B54" s="41"/>
      <c r="C54" s="153" t="s">
        <v>156</v>
      </c>
      <c r="D54" s="141"/>
      <c r="E54" s="141"/>
      <c r="F54" s="141"/>
      <c r="G54" s="141"/>
      <c r="H54" s="141"/>
      <c r="I54" s="154"/>
      <c r="J54" s="155" t="s">
        <v>157</v>
      </c>
      <c r="K54" s="156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27"/>
      <c r="J55" s="42"/>
      <c r="K55" s="45"/>
    </row>
    <row r="56" spans="2:47" s="1" customFormat="1" ht="29.25" customHeight="1">
      <c r="B56" s="41"/>
      <c r="C56" s="157" t="s">
        <v>158</v>
      </c>
      <c r="D56" s="42"/>
      <c r="E56" s="42"/>
      <c r="F56" s="42"/>
      <c r="G56" s="42"/>
      <c r="H56" s="42"/>
      <c r="I56" s="127"/>
      <c r="J56" s="137">
        <f>J86</f>
        <v>0</v>
      </c>
      <c r="K56" s="45"/>
      <c r="AU56" s="24" t="s">
        <v>159</v>
      </c>
    </row>
    <row r="57" spans="2:47" s="8" customFormat="1" ht="24.95" customHeight="1">
      <c r="B57" s="158"/>
      <c r="C57" s="159"/>
      <c r="D57" s="160" t="s">
        <v>160</v>
      </c>
      <c r="E57" s="161"/>
      <c r="F57" s="161"/>
      <c r="G57" s="161"/>
      <c r="H57" s="161"/>
      <c r="I57" s="162"/>
      <c r="J57" s="163">
        <f>J87</f>
        <v>0</v>
      </c>
      <c r="K57" s="164"/>
    </row>
    <row r="58" spans="2:47" s="9" customFormat="1" ht="19.899999999999999" customHeight="1">
      <c r="B58" s="165"/>
      <c r="C58" s="166"/>
      <c r="D58" s="167" t="s">
        <v>161</v>
      </c>
      <c r="E58" s="168"/>
      <c r="F58" s="168"/>
      <c r="G58" s="168"/>
      <c r="H58" s="168"/>
      <c r="I58" s="169"/>
      <c r="J58" s="170">
        <f>J88</f>
        <v>0</v>
      </c>
      <c r="K58" s="171"/>
    </row>
    <row r="59" spans="2:47" s="9" customFormat="1" ht="19.899999999999999" customHeight="1">
      <c r="B59" s="165"/>
      <c r="C59" s="166"/>
      <c r="D59" s="167" t="s">
        <v>162</v>
      </c>
      <c r="E59" s="168"/>
      <c r="F59" s="168"/>
      <c r="G59" s="168"/>
      <c r="H59" s="168"/>
      <c r="I59" s="169"/>
      <c r="J59" s="170">
        <f>J217</f>
        <v>0</v>
      </c>
      <c r="K59" s="171"/>
    </row>
    <row r="60" spans="2:47" s="9" customFormat="1" ht="19.899999999999999" customHeight="1">
      <c r="B60" s="165"/>
      <c r="C60" s="166"/>
      <c r="D60" s="167" t="s">
        <v>163</v>
      </c>
      <c r="E60" s="168"/>
      <c r="F60" s="168"/>
      <c r="G60" s="168"/>
      <c r="H60" s="168"/>
      <c r="I60" s="169"/>
      <c r="J60" s="170">
        <f>J230</f>
        <v>0</v>
      </c>
      <c r="K60" s="171"/>
    </row>
    <row r="61" spans="2:47" s="9" customFormat="1" ht="19.899999999999999" customHeight="1">
      <c r="B61" s="165"/>
      <c r="C61" s="166"/>
      <c r="D61" s="167" t="s">
        <v>164</v>
      </c>
      <c r="E61" s="168"/>
      <c r="F61" s="168"/>
      <c r="G61" s="168"/>
      <c r="H61" s="168"/>
      <c r="I61" s="169"/>
      <c r="J61" s="170">
        <f>J237</f>
        <v>0</v>
      </c>
      <c r="K61" s="171"/>
    </row>
    <row r="62" spans="2:47" s="9" customFormat="1" ht="19.899999999999999" customHeight="1">
      <c r="B62" s="165"/>
      <c r="C62" s="166"/>
      <c r="D62" s="167" t="s">
        <v>165</v>
      </c>
      <c r="E62" s="168"/>
      <c r="F62" s="168"/>
      <c r="G62" s="168"/>
      <c r="H62" s="168"/>
      <c r="I62" s="169"/>
      <c r="J62" s="170">
        <f>J242</f>
        <v>0</v>
      </c>
      <c r="K62" s="171"/>
    </row>
    <row r="63" spans="2:47" s="9" customFormat="1" ht="19.899999999999999" customHeight="1">
      <c r="B63" s="165"/>
      <c r="C63" s="166"/>
      <c r="D63" s="167" t="s">
        <v>166</v>
      </c>
      <c r="E63" s="168"/>
      <c r="F63" s="168"/>
      <c r="G63" s="168"/>
      <c r="H63" s="168"/>
      <c r="I63" s="169"/>
      <c r="J63" s="170">
        <f>J274</f>
        <v>0</v>
      </c>
      <c r="K63" s="171"/>
    </row>
    <row r="64" spans="2:47" s="9" customFormat="1" ht="19.899999999999999" customHeight="1">
      <c r="B64" s="165"/>
      <c r="C64" s="166"/>
      <c r="D64" s="167" t="s">
        <v>167</v>
      </c>
      <c r="E64" s="168"/>
      <c r="F64" s="168"/>
      <c r="G64" s="168"/>
      <c r="H64" s="168"/>
      <c r="I64" s="169"/>
      <c r="J64" s="170">
        <f>J302</f>
        <v>0</v>
      </c>
      <c r="K64" s="171"/>
    </row>
    <row r="65" spans="2:12" s="9" customFormat="1" ht="19.899999999999999" customHeight="1">
      <c r="B65" s="165"/>
      <c r="C65" s="166"/>
      <c r="D65" s="167" t="s">
        <v>168</v>
      </c>
      <c r="E65" s="168"/>
      <c r="F65" s="168"/>
      <c r="G65" s="168"/>
      <c r="H65" s="168"/>
      <c r="I65" s="169"/>
      <c r="J65" s="170">
        <f>J358</f>
        <v>0</v>
      </c>
      <c r="K65" s="171"/>
    </row>
    <row r="66" spans="2:12" s="9" customFormat="1" ht="19.899999999999999" customHeight="1">
      <c r="B66" s="165"/>
      <c r="C66" s="166"/>
      <c r="D66" s="167" t="s">
        <v>169</v>
      </c>
      <c r="E66" s="168"/>
      <c r="F66" s="168"/>
      <c r="G66" s="168"/>
      <c r="H66" s="168"/>
      <c r="I66" s="169"/>
      <c r="J66" s="170">
        <f>J380</f>
        <v>0</v>
      </c>
      <c r="K66" s="171"/>
    </row>
    <row r="67" spans="2:12" s="1" customFormat="1" ht="21.75" customHeight="1">
      <c r="B67" s="41"/>
      <c r="C67" s="42"/>
      <c r="D67" s="42"/>
      <c r="E67" s="42"/>
      <c r="F67" s="42"/>
      <c r="G67" s="42"/>
      <c r="H67" s="42"/>
      <c r="I67" s="127"/>
      <c r="J67" s="42"/>
      <c r="K67" s="45"/>
    </row>
    <row r="68" spans="2:12" s="1" customFormat="1" ht="6.95" customHeight="1">
      <c r="B68" s="56"/>
      <c r="C68" s="57"/>
      <c r="D68" s="57"/>
      <c r="E68" s="57"/>
      <c r="F68" s="57"/>
      <c r="G68" s="57"/>
      <c r="H68" s="57"/>
      <c r="I68" s="148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51"/>
      <c r="J72" s="60"/>
      <c r="K72" s="60"/>
      <c r="L72" s="61"/>
    </row>
    <row r="73" spans="2:12" s="1" customFormat="1" ht="36.950000000000003" customHeight="1">
      <c r="B73" s="41"/>
      <c r="C73" s="62" t="s">
        <v>170</v>
      </c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72"/>
      <c r="J74" s="63"/>
      <c r="K74" s="63"/>
      <c r="L74" s="61"/>
    </row>
    <row r="75" spans="2:12" s="1" customFormat="1" ht="14.45" customHeight="1">
      <c r="B75" s="41"/>
      <c r="C75" s="65" t="s">
        <v>18</v>
      </c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16.5" customHeight="1">
      <c r="B76" s="41"/>
      <c r="C76" s="63"/>
      <c r="D76" s="63"/>
      <c r="E76" s="396" t="str">
        <f>E7</f>
        <v>Revitalizace koupaliště Lhotka, Praha 4 - 2.etapa</v>
      </c>
      <c r="F76" s="397"/>
      <c r="G76" s="397"/>
      <c r="H76" s="397"/>
      <c r="I76" s="172"/>
      <c r="J76" s="63"/>
      <c r="K76" s="63"/>
      <c r="L76" s="61"/>
    </row>
    <row r="77" spans="2:12" s="1" customFormat="1" ht="14.45" customHeight="1">
      <c r="B77" s="41"/>
      <c r="C77" s="65" t="s">
        <v>153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17.25" customHeight="1">
      <c r="B78" s="41"/>
      <c r="C78" s="63"/>
      <c r="D78" s="63"/>
      <c r="E78" s="384" t="str">
        <f>E9</f>
        <v>SO 1 - Parkování</v>
      </c>
      <c r="F78" s="398"/>
      <c r="G78" s="398"/>
      <c r="H78" s="398"/>
      <c r="I78" s="172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8" customHeight="1">
      <c r="B80" s="41"/>
      <c r="C80" s="65" t="s">
        <v>24</v>
      </c>
      <c r="D80" s="63"/>
      <c r="E80" s="63"/>
      <c r="F80" s="173" t="str">
        <f>F12</f>
        <v>Praha 4, k.ú. Lhotka 728071</v>
      </c>
      <c r="G80" s="63"/>
      <c r="H80" s="63"/>
      <c r="I80" s="174" t="s">
        <v>26</v>
      </c>
      <c r="J80" s="73" t="str">
        <f>IF(J12="","",J12)</f>
        <v>10. 8. 2018</v>
      </c>
      <c r="K80" s="63"/>
      <c r="L80" s="61"/>
    </row>
    <row r="81" spans="2:65" s="1" customFormat="1" ht="6.95" customHeight="1">
      <c r="B81" s="41"/>
      <c r="C81" s="63"/>
      <c r="D81" s="63"/>
      <c r="E81" s="63"/>
      <c r="F81" s="63"/>
      <c r="G81" s="63"/>
      <c r="H81" s="63"/>
      <c r="I81" s="172"/>
      <c r="J81" s="63"/>
      <c r="K81" s="63"/>
      <c r="L81" s="61"/>
    </row>
    <row r="82" spans="2:65" s="1" customFormat="1">
      <c r="B82" s="41"/>
      <c r="C82" s="65" t="s">
        <v>28</v>
      </c>
      <c r="D82" s="63"/>
      <c r="E82" s="63"/>
      <c r="F82" s="173" t="str">
        <f>E15</f>
        <v>Městská část Praha 4</v>
      </c>
      <c r="G82" s="63"/>
      <c r="H82" s="63"/>
      <c r="I82" s="174" t="s">
        <v>35</v>
      </c>
      <c r="J82" s="173" t="str">
        <f>E21</f>
        <v>SUNCAD, s.r.o.</v>
      </c>
      <c r="K82" s="63"/>
      <c r="L82" s="61"/>
    </row>
    <row r="83" spans="2:65" s="1" customFormat="1" ht="14.45" customHeight="1">
      <c r="B83" s="41"/>
      <c r="C83" s="65" t="s">
        <v>33</v>
      </c>
      <c r="D83" s="63"/>
      <c r="E83" s="63"/>
      <c r="F83" s="173" t="str">
        <f>IF(E18="","",E18)</f>
        <v/>
      </c>
      <c r="G83" s="63"/>
      <c r="H83" s="63"/>
      <c r="I83" s="172"/>
      <c r="J83" s="63"/>
      <c r="K83" s="63"/>
      <c r="L83" s="61"/>
    </row>
    <row r="84" spans="2:65" s="1" customFormat="1" ht="10.35" customHeight="1">
      <c r="B84" s="41"/>
      <c r="C84" s="63"/>
      <c r="D84" s="63"/>
      <c r="E84" s="63"/>
      <c r="F84" s="63"/>
      <c r="G84" s="63"/>
      <c r="H84" s="63"/>
      <c r="I84" s="172"/>
      <c r="J84" s="63"/>
      <c r="K84" s="63"/>
      <c r="L84" s="61"/>
    </row>
    <row r="85" spans="2:65" s="10" customFormat="1" ht="29.25" customHeight="1">
      <c r="B85" s="175"/>
      <c r="C85" s="176" t="s">
        <v>171</v>
      </c>
      <c r="D85" s="177" t="s">
        <v>59</v>
      </c>
      <c r="E85" s="177" t="s">
        <v>55</v>
      </c>
      <c r="F85" s="177" t="s">
        <v>172</v>
      </c>
      <c r="G85" s="177" t="s">
        <v>173</v>
      </c>
      <c r="H85" s="177" t="s">
        <v>174</v>
      </c>
      <c r="I85" s="178" t="s">
        <v>175</v>
      </c>
      <c r="J85" s="177" t="s">
        <v>157</v>
      </c>
      <c r="K85" s="179" t="s">
        <v>176</v>
      </c>
      <c r="L85" s="180"/>
      <c r="M85" s="81" t="s">
        <v>177</v>
      </c>
      <c r="N85" s="82" t="s">
        <v>44</v>
      </c>
      <c r="O85" s="82" t="s">
        <v>178</v>
      </c>
      <c r="P85" s="82" t="s">
        <v>179</v>
      </c>
      <c r="Q85" s="82" t="s">
        <v>180</v>
      </c>
      <c r="R85" s="82" t="s">
        <v>181</v>
      </c>
      <c r="S85" s="82" t="s">
        <v>182</v>
      </c>
      <c r="T85" s="83" t="s">
        <v>183</v>
      </c>
    </row>
    <row r="86" spans="2:65" s="1" customFormat="1" ht="29.25" customHeight="1">
      <c r="B86" s="41"/>
      <c r="C86" s="87" t="s">
        <v>158</v>
      </c>
      <c r="D86" s="63"/>
      <c r="E86" s="63"/>
      <c r="F86" s="63"/>
      <c r="G86" s="63"/>
      <c r="H86" s="63"/>
      <c r="I86" s="172"/>
      <c r="J86" s="181">
        <f>BK86</f>
        <v>0</v>
      </c>
      <c r="K86" s="63"/>
      <c r="L86" s="61"/>
      <c r="M86" s="84"/>
      <c r="N86" s="85"/>
      <c r="O86" s="85"/>
      <c r="P86" s="182">
        <f>P87</f>
        <v>0</v>
      </c>
      <c r="Q86" s="85"/>
      <c r="R86" s="182">
        <f>R87</f>
        <v>141.83895549999997</v>
      </c>
      <c r="S86" s="85"/>
      <c r="T86" s="183">
        <f>T87</f>
        <v>134.32499999999999</v>
      </c>
      <c r="AT86" s="24" t="s">
        <v>73</v>
      </c>
      <c r="AU86" s="24" t="s">
        <v>159</v>
      </c>
      <c r="BK86" s="184">
        <f>BK87</f>
        <v>0</v>
      </c>
    </row>
    <row r="87" spans="2:65" s="11" customFormat="1" ht="37.35" customHeight="1">
      <c r="B87" s="185"/>
      <c r="C87" s="186"/>
      <c r="D87" s="187" t="s">
        <v>73</v>
      </c>
      <c r="E87" s="188" t="s">
        <v>184</v>
      </c>
      <c r="F87" s="188" t="s">
        <v>185</v>
      </c>
      <c r="G87" s="186"/>
      <c r="H87" s="186"/>
      <c r="I87" s="189"/>
      <c r="J87" s="190">
        <f>BK87</f>
        <v>0</v>
      </c>
      <c r="K87" s="186"/>
      <c r="L87" s="191"/>
      <c r="M87" s="192"/>
      <c r="N87" s="193"/>
      <c r="O87" s="193"/>
      <c r="P87" s="194">
        <f>P88+P217+P230+P237+P242+P274+P302+P358+P380</f>
        <v>0</v>
      </c>
      <c r="Q87" s="193"/>
      <c r="R87" s="194">
        <f>R88+R217+R230+R237+R242+R274+R302+R358+R380</f>
        <v>141.83895549999997</v>
      </c>
      <c r="S87" s="193"/>
      <c r="T87" s="195">
        <f>T88+T217+T230+T237+T242+T274+T302+T358+T380</f>
        <v>134.32499999999999</v>
      </c>
      <c r="AR87" s="196" t="s">
        <v>82</v>
      </c>
      <c r="AT87" s="197" t="s">
        <v>73</v>
      </c>
      <c r="AU87" s="197" t="s">
        <v>74</v>
      </c>
      <c r="AY87" s="196" t="s">
        <v>186</v>
      </c>
      <c r="BK87" s="198">
        <f>BK88+BK217+BK230+BK237+BK242+BK274+BK302+BK358+BK380</f>
        <v>0</v>
      </c>
    </row>
    <row r="88" spans="2:65" s="11" customFormat="1" ht="19.899999999999999" customHeight="1">
      <c r="B88" s="185"/>
      <c r="C88" s="186"/>
      <c r="D88" s="187" t="s">
        <v>73</v>
      </c>
      <c r="E88" s="199" t="s">
        <v>82</v>
      </c>
      <c r="F88" s="199" t="s">
        <v>187</v>
      </c>
      <c r="G88" s="186"/>
      <c r="H88" s="186"/>
      <c r="I88" s="189"/>
      <c r="J88" s="200">
        <f>BK88</f>
        <v>0</v>
      </c>
      <c r="K88" s="186"/>
      <c r="L88" s="191"/>
      <c r="M88" s="192"/>
      <c r="N88" s="193"/>
      <c r="O88" s="193"/>
      <c r="P88" s="194">
        <f>SUM(P89:P216)</f>
        <v>0</v>
      </c>
      <c r="Q88" s="193"/>
      <c r="R88" s="194">
        <f>SUM(R89:R216)</f>
        <v>1.8720000000000001E-2</v>
      </c>
      <c r="S88" s="193"/>
      <c r="T88" s="195">
        <f>SUM(T89:T216)</f>
        <v>134.32499999999999</v>
      </c>
      <c r="AR88" s="196" t="s">
        <v>82</v>
      </c>
      <c r="AT88" s="197" t="s">
        <v>73</v>
      </c>
      <c r="AU88" s="197" t="s">
        <v>82</v>
      </c>
      <c r="AY88" s="196" t="s">
        <v>186</v>
      </c>
      <c r="BK88" s="198">
        <f>SUM(BK89:BK216)</f>
        <v>0</v>
      </c>
    </row>
    <row r="89" spans="2:65" s="1" customFormat="1" ht="25.5" customHeight="1">
      <c r="B89" s="41"/>
      <c r="C89" s="201" t="s">
        <v>82</v>
      </c>
      <c r="D89" s="201" t="s">
        <v>188</v>
      </c>
      <c r="E89" s="202" t="s">
        <v>189</v>
      </c>
      <c r="F89" s="203" t="s">
        <v>190</v>
      </c>
      <c r="G89" s="204" t="s">
        <v>191</v>
      </c>
      <c r="H89" s="205">
        <v>185</v>
      </c>
      <c r="I89" s="206"/>
      <c r="J89" s="207">
        <f>ROUND(I89*H89,2)</f>
        <v>0</v>
      </c>
      <c r="K89" s="203" t="s">
        <v>192</v>
      </c>
      <c r="L89" s="61"/>
      <c r="M89" s="208" t="s">
        <v>30</v>
      </c>
      <c r="N89" s="209" t="s">
        <v>45</v>
      </c>
      <c r="O89" s="42"/>
      <c r="P89" s="210">
        <f>O89*H89</f>
        <v>0</v>
      </c>
      <c r="Q89" s="210">
        <v>0</v>
      </c>
      <c r="R89" s="210">
        <f>Q89*H89</f>
        <v>0</v>
      </c>
      <c r="S89" s="210">
        <v>0.28999999999999998</v>
      </c>
      <c r="T89" s="211">
        <f>S89*H89</f>
        <v>53.65</v>
      </c>
      <c r="AR89" s="24" t="s">
        <v>193</v>
      </c>
      <c r="AT89" s="24" t="s">
        <v>188</v>
      </c>
      <c r="AU89" s="24" t="s">
        <v>84</v>
      </c>
      <c r="AY89" s="24" t="s">
        <v>186</v>
      </c>
      <c r="BE89" s="212">
        <f>IF(N89="základní",J89,0)</f>
        <v>0</v>
      </c>
      <c r="BF89" s="212">
        <f>IF(N89="snížená",J89,0)</f>
        <v>0</v>
      </c>
      <c r="BG89" s="212">
        <f>IF(N89="zákl. přenesená",J89,0)</f>
        <v>0</v>
      </c>
      <c r="BH89" s="212">
        <f>IF(N89="sníž. přenesená",J89,0)</f>
        <v>0</v>
      </c>
      <c r="BI89" s="212">
        <f>IF(N89="nulová",J89,0)</f>
        <v>0</v>
      </c>
      <c r="BJ89" s="24" t="s">
        <v>82</v>
      </c>
      <c r="BK89" s="212">
        <f>ROUND(I89*H89,2)</f>
        <v>0</v>
      </c>
      <c r="BL89" s="24" t="s">
        <v>193</v>
      </c>
      <c r="BM89" s="24" t="s">
        <v>194</v>
      </c>
    </row>
    <row r="90" spans="2:65" s="1" customFormat="1" ht="40.5">
      <c r="B90" s="41"/>
      <c r="C90" s="63"/>
      <c r="D90" s="213" t="s">
        <v>195</v>
      </c>
      <c r="E90" s="63"/>
      <c r="F90" s="214" t="s">
        <v>196</v>
      </c>
      <c r="G90" s="63"/>
      <c r="H90" s="63"/>
      <c r="I90" s="172"/>
      <c r="J90" s="63"/>
      <c r="K90" s="63"/>
      <c r="L90" s="61"/>
      <c r="M90" s="215"/>
      <c r="N90" s="42"/>
      <c r="O90" s="42"/>
      <c r="P90" s="42"/>
      <c r="Q90" s="42"/>
      <c r="R90" s="42"/>
      <c r="S90" s="42"/>
      <c r="T90" s="78"/>
      <c r="AT90" s="24" t="s">
        <v>195</v>
      </c>
      <c r="AU90" s="24" t="s">
        <v>84</v>
      </c>
    </row>
    <row r="91" spans="2:65" s="12" customFormat="1" ht="13.5">
      <c r="B91" s="216"/>
      <c r="C91" s="217"/>
      <c r="D91" s="213" t="s">
        <v>197</v>
      </c>
      <c r="E91" s="218" t="s">
        <v>30</v>
      </c>
      <c r="F91" s="219" t="s">
        <v>198</v>
      </c>
      <c r="G91" s="217"/>
      <c r="H91" s="220">
        <v>185</v>
      </c>
      <c r="I91" s="221"/>
      <c r="J91" s="217"/>
      <c r="K91" s="217"/>
      <c r="L91" s="222"/>
      <c r="M91" s="223"/>
      <c r="N91" s="224"/>
      <c r="O91" s="224"/>
      <c r="P91" s="224"/>
      <c r="Q91" s="224"/>
      <c r="R91" s="224"/>
      <c r="S91" s="224"/>
      <c r="T91" s="225"/>
      <c r="AT91" s="226" t="s">
        <v>197</v>
      </c>
      <c r="AU91" s="226" t="s">
        <v>84</v>
      </c>
      <c r="AV91" s="12" t="s">
        <v>84</v>
      </c>
      <c r="AW91" s="12" t="s">
        <v>37</v>
      </c>
      <c r="AX91" s="12" t="s">
        <v>82</v>
      </c>
      <c r="AY91" s="226" t="s">
        <v>186</v>
      </c>
    </row>
    <row r="92" spans="2:65" s="1" customFormat="1" ht="16.5" customHeight="1">
      <c r="B92" s="41"/>
      <c r="C92" s="201" t="s">
        <v>84</v>
      </c>
      <c r="D92" s="201" t="s">
        <v>188</v>
      </c>
      <c r="E92" s="202" t="s">
        <v>199</v>
      </c>
      <c r="F92" s="203" t="s">
        <v>200</v>
      </c>
      <c r="G92" s="204" t="s">
        <v>191</v>
      </c>
      <c r="H92" s="205">
        <v>185</v>
      </c>
      <c r="I92" s="206"/>
      <c r="J92" s="207">
        <f>ROUND(I92*H92,2)</f>
        <v>0</v>
      </c>
      <c r="K92" s="203" t="s">
        <v>192</v>
      </c>
      <c r="L92" s="61"/>
      <c r="M92" s="208" t="s">
        <v>30</v>
      </c>
      <c r="N92" s="209" t="s">
        <v>45</v>
      </c>
      <c r="O92" s="42"/>
      <c r="P92" s="210">
        <f>O92*H92</f>
        <v>0</v>
      </c>
      <c r="Q92" s="210">
        <v>0</v>
      </c>
      <c r="R92" s="210">
        <f>Q92*H92</f>
        <v>0</v>
      </c>
      <c r="S92" s="210">
        <v>0.22</v>
      </c>
      <c r="T92" s="211">
        <f>S92*H92</f>
        <v>40.700000000000003</v>
      </c>
      <c r="AR92" s="24" t="s">
        <v>193</v>
      </c>
      <c r="AT92" s="24" t="s">
        <v>188</v>
      </c>
      <c r="AU92" s="24" t="s">
        <v>84</v>
      </c>
      <c r="AY92" s="24" t="s">
        <v>186</v>
      </c>
      <c r="BE92" s="212">
        <f>IF(N92="základní",J92,0)</f>
        <v>0</v>
      </c>
      <c r="BF92" s="212">
        <f>IF(N92="snížená",J92,0)</f>
        <v>0</v>
      </c>
      <c r="BG92" s="212">
        <f>IF(N92="zákl. přenesená",J92,0)</f>
        <v>0</v>
      </c>
      <c r="BH92" s="212">
        <f>IF(N92="sníž. přenesená",J92,0)</f>
        <v>0</v>
      </c>
      <c r="BI92" s="212">
        <f>IF(N92="nulová",J92,0)</f>
        <v>0</v>
      </c>
      <c r="BJ92" s="24" t="s">
        <v>82</v>
      </c>
      <c r="BK92" s="212">
        <f>ROUND(I92*H92,2)</f>
        <v>0</v>
      </c>
      <c r="BL92" s="24" t="s">
        <v>193</v>
      </c>
      <c r="BM92" s="24" t="s">
        <v>201</v>
      </c>
    </row>
    <row r="93" spans="2:65" s="1" customFormat="1" ht="40.5">
      <c r="B93" s="41"/>
      <c r="C93" s="63"/>
      <c r="D93" s="213" t="s">
        <v>195</v>
      </c>
      <c r="E93" s="63"/>
      <c r="F93" s="214" t="s">
        <v>202</v>
      </c>
      <c r="G93" s="63"/>
      <c r="H93" s="63"/>
      <c r="I93" s="172"/>
      <c r="J93" s="63"/>
      <c r="K93" s="63"/>
      <c r="L93" s="61"/>
      <c r="M93" s="215"/>
      <c r="N93" s="42"/>
      <c r="O93" s="42"/>
      <c r="P93" s="42"/>
      <c r="Q93" s="42"/>
      <c r="R93" s="42"/>
      <c r="S93" s="42"/>
      <c r="T93" s="78"/>
      <c r="AT93" s="24" t="s">
        <v>195</v>
      </c>
      <c r="AU93" s="24" t="s">
        <v>84</v>
      </c>
    </row>
    <row r="94" spans="2:65" s="12" customFormat="1" ht="13.5">
      <c r="B94" s="216"/>
      <c r="C94" s="217"/>
      <c r="D94" s="213" t="s">
        <v>197</v>
      </c>
      <c r="E94" s="218" t="s">
        <v>30</v>
      </c>
      <c r="F94" s="219" t="s">
        <v>198</v>
      </c>
      <c r="G94" s="217"/>
      <c r="H94" s="220">
        <v>185</v>
      </c>
      <c r="I94" s="221"/>
      <c r="J94" s="217"/>
      <c r="K94" s="217"/>
      <c r="L94" s="222"/>
      <c r="M94" s="223"/>
      <c r="N94" s="224"/>
      <c r="O94" s="224"/>
      <c r="P94" s="224"/>
      <c r="Q94" s="224"/>
      <c r="R94" s="224"/>
      <c r="S94" s="224"/>
      <c r="T94" s="225"/>
      <c r="AT94" s="226" t="s">
        <v>197</v>
      </c>
      <c r="AU94" s="226" t="s">
        <v>84</v>
      </c>
      <c r="AV94" s="12" t="s">
        <v>84</v>
      </c>
      <c r="AW94" s="12" t="s">
        <v>37</v>
      </c>
      <c r="AX94" s="12" t="s">
        <v>82</v>
      </c>
      <c r="AY94" s="226" t="s">
        <v>186</v>
      </c>
    </row>
    <row r="95" spans="2:65" s="1" customFormat="1" ht="16.5" customHeight="1">
      <c r="B95" s="41"/>
      <c r="C95" s="201" t="s">
        <v>203</v>
      </c>
      <c r="D95" s="201" t="s">
        <v>188</v>
      </c>
      <c r="E95" s="202" t="s">
        <v>204</v>
      </c>
      <c r="F95" s="203" t="s">
        <v>205</v>
      </c>
      <c r="G95" s="204" t="s">
        <v>206</v>
      </c>
      <c r="H95" s="205">
        <v>195</v>
      </c>
      <c r="I95" s="206"/>
      <c r="J95" s="207">
        <f>ROUND(I95*H95,2)</f>
        <v>0</v>
      </c>
      <c r="K95" s="203" t="s">
        <v>192</v>
      </c>
      <c r="L95" s="61"/>
      <c r="M95" s="208" t="s">
        <v>30</v>
      </c>
      <c r="N95" s="209" t="s">
        <v>45</v>
      </c>
      <c r="O95" s="42"/>
      <c r="P95" s="210">
        <f>O95*H95</f>
        <v>0</v>
      </c>
      <c r="Q95" s="210">
        <v>0</v>
      </c>
      <c r="R95" s="210">
        <f>Q95*H95</f>
        <v>0</v>
      </c>
      <c r="S95" s="210">
        <v>0.20499999999999999</v>
      </c>
      <c r="T95" s="211">
        <f>S95*H95</f>
        <v>39.974999999999994</v>
      </c>
      <c r="AR95" s="24" t="s">
        <v>193</v>
      </c>
      <c r="AT95" s="24" t="s">
        <v>188</v>
      </c>
      <c r="AU95" s="24" t="s">
        <v>84</v>
      </c>
      <c r="AY95" s="24" t="s">
        <v>186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24" t="s">
        <v>82</v>
      </c>
      <c r="BK95" s="212">
        <f>ROUND(I95*H95,2)</f>
        <v>0</v>
      </c>
      <c r="BL95" s="24" t="s">
        <v>193</v>
      </c>
      <c r="BM95" s="24" t="s">
        <v>207</v>
      </c>
    </row>
    <row r="96" spans="2:65" s="1" customFormat="1" ht="27">
      <c r="B96" s="41"/>
      <c r="C96" s="63"/>
      <c r="D96" s="213" t="s">
        <v>195</v>
      </c>
      <c r="E96" s="63"/>
      <c r="F96" s="214" t="s">
        <v>208</v>
      </c>
      <c r="G96" s="63"/>
      <c r="H96" s="63"/>
      <c r="I96" s="172"/>
      <c r="J96" s="63"/>
      <c r="K96" s="63"/>
      <c r="L96" s="61"/>
      <c r="M96" s="215"/>
      <c r="N96" s="42"/>
      <c r="O96" s="42"/>
      <c r="P96" s="42"/>
      <c r="Q96" s="42"/>
      <c r="R96" s="42"/>
      <c r="S96" s="42"/>
      <c r="T96" s="78"/>
      <c r="AT96" s="24" t="s">
        <v>195</v>
      </c>
      <c r="AU96" s="24" t="s">
        <v>84</v>
      </c>
    </row>
    <row r="97" spans="2:65" s="12" customFormat="1" ht="13.5">
      <c r="B97" s="216"/>
      <c r="C97" s="217"/>
      <c r="D97" s="213" t="s">
        <v>197</v>
      </c>
      <c r="E97" s="218" t="s">
        <v>30</v>
      </c>
      <c r="F97" s="219" t="s">
        <v>209</v>
      </c>
      <c r="G97" s="217"/>
      <c r="H97" s="220">
        <v>195</v>
      </c>
      <c r="I97" s="221"/>
      <c r="J97" s="217"/>
      <c r="K97" s="217"/>
      <c r="L97" s="222"/>
      <c r="M97" s="223"/>
      <c r="N97" s="224"/>
      <c r="O97" s="224"/>
      <c r="P97" s="224"/>
      <c r="Q97" s="224"/>
      <c r="R97" s="224"/>
      <c r="S97" s="224"/>
      <c r="T97" s="225"/>
      <c r="AT97" s="226" t="s">
        <v>197</v>
      </c>
      <c r="AU97" s="226" t="s">
        <v>84</v>
      </c>
      <c r="AV97" s="12" t="s">
        <v>84</v>
      </c>
      <c r="AW97" s="12" t="s">
        <v>37</v>
      </c>
      <c r="AX97" s="12" t="s">
        <v>74</v>
      </c>
      <c r="AY97" s="226" t="s">
        <v>186</v>
      </c>
    </row>
    <row r="98" spans="2:65" s="1" customFormat="1" ht="16.5" customHeight="1">
      <c r="B98" s="41"/>
      <c r="C98" s="201" t="s">
        <v>193</v>
      </c>
      <c r="D98" s="201" t="s">
        <v>188</v>
      </c>
      <c r="E98" s="202" t="s">
        <v>210</v>
      </c>
      <c r="F98" s="203" t="s">
        <v>211</v>
      </c>
      <c r="G98" s="204" t="s">
        <v>212</v>
      </c>
      <c r="H98" s="205">
        <v>55.575000000000003</v>
      </c>
      <c r="I98" s="206"/>
      <c r="J98" s="207">
        <f>ROUND(I98*H98,2)</f>
        <v>0</v>
      </c>
      <c r="K98" s="203" t="s">
        <v>192</v>
      </c>
      <c r="L98" s="61"/>
      <c r="M98" s="208" t="s">
        <v>30</v>
      </c>
      <c r="N98" s="209" t="s">
        <v>45</v>
      </c>
      <c r="O98" s="42"/>
      <c r="P98" s="210">
        <f>O98*H98</f>
        <v>0</v>
      </c>
      <c r="Q98" s="210">
        <v>0</v>
      </c>
      <c r="R98" s="210">
        <f>Q98*H98</f>
        <v>0</v>
      </c>
      <c r="S98" s="210">
        <v>0</v>
      </c>
      <c r="T98" s="211">
        <f>S98*H98</f>
        <v>0</v>
      </c>
      <c r="AR98" s="24" t="s">
        <v>193</v>
      </c>
      <c r="AT98" s="24" t="s">
        <v>188</v>
      </c>
      <c r="AU98" s="24" t="s">
        <v>84</v>
      </c>
      <c r="AY98" s="24" t="s">
        <v>186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24" t="s">
        <v>82</v>
      </c>
      <c r="BK98" s="212">
        <f>ROUND(I98*H98,2)</f>
        <v>0</v>
      </c>
      <c r="BL98" s="24" t="s">
        <v>193</v>
      </c>
      <c r="BM98" s="24" t="s">
        <v>213</v>
      </c>
    </row>
    <row r="99" spans="2:65" s="1" customFormat="1" ht="27">
      <c r="B99" s="41"/>
      <c r="C99" s="63"/>
      <c r="D99" s="213" t="s">
        <v>195</v>
      </c>
      <c r="E99" s="63"/>
      <c r="F99" s="214" t="s">
        <v>214</v>
      </c>
      <c r="G99" s="63"/>
      <c r="H99" s="63"/>
      <c r="I99" s="172"/>
      <c r="J99" s="63"/>
      <c r="K99" s="63"/>
      <c r="L99" s="61"/>
      <c r="M99" s="215"/>
      <c r="N99" s="42"/>
      <c r="O99" s="42"/>
      <c r="P99" s="42"/>
      <c r="Q99" s="42"/>
      <c r="R99" s="42"/>
      <c r="S99" s="42"/>
      <c r="T99" s="78"/>
      <c r="AT99" s="24" t="s">
        <v>195</v>
      </c>
      <c r="AU99" s="24" t="s">
        <v>84</v>
      </c>
    </row>
    <row r="100" spans="2:65" s="12" customFormat="1" ht="13.5">
      <c r="B100" s="216"/>
      <c r="C100" s="217"/>
      <c r="D100" s="213" t="s">
        <v>197</v>
      </c>
      <c r="E100" s="218" t="s">
        <v>30</v>
      </c>
      <c r="F100" s="219" t="s">
        <v>215</v>
      </c>
      <c r="G100" s="217"/>
      <c r="H100" s="220">
        <v>55.575000000000003</v>
      </c>
      <c r="I100" s="221"/>
      <c r="J100" s="217"/>
      <c r="K100" s="217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197</v>
      </c>
      <c r="AU100" s="226" t="s">
        <v>84</v>
      </c>
      <c r="AV100" s="12" t="s">
        <v>84</v>
      </c>
      <c r="AW100" s="12" t="s">
        <v>37</v>
      </c>
      <c r="AX100" s="12" t="s">
        <v>74</v>
      </c>
      <c r="AY100" s="226" t="s">
        <v>186</v>
      </c>
    </row>
    <row r="101" spans="2:65" s="1" customFormat="1" ht="16.5" customHeight="1">
      <c r="B101" s="41"/>
      <c r="C101" s="201" t="s">
        <v>216</v>
      </c>
      <c r="D101" s="201" t="s">
        <v>188</v>
      </c>
      <c r="E101" s="202" t="s">
        <v>217</v>
      </c>
      <c r="F101" s="203" t="s">
        <v>218</v>
      </c>
      <c r="G101" s="204" t="s">
        <v>212</v>
      </c>
      <c r="H101" s="205">
        <v>134</v>
      </c>
      <c r="I101" s="206"/>
      <c r="J101" s="207">
        <f>ROUND(I101*H101,2)</f>
        <v>0</v>
      </c>
      <c r="K101" s="203" t="s">
        <v>192</v>
      </c>
      <c r="L101" s="61"/>
      <c r="M101" s="208" t="s">
        <v>30</v>
      </c>
      <c r="N101" s="209" t="s">
        <v>45</v>
      </c>
      <c r="O101" s="42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AR101" s="24" t="s">
        <v>193</v>
      </c>
      <c r="AT101" s="24" t="s">
        <v>188</v>
      </c>
      <c r="AU101" s="24" t="s">
        <v>84</v>
      </c>
      <c r="AY101" s="24" t="s">
        <v>186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24" t="s">
        <v>82</v>
      </c>
      <c r="BK101" s="212">
        <f>ROUND(I101*H101,2)</f>
        <v>0</v>
      </c>
      <c r="BL101" s="24" t="s">
        <v>193</v>
      </c>
      <c r="BM101" s="24" t="s">
        <v>219</v>
      </c>
    </row>
    <row r="102" spans="2:65" s="1" customFormat="1" ht="27">
      <c r="B102" s="41"/>
      <c r="C102" s="63"/>
      <c r="D102" s="213" t="s">
        <v>195</v>
      </c>
      <c r="E102" s="63"/>
      <c r="F102" s="214" t="s">
        <v>220</v>
      </c>
      <c r="G102" s="63"/>
      <c r="H102" s="63"/>
      <c r="I102" s="172"/>
      <c r="J102" s="63"/>
      <c r="K102" s="63"/>
      <c r="L102" s="61"/>
      <c r="M102" s="215"/>
      <c r="N102" s="42"/>
      <c r="O102" s="42"/>
      <c r="P102" s="42"/>
      <c r="Q102" s="42"/>
      <c r="R102" s="42"/>
      <c r="S102" s="42"/>
      <c r="T102" s="78"/>
      <c r="AT102" s="24" t="s">
        <v>195</v>
      </c>
      <c r="AU102" s="24" t="s">
        <v>84</v>
      </c>
    </row>
    <row r="103" spans="2:65" s="12" customFormat="1" ht="13.5">
      <c r="B103" s="216"/>
      <c r="C103" s="217"/>
      <c r="D103" s="213" t="s">
        <v>197</v>
      </c>
      <c r="E103" s="218" t="s">
        <v>30</v>
      </c>
      <c r="F103" s="219" t="s">
        <v>221</v>
      </c>
      <c r="G103" s="217"/>
      <c r="H103" s="220">
        <v>134</v>
      </c>
      <c r="I103" s="221"/>
      <c r="J103" s="217"/>
      <c r="K103" s="217"/>
      <c r="L103" s="222"/>
      <c r="M103" s="223"/>
      <c r="N103" s="224"/>
      <c r="O103" s="224"/>
      <c r="P103" s="224"/>
      <c r="Q103" s="224"/>
      <c r="R103" s="224"/>
      <c r="S103" s="224"/>
      <c r="T103" s="225"/>
      <c r="AT103" s="226" t="s">
        <v>197</v>
      </c>
      <c r="AU103" s="226" t="s">
        <v>84</v>
      </c>
      <c r="AV103" s="12" t="s">
        <v>84</v>
      </c>
      <c r="AW103" s="12" t="s">
        <v>37</v>
      </c>
      <c r="AX103" s="12" t="s">
        <v>74</v>
      </c>
      <c r="AY103" s="226" t="s">
        <v>186</v>
      </c>
    </row>
    <row r="104" spans="2:65" s="1" customFormat="1" ht="16.5" customHeight="1">
      <c r="B104" s="41"/>
      <c r="C104" s="201" t="s">
        <v>222</v>
      </c>
      <c r="D104" s="201" t="s">
        <v>188</v>
      </c>
      <c r="E104" s="202" t="s">
        <v>223</v>
      </c>
      <c r="F104" s="203" t="s">
        <v>224</v>
      </c>
      <c r="G104" s="204" t="s">
        <v>212</v>
      </c>
      <c r="H104" s="205">
        <v>67</v>
      </c>
      <c r="I104" s="206"/>
      <c r="J104" s="207">
        <f>ROUND(I104*H104,2)</f>
        <v>0</v>
      </c>
      <c r="K104" s="203" t="s">
        <v>192</v>
      </c>
      <c r="L104" s="61"/>
      <c r="M104" s="208" t="s">
        <v>30</v>
      </c>
      <c r="N104" s="209" t="s">
        <v>45</v>
      </c>
      <c r="O104" s="42"/>
      <c r="P104" s="210">
        <f>O104*H104</f>
        <v>0</v>
      </c>
      <c r="Q104" s="210">
        <v>0</v>
      </c>
      <c r="R104" s="210">
        <f>Q104*H104</f>
        <v>0</v>
      </c>
      <c r="S104" s="210">
        <v>0</v>
      </c>
      <c r="T104" s="211">
        <f>S104*H104</f>
        <v>0</v>
      </c>
      <c r="AR104" s="24" t="s">
        <v>193</v>
      </c>
      <c r="AT104" s="24" t="s">
        <v>188</v>
      </c>
      <c r="AU104" s="24" t="s">
        <v>84</v>
      </c>
      <c r="AY104" s="24" t="s">
        <v>186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24" t="s">
        <v>82</v>
      </c>
      <c r="BK104" s="212">
        <f>ROUND(I104*H104,2)</f>
        <v>0</v>
      </c>
      <c r="BL104" s="24" t="s">
        <v>193</v>
      </c>
      <c r="BM104" s="24" t="s">
        <v>225</v>
      </c>
    </row>
    <row r="105" spans="2:65" s="1" customFormat="1" ht="27">
      <c r="B105" s="41"/>
      <c r="C105" s="63"/>
      <c r="D105" s="213" t="s">
        <v>195</v>
      </c>
      <c r="E105" s="63"/>
      <c r="F105" s="214" t="s">
        <v>226</v>
      </c>
      <c r="G105" s="63"/>
      <c r="H105" s="63"/>
      <c r="I105" s="172"/>
      <c r="J105" s="63"/>
      <c r="K105" s="63"/>
      <c r="L105" s="61"/>
      <c r="M105" s="215"/>
      <c r="N105" s="42"/>
      <c r="O105" s="42"/>
      <c r="P105" s="42"/>
      <c r="Q105" s="42"/>
      <c r="R105" s="42"/>
      <c r="S105" s="42"/>
      <c r="T105" s="78"/>
      <c r="AT105" s="24" t="s">
        <v>195</v>
      </c>
      <c r="AU105" s="24" t="s">
        <v>84</v>
      </c>
    </row>
    <row r="106" spans="2:65" s="13" customFormat="1" ht="13.5">
      <c r="B106" s="227"/>
      <c r="C106" s="228"/>
      <c r="D106" s="213" t="s">
        <v>197</v>
      </c>
      <c r="E106" s="229" t="s">
        <v>30</v>
      </c>
      <c r="F106" s="230" t="s">
        <v>227</v>
      </c>
      <c r="G106" s="228"/>
      <c r="H106" s="229" t="s">
        <v>30</v>
      </c>
      <c r="I106" s="231"/>
      <c r="J106" s="228"/>
      <c r="K106" s="228"/>
      <c r="L106" s="232"/>
      <c r="M106" s="233"/>
      <c r="N106" s="234"/>
      <c r="O106" s="234"/>
      <c r="P106" s="234"/>
      <c r="Q106" s="234"/>
      <c r="R106" s="234"/>
      <c r="S106" s="234"/>
      <c r="T106" s="235"/>
      <c r="AT106" s="236" t="s">
        <v>197</v>
      </c>
      <c r="AU106" s="236" t="s">
        <v>84</v>
      </c>
      <c r="AV106" s="13" t="s">
        <v>82</v>
      </c>
      <c r="AW106" s="13" t="s">
        <v>37</v>
      </c>
      <c r="AX106" s="13" t="s">
        <v>74</v>
      </c>
      <c r="AY106" s="236" t="s">
        <v>186</v>
      </c>
    </row>
    <row r="107" spans="2:65" s="12" customFormat="1" ht="13.5">
      <c r="B107" s="216"/>
      <c r="C107" s="217"/>
      <c r="D107" s="213" t="s">
        <v>197</v>
      </c>
      <c r="E107" s="218" t="s">
        <v>30</v>
      </c>
      <c r="F107" s="219" t="s">
        <v>221</v>
      </c>
      <c r="G107" s="217"/>
      <c r="H107" s="220">
        <v>134</v>
      </c>
      <c r="I107" s="221"/>
      <c r="J107" s="217"/>
      <c r="K107" s="217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197</v>
      </c>
      <c r="AU107" s="226" t="s">
        <v>84</v>
      </c>
      <c r="AV107" s="12" t="s">
        <v>84</v>
      </c>
      <c r="AW107" s="12" t="s">
        <v>37</v>
      </c>
      <c r="AX107" s="12" t="s">
        <v>74</v>
      </c>
      <c r="AY107" s="226" t="s">
        <v>186</v>
      </c>
    </row>
    <row r="108" spans="2:65" s="12" customFormat="1" ht="13.5">
      <c r="B108" s="216"/>
      <c r="C108" s="217"/>
      <c r="D108" s="213" t="s">
        <v>197</v>
      </c>
      <c r="E108" s="217"/>
      <c r="F108" s="219" t="s">
        <v>228</v>
      </c>
      <c r="G108" s="217"/>
      <c r="H108" s="220">
        <v>67</v>
      </c>
      <c r="I108" s="221"/>
      <c r="J108" s="217"/>
      <c r="K108" s="217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197</v>
      </c>
      <c r="AU108" s="226" t="s">
        <v>84</v>
      </c>
      <c r="AV108" s="12" t="s">
        <v>84</v>
      </c>
      <c r="AW108" s="12" t="s">
        <v>6</v>
      </c>
      <c r="AX108" s="12" t="s">
        <v>82</v>
      </c>
      <c r="AY108" s="226" t="s">
        <v>186</v>
      </c>
    </row>
    <row r="109" spans="2:65" s="1" customFormat="1" ht="16.5" customHeight="1">
      <c r="B109" s="41"/>
      <c r="C109" s="201" t="s">
        <v>229</v>
      </c>
      <c r="D109" s="201" t="s">
        <v>188</v>
      </c>
      <c r="E109" s="202" t="s">
        <v>230</v>
      </c>
      <c r="F109" s="203" t="s">
        <v>231</v>
      </c>
      <c r="G109" s="204" t="s">
        <v>212</v>
      </c>
      <c r="H109" s="205">
        <v>8.25</v>
      </c>
      <c r="I109" s="206"/>
      <c r="J109" s="207">
        <f>ROUND(I109*H109,2)</f>
        <v>0</v>
      </c>
      <c r="K109" s="203" t="s">
        <v>192</v>
      </c>
      <c r="L109" s="61"/>
      <c r="M109" s="208" t="s">
        <v>30</v>
      </c>
      <c r="N109" s="209" t="s">
        <v>45</v>
      </c>
      <c r="O109" s="42"/>
      <c r="P109" s="210">
        <f>O109*H109</f>
        <v>0</v>
      </c>
      <c r="Q109" s="210">
        <v>0</v>
      </c>
      <c r="R109" s="210">
        <f>Q109*H109</f>
        <v>0</v>
      </c>
      <c r="S109" s="210">
        <v>0</v>
      </c>
      <c r="T109" s="211">
        <f>S109*H109</f>
        <v>0</v>
      </c>
      <c r="AR109" s="24" t="s">
        <v>193</v>
      </c>
      <c r="AT109" s="24" t="s">
        <v>188</v>
      </c>
      <c r="AU109" s="24" t="s">
        <v>84</v>
      </c>
      <c r="AY109" s="24" t="s">
        <v>186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24" t="s">
        <v>82</v>
      </c>
      <c r="BK109" s="212">
        <f>ROUND(I109*H109,2)</f>
        <v>0</v>
      </c>
      <c r="BL109" s="24" t="s">
        <v>193</v>
      </c>
      <c r="BM109" s="24" t="s">
        <v>232</v>
      </c>
    </row>
    <row r="110" spans="2:65" s="1" customFormat="1" ht="27">
      <c r="B110" s="41"/>
      <c r="C110" s="63"/>
      <c r="D110" s="213" t="s">
        <v>195</v>
      </c>
      <c r="E110" s="63"/>
      <c r="F110" s="214" t="s">
        <v>233</v>
      </c>
      <c r="G110" s="63"/>
      <c r="H110" s="63"/>
      <c r="I110" s="172"/>
      <c r="J110" s="63"/>
      <c r="K110" s="63"/>
      <c r="L110" s="61"/>
      <c r="M110" s="215"/>
      <c r="N110" s="42"/>
      <c r="O110" s="42"/>
      <c r="P110" s="42"/>
      <c r="Q110" s="42"/>
      <c r="R110" s="42"/>
      <c r="S110" s="42"/>
      <c r="T110" s="78"/>
      <c r="AT110" s="24" t="s">
        <v>195</v>
      </c>
      <c r="AU110" s="24" t="s">
        <v>84</v>
      </c>
    </row>
    <row r="111" spans="2:65" s="12" customFormat="1" ht="13.5">
      <c r="B111" s="216"/>
      <c r="C111" s="217"/>
      <c r="D111" s="213" t="s">
        <v>197</v>
      </c>
      <c r="E111" s="218" t="s">
        <v>30</v>
      </c>
      <c r="F111" s="219" t="s">
        <v>234</v>
      </c>
      <c r="G111" s="217"/>
      <c r="H111" s="220">
        <v>8.25</v>
      </c>
      <c r="I111" s="221"/>
      <c r="J111" s="217"/>
      <c r="K111" s="217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197</v>
      </c>
      <c r="AU111" s="226" t="s">
        <v>84</v>
      </c>
      <c r="AV111" s="12" t="s">
        <v>84</v>
      </c>
      <c r="AW111" s="12" t="s">
        <v>37</v>
      </c>
      <c r="AX111" s="12" t="s">
        <v>74</v>
      </c>
      <c r="AY111" s="226" t="s">
        <v>186</v>
      </c>
    </row>
    <row r="112" spans="2:65" s="14" customFormat="1" ht="13.5">
      <c r="B112" s="237"/>
      <c r="C112" s="238"/>
      <c r="D112" s="213" t="s">
        <v>197</v>
      </c>
      <c r="E112" s="239" t="s">
        <v>30</v>
      </c>
      <c r="F112" s="240" t="s">
        <v>235</v>
      </c>
      <c r="G112" s="238"/>
      <c r="H112" s="241">
        <v>8.25</v>
      </c>
      <c r="I112" s="242"/>
      <c r="J112" s="238"/>
      <c r="K112" s="238"/>
      <c r="L112" s="243"/>
      <c r="M112" s="244"/>
      <c r="N112" s="245"/>
      <c r="O112" s="245"/>
      <c r="P112" s="245"/>
      <c r="Q112" s="245"/>
      <c r="R112" s="245"/>
      <c r="S112" s="245"/>
      <c r="T112" s="246"/>
      <c r="AT112" s="247" t="s">
        <v>197</v>
      </c>
      <c r="AU112" s="247" t="s">
        <v>84</v>
      </c>
      <c r="AV112" s="14" t="s">
        <v>193</v>
      </c>
      <c r="AW112" s="14" t="s">
        <v>6</v>
      </c>
      <c r="AX112" s="14" t="s">
        <v>82</v>
      </c>
      <c r="AY112" s="247" t="s">
        <v>186</v>
      </c>
    </row>
    <row r="113" spans="2:65" s="1" customFormat="1" ht="16.5" customHeight="1">
      <c r="B113" s="41"/>
      <c r="C113" s="201" t="s">
        <v>236</v>
      </c>
      <c r="D113" s="201" t="s">
        <v>188</v>
      </c>
      <c r="E113" s="202" t="s">
        <v>237</v>
      </c>
      <c r="F113" s="203" t="s">
        <v>238</v>
      </c>
      <c r="G113" s="204" t="s">
        <v>212</v>
      </c>
      <c r="H113" s="205">
        <v>8.25</v>
      </c>
      <c r="I113" s="206"/>
      <c r="J113" s="207">
        <f>ROUND(I113*H113,2)</f>
        <v>0</v>
      </c>
      <c r="K113" s="203" t="s">
        <v>192</v>
      </c>
      <c r="L113" s="61"/>
      <c r="M113" s="208" t="s">
        <v>30</v>
      </c>
      <c r="N113" s="209" t="s">
        <v>45</v>
      </c>
      <c r="O113" s="42"/>
      <c r="P113" s="210">
        <f>O113*H113</f>
        <v>0</v>
      </c>
      <c r="Q113" s="210">
        <v>0</v>
      </c>
      <c r="R113" s="210">
        <f>Q113*H113</f>
        <v>0</v>
      </c>
      <c r="S113" s="210">
        <v>0</v>
      </c>
      <c r="T113" s="211">
        <f>S113*H113</f>
        <v>0</v>
      </c>
      <c r="AR113" s="24" t="s">
        <v>193</v>
      </c>
      <c r="AT113" s="24" t="s">
        <v>188</v>
      </c>
      <c r="AU113" s="24" t="s">
        <v>84</v>
      </c>
      <c r="AY113" s="24" t="s">
        <v>186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24" t="s">
        <v>82</v>
      </c>
      <c r="BK113" s="212">
        <f>ROUND(I113*H113,2)</f>
        <v>0</v>
      </c>
      <c r="BL113" s="24" t="s">
        <v>193</v>
      </c>
      <c r="BM113" s="24" t="s">
        <v>239</v>
      </c>
    </row>
    <row r="114" spans="2:65" s="1" customFormat="1" ht="27">
      <c r="B114" s="41"/>
      <c r="C114" s="63"/>
      <c r="D114" s="213" t="s">
        <v>195</v>
      </c>
      <c r="E114" s="63"/>
      <c r="F114" s="214" t="s">
        <v>240</v>
      </c>
      <c r="G114" s="63"/>
      <c r="H114" s="63"/>
      <c r="I114" s="172"/>
      <c r="J114" s="63"/>
      <c r="K114" s="63"/>
      <c r="L114" s="61"/>
      <c r="M114" s="215"/>
      <c r="N114" s="42"/>
      <c r="O114" s="42"/>
      <c r="P114" s="42"/>
      <c r="Q114" s="42"/>
      <c r="R114" s="42"/>
      <c r="S114" s="42"/>
      <c r="T114" s="78"/>
      <c r="AT114" s="24" t="s">
        <v>195</v>
      </c>
      <c r="AU114" s="24" t="s">
        <v>84</v>
      </c>
    </row>
    <row r="115" spans="2:65" s="1" customFormat="1" ht="40.5">
      <c r="B115" s="41"/>
      <c r="C115" s="63"/>
      <c r="D115" s="213" t="s">
        <v>241</v>
      </c>
      <c r="E115" s="63"/>
      <c r="F115" s="248" t="s">
        <v>242</v>
      </c>
      <c r="G115" s="63"/>
      <c r="H115" s="63"/>
      <c r="I115" s="172"/>
      <c r="J115" s="63"/>
      <c r="K115" s="63"/>
      <c r="L115" s="61"/>
      <c r="M115" s="215"/>
      <c r="N115" s="42"/>
      <c r="O115" s="42"/>
      <c r="P115" s="42"/>
      <c r="Q115" s="42"/>
      <c r="R115" s="42"/>
      <c r="S115" s="42"/>
      <c r="T115" s="78"/>
      <c r="AT115" s="24" t="s">
        <v>241</v>
      </c>
      <c r="AU115" s="24" t="s">
        <v>84</v>
      </c>
    </row>
    <row r="116" spans="2:65" s="12" customFormat="1" ht="13.5">
      <c r="B116" s="216"/>
      <c r="C116" s="217"/>
      <c r="D116" s="213" t="s">
        <v>197</v>
      </c>
      <c r="E116" s="218" t="s">
        <v>30</v>
      </c>
      <c r="F116" s="219" t="s">
        <v>234</v>
      </c>
      <c r="G116" s="217"/>
      <c r="H116" s="220">
        <v>8.25</v>
      </c>
      <c r="I116" s="221"/>
      <c r="J116" s="217"/>
      <c r="K116" s="217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197</v>
      </c>
      <c r="AU116" s="226" t="s">
        <v>84</v>
      </c>
      <c r="AV116" s="12" t="s">
        <v>84</v>
      </c>
      <c r="AW116" s="12" t="s">
        <v>37</v>
      </c>
      <c r="AX116" s="12" t="s">
        <v>74</v>
      </c>
      <c r="AY116" s="226" t="s">
        <v>186</v>
      </c>
    </row>
    <row r="117" spans="2:65" s="1" customFormat="1" ht="16.5" customHeight="1">
      <c r="B117" s="41"/>
      <c r="C117" s="201" t="s">
        <v>243</v>
      </c>
      <c r="D117" s="201" t="s">
        <v>188</v>
      </c>
      <c r="E117" s="202" t="s">
        <v>244</v>
      </c>
      <c r="F117" s="203" t="s">
        <v>245</v>
      </c>
      <c r="G117" s="204" t="s">
        <v>212</v>
      </c>
      <c r="H117" s="205">
        <v>4.125</v>
      </c>
      <c r="I117" s="206"/>
      <c r="J117" s="207">
        <f>ROUND(I117*H117,2)</f>
        <v>0</v>
      </c>
      <c r="K117" s="203" t="s">
        <v>192</v>
      </c>
      <c r="L117" s="61"/>
      <c r="M117" s="208" t="s">
        <v>30</v>
      </c>
      <c r="N117" s="209" t="s">
        <v>45</v>
      </c>
      <c r="O117" s="42"/>
      <c r="P117" s="210">
        <f>O117*H117</f>
        <v>0</v>
      </c>
      <c r="Q117" s="210">
        <v>0</v>
      </c>
      <c r="R117" s="210">
        <f>Q117*H117</f>
        <v>0</v>
      </c>
      <c r="S117" s="210">
        <v>0</v>
      </c>
      <c r="T117" s="211">
        <f>S117*H117</f>
        <v>0</v>
      </c>
      <c r="AR117" s="24" t="s">
        <v>193</v>
      </c>
      <c r="AT117" s="24" t="s">
        <v>188</v>
      </c>
      <c r="AU117" s="24" t="s">
        <v>84</v>
      </c>
      <c r="AY117" s="24" t="s">
        <v>186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24" t="s">
        <v>82</v>
      </c>
      <c r="BK117" s="212">
        <f>ROUND(I117*H117,2)</f>
        <v>0</v>
      </c>
      <c r="BL117" s="24" t="s">
        <v>193</v>
      </c>
      <c r="BM117" s="24" t="s">
        <v>246</v>
      </c>
    </row>
    <row r="118" spans="2:65" s="1" customFormat="1" ht="27">
      <c r="B118" s="41"/>
      <c r="C118" s="63"/>
      <c r="D118" s="213" t="s">
        <v>195</v>
      </c>
      <c r="E118" s="63"/>
      <c r="F118" s="214" t="s">
        <v>247</v>
      </c>
      <c r="G118" s="63"/>
      <c r="H118" s="63"/>
      <c r="I118" s="172"/>
      <c r="J118" s="63"/>
      <c r="K118" s="63"/>
      <c r="L118" s="61"/>
      <c r="M118" s="215"/>
      <c r="N118" s="42"/>
      <c r="O118" s="42"/>
      <c r="P118" s="42"/>
      <c r="Q118" s="42"/>
      <c r="R118" s="42"/>
      <c r="S118" s="42"/>
      <c r="T118" s="78"/>
      <c r="AT118" s="24" t="s">
        <v>195</v>
      </c>
      <c r="AU118" s="24" t="s">
        <v>84</v>
      </c>
    </row>
    <row r="119" spans="2:65" s="13" customFormat="1" ht="13.5">
      <c r="B119" s="227"/>
      <c r="C119" s="228"/>
      <c r="D119" s="213" t="s">
        <v>197</v>
      </c>
      <c r="E119" s="229" t="s">
        <v>30</v>
      </c>
      <c r="F119" s="230" t="s">
        <v>227</v>
      </c>
      <c r="G119" s="228"/>
      <c r="H119" s="229" t="s">
        <v>30</v>
      </c>
      <c r="I119" s="231"/>
      <c r="J119" s="228"/>
      <c r="K119" s="228"/>
      <c r="L119" s="232"/>
      <c r="M119" s="233"/>
      <c r="N119" s="234"/>
      <c r="O119" s="234"/>
      <c r="P119" s="234"/>
      <c r="Q119" s="234"/>
      <c r="R119" s="234"/>
      <c r="S119" s="234"/>
      <c r="T119" s="235"/>
      <c r="AT119" s="236" t="s">
        <v>197</v>
      </c>
      <c r="AU119" s="236" t="s">
        <v>84</v>
      </c>
      <c r="AV119" s="13" t="s">
        <v>82</v>
      </c>
      <c r="AW119" s="13" t="s">
        <v>37</v>
      </c>
      <c r="AX119" s="13" t="s">
        <v>74</v>
      </c>
      <c r="AY119" s="236" t="s">
        <v>186</v>
      </c>
    </row>
    <row r="120" spans="2:65" s="12" customFormat="1" ht="13.5">
      <c r="B120" s="216"/>
      <c r="C120" s="217"/>
      <c r="D120" s="213" t="s">
        <v>197</v>
      </c>
      <c r="E120" s="218" t="s">
        <v>30</v>
      </c>
      <c r="F120" s="219" t="s">
        <v>234</v>
      </c>
      <c r="G120" s="217"/>
      <c r="H120" s="220">
        <v>8.25</v>
      </c>
      <c r="I120" s="221"/>
      <c r="J120" s="217"/>
      <c r="K120" s="217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197</v>
      </c>
      <c r="AU120" s="226" t="s">
        <v>84</v>
      </c>
      <c r="AV120" s="12" t="s">
        <v>84</v>
      </c>
      <c r="AW120" s="12" t="s">
        <v>37</v>
      </c>
      <c r="AX120" s="12" t="s">
        <v>74</v>
      </c>
      <c r="AY120" s="226" t="s">
        <v>186</v>
      </c>
    </row>
    <row r="121" spans="2:65" s="12" customFormat="1" ht="13.5">
      <c r="B121" s="216"/>
      <c r="C121" s="217"/>
      <c r="D121" s="213" t="s">
        <v>197</v>
      </c>
      <c r="E121" s="217"/>
      <c r="F121" s="219" t="s">
        <v>248</v>
      </c>
      <c r="G121" s="217"/>
      <c r="H121" s="220">
        <v>4.125</v>
      </c>
      <c r="I121" s="221"/>
      <c r="J121" s="217"/>
      <c r="K121" s="217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197</v>
      </c>
      <c r="AU121" s="226" t="s">
        <v>84</v>
      </c>
      <c r="AV121" s="12" t="s">
        <v>84</v>
      </c>
      <c r="AW121" s="12" t="s">
        <v>6</v>
      </c>
      <c r="AX121" s="12" t="s">
        <v>82</v>
      </c>
      <c r="AY121" s="226" t="s">
        <v>186</v>
      </c>
    </row>
    <row r="122" spans="2:65" s="1" customFormat="1" ht="16.5" customHeight="1">
      <c r="B122" s="41"/>
      <c r="C122" s="201" t="s">
        <v>249</v>
      </c>
      <c r="D122" s="201" t="s">
        <v>188</v>
      </c>
      <c r="E122" s="202" t="s">
        <v>250</v>
      </c>
      <c r="F122" s="203" t="s">
        <v>251</v>
      </c>
      <c r="G122" s="204" t="s">
        <v>191</v>
      </c>
      <c r="H122" s="205">
        <v>15</v>
      </c>
      <c r="I122" s="206"/>
      <c r="J122" s="207">
        <f>ROUND(I122*H122,2)</f>
        <v>0</v>
      </c>
      <c r="K122" s="203" t="s">
        <v>192</v>
      </c>
      <c r="L122" s="61"/>
      <c r="M122" s="208" t="s">
        <v>30</v>
      </c>
      <c r="N122" s="209" t="s">
        <v>45</v>
      </c>
      <c r="O122" s="42"/>
      <c r="P122" s="210">
        <f>O122*H122</f>
        <v>0</v>
      </c>
      <c r="Q122" s="210">
        <v>8.4000000000000003E-4</v>
      </c>
      <c r="R122" s="210">
        <f>Q122*H122</f>
        <v>1.26E-2</v>
      </c>
      <c r="S122" s="210">
        <v>0</v>
      </c>
      <c r="T122" s="211">
        <f>S122*H122</f>
        <v>0</v>
      </c>
      <c r="AR122" s="24" t="s">
        <v>193</v>
      </c>
      <c r="AT122" s="24" t="s">
        <v>188</v>
      </c>
      <c r="AU122" s="24" t="s">
        <v>84</v>
      </c>
      <c r="AY122" s="24" t="s">
        <v>186</v>
      </c>
      <c r="BE122" s="212">
        <f>IF(N122="základní",J122,0)</f>
        <v>0</v>
      </c>
      <c r="BF122" s="212">
        <f>IF(N122="snížená",J122,0)</f>
        <v>0</v>
      </c>
      <c r="BG122" s="212">
        <f>IF(N122="zákl. přenesená",J122,0)</f>
        <v>0</v>
      </c>
      <c r="BH122" s="212">
        <f>IF(N122="sníž. přenesená",J122,0)</f>
        <v>0</v>
      </c>
      <c r="BI122" s="212">
        <f>IF(N122="nulová",J122,0)</f>
        <v>0</v>
      </c>
      <c r="BJ122" s="24" t="s">
        <v>82</v>
      </c>
      <c r="BK122" s="212">
        <f>ROUND(I122*H122,2)</f>
        <v>0</v>
      </c>
      <c r="BL122" s="24" t="s">
        <v>193</v>
      </c>
      <c r="BM122" s="24" t="s">
        <v>252</v>
      </c>
    </row>
    <row r="123" spans="2:65" s="1" customFormat="1" ht="27">
      <c r="B123" s="41"/>
      <c r="C123" s="63"/>
      <c r="D123" s="213" t="s">
        <v>195</v>
      </c>
      <c r="E123" s="63"/>
      <c r="F123" s="214" t="s">
        <v>253</v>
      </c>
      <c r="G123" s="63"/>
      <c r="H123" s="63"/>
      <c r="I123" s="172"/>
      <c r="J123" s="63"/>
      <c r="K123" s="63"/>
      <c r="L123" s="61"/>
      <c r="M123" s="215"/>
      <c r="N123" s="42"/>
      <c r="O123" s="42"/>
      <c r="P123" s="42"/>
      <c r="Q123" s="42"/>
      <c r="R123" s="42"/>
      <c r="S123" s="42"/>
      <c r="T123" s="78"/>
      <c r="AT123" s="24" t="s">
        <v>195</v>
      </c>
      <c r="AU123" s="24" t="s">
        <v>84</v>
      </c>
    </row>
    <row r="124" spans="2:65" s="13" customFormat="1" ht="13.5">
      <c r="B124" s="227"/>
      <c r="C124" s="228"/>
      <c r="D124" s="213" t="s">
        <v>197</v>
      </c>
      <c r="E124" s="229" t="s">
        <v>30</v>
      </c>
      <c r="F124" s="230" t="s">
        <v>254</v>
      </c>
      <c r="G124" s="228"/>
      <c r="H124" s="229" t="s">
        <v>30</v>
      </c>
      <c r="I124" s="231"/>
      <c r="J124" s="228"/>
      <c r="K124" s="228"/>
      <c r="L124" s="232"/>
      <c r="M124" s="233"/>
      <c r="N124" s="234"/>
      <c r="O124" s="234"/>
      <c r="P124" s="234"/>
      <c r="Q124" s="234"/>
      <c r="R124" s="234"/>
      <c r="S124" s="234"/>
      <c r="T124" s="235"/>
      <c r="AT124" s="236" t="s">
        <v>197</v>
      </c>
      <c r="AU124" s="236" t="s">
        <v>84</v>
      </c>
      <c r="AV124" s="13" t="s">
        <v>82</v>
      </c>
      <c r="AW124" s="13" t="s">
        <v>37</v>
      </c>
      <c r="AX124" s="13" t="s">
        <v>74</v>
      </c>
      <c r="AY124" s="236" t="s">
        <v>186</v>
      </c>
    </row>
    <row r="125" spans="2:65" s="12" customFormat="1" ht="13.5">
      <c r="B125" s="216"/>
      <c r="C125" s="217"/>
      <c r="D125" s="213" t="s">
        <v>197</v>
      </c>
      <c r="E125" s="218" t="s">
        <v>30</v>
      </c>
      <c r="F125" s="219" t="s">
        <v>255</v>
      </c>
      <c r="G125" s="217"/>
      <c r="H125" s="220">
        <v>15</v>
      </c>
      <c r="I125" s="221"/>
      <c r="J125" s="217"/>
      <c r="K125" s="217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197</v>
      </c>
      <c r="AU125" s="226" t="s">
        <v>84</v>
      </c>
      <c r="AV125" s="12" t="s">
        <v>84</v>
      </c>
      <c r="AW125" s="12" t="s">
        <v>37</v>
      </c>
      <c r="AX125" s="12" t="s">
        <v>74</v>
      </c>
      <c r="AY125" s="226" t="s">
        <v>186</v>
      </c>
    </row>
    <row r="126" spans="2:65" s="1" customFormat="1" ht="16.5" customHeight="1">
      <c r="B126" s="41"/>
      <c r="C126" s="201" t="s">
        <v>256</v>
      </c>
      <c r="D126" s="201" t="s">
        <v>188</v>
      </c>
      <c r="E126" s="202" t="s">
        <v>257</v>
      </c>
      <c r="F126" s="203" t="s">
        <v>258</v>
      </c>
      <c r="G126" s="204" t="s">
        <v>191</v>
      </c>
      <c r="H126" s="205">
        <v>15</v>
      </c>
      <c r="I126" s="206"/>
      <c r="J126" s="207">
        <f>ROUND(I126*H126,2)</f>
        <v>0</v>
      </c>
      <c r="K126" s="203" t="s">
        <v>192</v>
      </c>
      <c r="L126" s="61"/>
      <c r="M126" s="208" t="s">
        <v>30</v>
      </c>
      <c r="N126" s="209" t="s">
        <v>45</v>
      </c>
      <c r="O126" s="42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AR126" s="24" t="s">
        <v>193</v>
      </c>
      <c r="AT126" s="24" t="s">
        <v>188</v>
      </c>
      <c r="AU126" s="24" t="s">
        <v>84</v>
      </c>
      <c r="AY126" s="24" t="s">
        <v>186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24" t="s">
        <v>82</v>
      </c>
      <c r="BK126" s="212">
        <f>ROUND(I126*H126,2)</f>
        <v>0</v>
      </c>
      <c r="BL126" s="24" t="s">
        <v>193</v>
      </c>
      <c r="BM126" s="24" t="s">
        <v>259</v>
      </c>
    </row>
    <row r="127" spans="2:65" s="1" customFormat="1" ht="27">
      <c r="B127" s="41"/>
      <c r="C127" s="63"/>
      <c r="D127" s="213" t="s">
        <v>195</v>
      </c>
      <c r="E127" s="63"/>
      <c r="F127" s="214" t="s">
        <v>260</v>
      </c>
      <c r="G127" s="63"/>
      <c r="H127" s="63"/>
      <c r="I127" s="172"/>
      <c r="J127" s="63"/>
      <c r="K127" s="63"/>
      <c r="L127" s="61"/>
      <c r="M127" s="215"/>
      <c r="N127" s="42"/>
      <c r="O127" s="42"/>
      <c r="P127" s="42"/>
      <c r="Q127" s="42"/>
      <c r="R127" s="42"/>
      <c r="S127" s="42"/>
      <c r="T127" s="78"/>
      <c r="AT127" s="24" t="s">
        <v>195</v>
      </c>
      <c r="AU127" s="24" t="s">
        <v>84</v>
      </c>
    </row>
    <row r="128" spans="2:65" s="13" customFormat="1" ht="13.5">
      <c r="B128" s="227"/>
      <c r="C128" s="228"/>
      <c r="D128" s="213" t="s">
        <v>197</v>
      </c>
      <c r="E128" s="229" t="s">
        <v>30</v>
      </c>
      <c r="F128" s="230" t="s">
        <v>254</v>
      </c>
      <c r="G128" s="228"/>
      <c r="H128" s="229" t="s">
        <v>30</v>
      </c>
      <c r="I128" s="231"/>
      <c r="J128" s="228"/>
      <c r="K128" s="228"/>
      <c r="L128" s="232"/>
      <c r="M128" s="233"/>
      <c r="N128" s="234"/>
      <c r="O128" s="234"/>
      <c r="P128" s="234"/>
      <c r="Q128" s="234"/>
      <c r="R128" s="234"/>
      <c r="S128" s="234"/>
      <c r="T128" s="235"/>
      <c r="AT128" s="236" t="s">
        <v>197</v>
      </c>
      <c r="AU128" s="236" t="s">
        <v>84</v>
      </c>
      <c r="AV128" s="13" t="s">
        <v>82</v>
      </c>
      <c r="AW128" s="13" t="s">
        <v>37</v>
      </c>
      <c r="AX128" s="13" t="s">
        <v>74</v>
      </c>
      <c r="AY128" s="236" t="s">
        <v>186</v>
      </c>
    </row>
    <row r="129" spans="2:65" s="12" customFormat="1" ht="13.5">
      <c r="B129" s="216"/>
      <c r="C129" s="217"/>
      <c r="D129" s="213" t="s">
        <v>197</v>
      </c>
      <c r="E129" s="218" t="s">
        <v>30</v>
      </c>
      <c r="F129" s="219" t="s">
        <v>255</v>
      </c>
      <c r="G129" s="217"/>
      <c r="H129" s="220">
        <v>15</v>
      </c>
      <c r="I129" s="221"/>
      <c r="J129" s="217"/>
      <c r="K129" s="217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197</v>
      </c>
      <c r="AU129" s="226" t="s">
        <v>84</v>
      </c>
      <c r="AV129" s="12" t="s">
        <v>84</v>
      </c>
      <c r="AW129" s="12" t="s">
        <v>37</v>
      </c>
      <c r="AX129" s="12" t="s">
        <v>74</v>
      </c>
      <c r="AY129" s="226" t="s">
        <v>186</v>
      </c>
    </row>
    <row r="130" spans="2:65" s="1" customFormat="1" ht="16.5" customHeight="1">
      <c r="B130" s="41"/>
      <c r="C130" s="201" t="s">
        <v>261</v>
      </c>
      <c r="D130" s="201" t="s">
        <v>188</v>
      </c>
      <c r="E130" s="202" t="s">
        <v>262</v>
      </c>
      <c r="F130" s="203" t="s">
        <v>263</v>
      </c>
      <c r="G130" s="204" t="s">
        <v>212</v>
      </c>
      <c r="H130" s="205">
        <v>8.25</v>
      </c>
      <c r="I130" s="206"/>
      <c r="J130" s="207">
        <f>ROUND(I130*H130,2)</f>
        <v>0</v>
      </c>
      <c r="K130" s="203" t="s">
        <v>192</v>
      </c>
      <c r="L130" s="61"/>
      <c r="M130" s="208" t="s">
        <v>30</v>
      </c>
      <c r="N130" s="209" t="s">
        <v>45</v>
      </c>
      <c r="O130" s="42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AR130" s="24" t="s">
        <v>193</v>
      </c>
      <c r="AT130" s="24" t="s">
        <v>188</v>
      </c>
      <c r="AU130" s="24" t="s">
        <v>84</v>
      </c>
      <c r="AY130" s="24" t="s">
        <v>186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24" t="s">
        <v>82</v>
      </c>
      <c r="BK130" s="212">
        <f>ROUND(I130*H130,2)</f>
        <v>0</v>
      </c>
      <c r="BL130" s="24" t="s">
        <v>193</v>
      </c>
      <c r="BM130" s="24" t="s">
        <v>264</v>
      </c>
    </row>
    <row r="131" spans="2:65" s="1" customFormat="1" ht="40.5">
      <c r="B131" s="41"/>
      <c r="C131" s="63"/>
      <c r="D131" s="213" t="s">
        <v>195</v>
      </c>
      <c r="E131" s="63"/>
      <c r="F131" s="214" t="s">
        <v>265</v>
      </c>
      <c r="G131" s="63"/>
      <c r="H131" s="63"/>
      <c r="I131" s="172"/>
      <c r="J131" s="63"/>
      <c r="K131" s="63"/>
      <c r="L131" s="61"/>
      <c r="M131" s="215"/>
      <c r="N131" s="42"/>
      <c r="O131" s="42"/>
      <c r="P131" s="42"/>
      <c r="Q131" s="42"/>
      <c r="R131" s="42"/>
      <c r="S131" s="42"/>
      <c r="T131" s="78"/>
      <c r="AT131" s="24" t="s">
        <v>195</v>
      </c>
      <c r="AU131" s="24" t="s">
        <v>84</v>
      </c>
    </row>
    <row r="132" spans="2:65" s="12" customFormat="1" ht="13.5">
      <c r="B132" s="216"/>
      <c r="C132" s="217"/>
      <c r="D132" s="213" t="s">
        <v>197</v>
      </c>
      <c r="E132" s="218" t="s">
        <v>30</v>
      </c>
      <c r="F132" s="219" t="s">
        <v>234</v>
      </c>
      <c r="G132" s="217"/>
      <c r="H132" s="220">
        <v>8.25</v>
      </c>
      <c r="I132" s="221"/>
      <c r="J132" s="217"/>
      <c r="K132" s="217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197</v>
      </c>
      <c r="AU132" s="226" t="s">
        <v>84</v>
      </c>
      <c r="AV132" s="12" t="s">
        <v>84</v>
      </c>
      <c r="AW132" s="12" t="s">
        <v>37</v>
      </c>
      <c r="AX132" s="12" t="s">
        <v>74</v>
      </c>
      <c r="AY132" s="226" t="s">
        <v>186</v>
      </c>
    </row>
    <row r="133" spans="2:65" s="1" customFormat="1" ht="16.5" customHeight="1">
      <c r="B133" s="41"/>
      <c r="C133" s="201" t="s">
        <v>266</v>
      </c>
      <c r="D133" s="201" t="s">
        <v>188</v>
      </c>
      <c r="E133" s="202" t="s">
        <v>267</v>
      </c>
      <c r="F133" s="203" t="s">
        <v>268</v>
      </c>
      <c r="G133" s="204" t="s">
        <v>212</v>
      </c>
      <c r="H133" s="205">
        <v>140.386</v>
      </c>
      <c r="I133" s="206"/>
      <c r="J133" s="207">
        <f>ROUND(I133*H133,2)</f>
        <v>0</v>
      </c>
      <c r="K133" s="203" t="s">
        <v>192</v>
      </c>
      <c r="L133" s="61"/>
      <c r="M133" s="208" t="s">
        <v>30</v>
      </c>
      <c r="N133" s="209" t="s">
        <v>45</v>
      </c>
      <c r="O133" s="42"/>
      <c r="P133" s="210">
        <f>O133*H133</f>
        <v>0</v>
      </c>
      <c r="Q133" s="210">
        <v>0</v>
      </c>
      <c r="R133" s="210">
        <f>Q133*H133</f>
        <v>0</v>
      </c>
      <c r="S133" s="210">
        <v>0</v>
      </c>
      <c r="T133" s="211">
        <f>S133*H133</f>
        <v>0</v>
      </c>
      <c r="AR133" s="24" t="s">
        <v>193</v>
      </c>
      <c r="AT133" s="24" t="s">
        <v>188</v>
      </c>
      <c r="AU133" s="24" t="s">
        <v>84</v>
      </c>
      <c r="AY133" s="24" t="s">
        <v>186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24" t="s">
        <v>82</v>
      </c>
      <c r="BK133" s="212">
        <f>ROUND(I133*H133,2)</f>
        <v>0</v>
      </c>
      <c r="BL133" s="24" t="s">
        <v>193</v>
      </c>
      <c r="BM133" s="24" t="s">
        <v>269</v>
      </c>
    </row>
    <row r="134" spans="2:65" s="1" customFormat="1" ht="40.5">
      <c r="B134" s="41"/>
      <c r="C134" s="63"/>
      <c r="D134" s="213" t="s">
        <v>195</v>
      </c>
      <c r="E134" s="63"/>
      <c r="F134" s="214" t="s">
        <v>270</v>
      </c>
      <c r="G134" s="63"/>
      <c r="H134" s="63"/>
      <c r="I134" s="172"/>
      <c r="J134" s="63"/>
      <c r="K134" s="63"/>
      <c r="L134" s="61"/>
      <c r="M134" s="215"/>
      <c r="N134" s="42"/>
      <c r="O134" s="42"/>
      <c r="P134" s="42"/>
      <c r="Q134" s="42"/>
      <c r="R134" s="42"/>
      <c r="S134" s="42"/>
      <c r="T134" s="78"/>
      <c r="AT134" s="24" t="s">
        <v>195</v>
      </c>
      <c r="AU134" s="24" t="s">
        <v>84</v>
      </c>
    </row>
    <row r="135" spans="2:65" s="13" customFormat="1" ht="13.5">
      <c r="B135" s="227"/>
      <c r="C135" s="228"/>
      <c r="D135" s="213" t="s">
        <v>197</v>
      </c>
      <c r="E135" s="229" t="s">
        <v>30</v>
      </c>
      <c r="F135" s="230" t="s">
        <v>271</v>
      </c>
      <c r="G135" s="228"/>
      <c r="H135" s="229" t="s">
        <v>30</v>
      </c>
      <c r="I135" s="231"/>
      <c r="J135" s="228"/>
      <c r="K135" s="228"/>
      <c r="L135" s="232"/>
      <c r="M135" s="233"/>
      <c r="N135" s="234"/>
      <c r="O135" s="234"/>
      <c r="P135" s="234"/>
      <c r="Q135" s="234"/>
      <c r="R135" s="234"/>
      <c r="S135" s="234"/>
      <c r="T135" s="235"/>
      <c r="AT135" s="236" t="s">
        <v>197</v>
      </c>
      <c r="AU135" s="236" t="s">
        <v>84</v>
      </c>
      <c r="AV135" s="13" t="s">
        <v>82</v>
      </c>
      <c r="AW135" s="13" t="s">
        <v>37</v>
      </c>
      <c r="AX135" s="13" t="s">
        <v>74</v>
      </c>
      <c r="AY135" s="236" t="s">
        <v>186</v>
      </c>
    </row>
    <row r="136" spans="2:65" s="13" customFormat="1" ht="13.5">
      <c r="B136" s="227"/>
      <c r="C136" s="228"/>
      <c r="D136" s="213" t="s">
        <v>197</v>
      </c>
      <c r="E136" s="229" t="s">
        <v>30</v>
      </c>
      <c r="F136" s="230" t="s">
        <v>272</v>
      </c>
      <c r="G136" s="228"/>
      <c r="H136" s="229" t="s">
        <v>30</v>
      </c>
      <c r="I136" s="231"/>
      <c r="J136" s="228"/>
      <c r="K136" s="228"/>
      <c r="L136" s="232"/>
      <c r="M136" s="233"/>
      <c r="N136" s="234"/>
      <c r="O136" s="234"/>
      <c r="P136" s="234"/>
      <c r="Q136" s="234"/>
      <c r="R136" s="234"/>
      <c r="S136" s="234"/>
      <c r="T136" s="235"/>
      <c r="AT136" s="236" t="s">
        <v>197</v>
      </c>
      <c r="AU136" s="236" t="s">
        <v>84</v>
      </c>
      <c r="AV136" s="13" t="s">
        <v>82</v>
      </c>
      <c r="AW136" s="13" t="s">
        <v>37</v>
      </c>
      <c r="AX136" s="13" t="s">
        <v>74</v>
      </c>
      <c r="AY136" s="236" t="s">
        <v>186</v>
      </c>
    </row>
    <row r="137" spans="2:65" s="12" customFormat="1" ht="13.5">
      <c r="B137" s="216"/>
      <c r="C137" s="217"/>
      <c r="D137" s="213" t="s">
        <v>197</v>
      </c>
      <c r="E137" s="218" t="s">
        <v>30</v>
      </c>
      <c r="F137" s="219" t="s">
        <v>273</v>
      </c>
      <c r="G137" s="217"/>
      <c r="H137" s="220">
        <v>61.2</v>
      </c>
      <c r="I137" s="221"/>
      <c r="J137" s="217"/>
      <c r="K137" s="217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197</v>
      </c>
      <c r="AU137" s="226" t="s">
        <v>84</v>
      </c>
      <c r="AV137" s="12" t="s">
        <v>84</v>
      </c>
      <c r="AW137" s="12" t="s">
        <v>37</v>
      </c>
      <c r="AX137" s="12" t="s">
        <v>74</v>
      </c>
      <c r="AY137" s="226" t="s">
        <v>186</v>
      </c>
    </row>
    <row r="138" spans="2:65" s="13" customFormat="1" ht="27">
      <c r="B138" s="227"/>
      <c r="C138" s="228"/>
      <c r="D138" s="213" t="s">
        <v>197</v>
      </c>
      <c r="E138" s="229" t="s">
        <v>30</v>
      </c>
      <c r="F138" s="230" t="s">
        <v>274</v>
      </c>
      <c r="G138" s="228"/>
      <c r="H138" s="229" t="s">
        <v>30</v>
      </c>
      <c r="I138" s="231"/>
      <c r="J138" s="228"/>
      <c r="K138" s="228"/>
      <c r="L138" s="232"/>
      <c r="M138" s="233"/>
      <c r="N138" s="234"/>
      <c r="O138" s="234"/>
      <c r="P138" s="234"/>
      <c r="Q138" s="234"/>
      <c r="R138" s="234"/>
      <c r="S138" s="234"/>
      <c r="T138" s="235"/>
      <c r="AT138" s="236" t="s">
        <v>197</v>
      </c>
      <c r="AU138" s="236" t="s">
        <v>84</v>
      </c>
      <c r="AV138" s="13" t="s">
        <v>82</v>
      </c>
      <c r="AW138" s="13" t="s">
        <v>37</v>
      </c>
      <c r="AX138" s="13" t="s">
        <v>74</v>
      </c>
      <c r="AY138" s="236" t="s">
        <v>186</v>
      </c>
    </row>
    <row r="139" spans="2:65" s="13" customFormat="1" ht="13.5">
      <c r="B139" s="227"/>
      <c r="C139" s="228"/>
      <c r="D139" s="213" t="s">
        <v>197</v>
      </c>
      <c r="E139" s="229" t="s">
        <v>30</v>
      </c>
      <c r="F139" s="230" t="s">
        <v>275</v>
      </c>
      <c r="G139" s="228"/>
      <c r="H139" s="229" t="s">
        <v>30</v>
      </c>
      <c r="I139" s="231"/>
      <c r="J139" s="228"/>
      <c r="K139" s="228"/>
      <c r="L139" s="232"/>
      <c r="M139" s="233"/>
      <c r="N139" s="234"/>
      <c r="O139" s="234"/>
      <c r="P139" s="234"/>
      <c r="Q139" s="234"/>
      <c r="R139" s="234"/>
      <c r="S139" s="234"/>
      <c r="T139" s="235"/>
      <c r="AT139" s="236" t="s">
        <v>197</v>
      </c>
      <c r="AU139" s="236" t="s">
        <v>84</v>
      </c>
      <c r="AV139" s="13" t="s">
        <v>82</v>
      </c>
      <c r="AW139" s="13" t="s">
        <v>37</v>
      </c>
      <c r="AX139" s="13" t="s">
        <v>74</v>
      </c>
      <c r="AY139" s="236" t="s">
        <v>186</v>
      </c>
    </row>
    <row r="140" spans="2:65" s="12" customFormat="1" ht="13.5">
      <c r="B140" s="216"/>
      <c r="C140" s="217"/>
      <c r="D140" s="213" t="s">
        <v>197</v>
      </c>
      <c r="E140" s="218" t="s">
        <v>30</v>
      </c>
      <c r="F140" s="219" t="s">
        <v>276</v>
      </c>
      <c r="G140" s="217"/>
      <c r="H140" s="220">
        <v>63</v>
      </c>
      <c r="I140" s="221"/>
      <c r="J140" s="217"/>
      <c r="K140" s="217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197</v>
      </c>
      <c r="AU140" s="226" t="s">
        <v>84</v>
      </c>
      <c r="AV140" s="12" t="s">
        <v>84</v>
      </c>
      <c r="AW140" s="12" t="s">
        <v>37</v>
      </c>
      <c r="AX140" s="12" t="s">
        <v>74</v>
      </c>
      <c r="AY140" s="226" t="s">
        <v>186</v>
      </c>
    </row>
    <row r="141" spans="2:65" s="13" customFormat="1" ht="13.5">
      <c r="B141" s="227"/>
      <c r="C141" s="228"/>
      <c r="D141" s="213" t="s">
        <v>197</v>
      </c>
      <c r="E141" s="229" t="s">
        <v>30</v>
      </c>
      <c r="F141" s="230" t="s">
        <v>277</v>
      </c>
      <c r="G141" s="228"/>
      <c r="H141" s="229" t="s">
        <v>30</v>
      </c>
      <c r="I141" s="231"/>
      <c r="J141" s="228"/>
      <c r="K141" s="228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197</v>
      </c>
      <c r="AU141" s="236" t="s">
        <v>84</v>
      </c>
      <c r="AV141" s="13" t="s">
        <v>82</v>
      </c>
      <c r="AW141" s="13" t="s">
        <v>37</v>
      </c>
      <c r="AX141" s="13" t="s">
        <v>74</v>
      </c>
      <c r="AY141" s="236" t="s">
        <v>186</v>
      </c>
    </row>
    <row r="142" spans="2:65" s="12" customFormat="1" ht="13.5">
      <c r="B142" s="216"/>
      <c r="C142" s="217"/>
      <c r="D142" s="213" t="s">
        <v>197</v>
      </c>
      <c r="E142" s="218" t="s">
        <v>30</v>
      </c>
      <c r="F142" s="219" t="s">
        <v>278</v>
      </c>
      <c r="G142" s="217"/>
      <c r="H142" s="220">
        <v>16.5</v>
      </c>
      <c r="I142" s="221"/>
      <c r="J142" s="217"/>
      <c r="K142" s="217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197</v>
      </c>
      <c r="AU142" s="226" t="s">
        <v>84</v>
      </c>
      <c r="AV142" s="12" t="s">
        <v>84</v>
      </c>
      <c r="AW142" s="12" t="s">
        <v>37</v>
      </c>
      <c r="AX142" s="12" t="s">
        <v>74</v>
      </c>
      <c r="AY142" s="226" t="s">
        <v>186</v>
      </c>
    </row>
    <row r="143" spans="2:65" s="12" customFormat="1" ht="13.5">
      <c r="B143" s="216"/>
      <c r="C143" s="217"/>
      <c r="D143" s="213" t="s">
        <v>197</v>
      </c>
      <c r="E143" s="218" t="s">
        <v>30</v>
      </c>
      <c r="F143" s="219" t="s">
        <v>279</v>
      </c>
      <c r="G143" s="217"/>
      <c r="H143" s="220">
        <v>-5.5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197</v>
      </c>
      <c r="AU143" s="226" t="s">
        <v>84</v>
      </c>
      <c r="AV143" s="12" t="s">
        <v>84</v>
      </c>
      <c r="AW143" s="12" t="s">
        <v>37</v>
      </c>
      <c r="AX143" s="12" t="s">
        <v>74</v>
      </c>
      <c r="AY143" s="226" t="s">
        <v>186</v>
      </c>
    </row>
    <row r="144" spans="2:65" s="13" customFormat="1" ht="13.5">
      <c r="B144" s="227"/>
      <c r="C144" s="228"/>
      <c r="D144" s="213" t="s">
        <v>197</v>
      </c>
      <c r="E144" s="229" t="s">
        <v>30</v>
      </c>
      <c r="F144" s="230" t="s">
        <v>280</v>
      </c>
      <c r="G144" s="228"/>
      <c r="H144" s="229" t="s">
        <v>30</v>
      </c>
      <c r="I144" s="231"/>
      <c r="J144" s="228"/>
      <c r="K144" s="228"/>
      <c r="L144" s="232"/>
      <c r="M144" s="233"/>
      <c r="N144" s="234"/>
      <c r="O144" s="234"/>
      <c r="P144" s="234"/>
      <c r="Q144" s="234"/>
      <c r="R144" s="234"/>
      <c r="S144" s="234"/>
      <c r="T144" s="235"/>
      <c r="AT144" s="236" t="s">
        <v>197</v>
      </c>
      <c r="AU144" s="236" t="s">
        <v>84</v>
      </c>
      <c r="AV144" s="13" t="s">
        <v>82</v>
      </c>
      <c r="AW144" s="13" t="s">
        <v>37</v>
      </c>
      <c r="AX144" s="13" t="s">
        <v>74</v>
      </c>
      <c r="AY144" s="236" t="s">
        <v>186</v>
      </c>
    </row>
    <row r="145" spans="2:65" s="12" customFormat="1" ht="13.5">
      <c r="B145" s="216"/>
      <c r="C145" s="217"/>
      <c r="D145" s="213" t="s">
        <v>197</v>
      </c>
      <c r="E145" s="218" t="s">
        <v>30</v>
      </c>
      <c r="F145" s="219" t="s">
        <v>281</v>
      </c>
      <c r="G145" s="217"/>
      <c r="H145" s="220">
        <v>5.1859999999999999</v>
      </c>
      <c r="I145" s="221"/>
      <c r="J145" s="217"/>
      <c r="K145" s="217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197</v>
      </c>
      <c r="AU145" s="226" t="s">
        <v>84</v>
      </c>
      <c r="AV145" s="12" t="s">
        <v>84</v>
      </c>
      <c r="AW145" s="12" t="s">
        <v>37</v>
      </c>
      <c r="AX145" s="12" t="s">
        <v>74</v>
      </c>
      <c r="AY145" s="226" t="s">
        <v>186</v>
      </c>
    </row>
    <row r="146" spans="2:65" s="1" customFormat="1" ht="25.5" customHeight="1">
      <c r="B146" s="41"/>
      <c r="C146" s="201" t="s">
        <v>282</v>
      </c>
      <c r="D146" s="201" t="s">
        <v>188</v>
      </c>
      <c r="E146" s="202" t="s">
        <v>283</v>
      </c>
      <c r="F146" s="203" t="s">
        <v>284</v>
      </c>
      <c r="G146" s="204" t="s">
        <v>212</v>
      </c>
      <c r="H146" s="205">
        <v>167.22499999999999</v>
      </c>
      <c r="I146" s="206"/>
      <c r="J146" s="207">
        <f>ROUND(I146*H146,2)</f>
        <v>0</v>
      </c>
      <c r="K146" s="203" t="s">
        <v>30</v>
      </c>
      <c r="L146" s="61"/>
      <c r="M146" s="208" t="s">
        <v>30</v>
      </c>
      <c r="N146" s="209" t="s">
        <v>45</v>
      </c>
      <c r="O146" s="42"/>
      <c r="P146" s="210">
        <f>O146*H146</f>
        <v>0</v>
      </c>
      <c r="Q146" s="210">
        <v>0</v>
      </c>
      <c r="R146" s="210">
        <f>Q146*H146</f>
        <v>0</v>
      </c>
      <c r="S146" s="210">
        <v>0</v>
      </c>
      <c r="T146" s="211">
        <f>S146*H146</f>
        <v>0</v>
      </c>
      <c r="AR146" s="24" t="s">
        <v>193</v>
      </c>
      <c r="AT146" s="24" t="s">
        <v>188</v>
      </c>
      <c r="AU146" s="24" t="s">
        <v>84</v>
      </c>
      <c r="AY146" s="24" t="s">
        <v>186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24" t="s">
        <v>82</v>
      </c>
      <c r="BK146" s="212">
        <f>ROUND(I146*H146,2)</f>
        <v>0</v>
      </c>
      <c r="BL146" s="24" t="s">
        <v>193</v>
      </c>
      <c r="BM146" s="24" t="s">
        <v>285</v>
      </c>
    </row>
    <row r="147" spans="2:65" s="1" customFormat="1" ht="27">
      <c r="B147" s="41"/>
      <c r="C147" s="63"/>
      <c r="D147" s="213" t="s">
        <v>195</v>
      </c>
      <c r="E147" s="63"/>
      <c r="F147" s="214" t="s">
        <v>284</v>
      </c>
      <c r="G147" s="63"/>
      <c r="H147" s="63"/>
      <c r="I147" s="172"/>
      <c r="J147" s="63"/>
      <c r="K147" s="63"/>
      <c r="L147" s="61"/>
      <c r="M147" s="215"/>
      <c r="N147" s="42"/>
      <c r="O147" s="42"/>
      <c r="P147" s="42"/>
      <c r="Q147" s="42"/>
      <c r="R147" s="42"/>
      <c r="S147" s="42"/>
      <c r="T147" s="78"/>
      <c r="AT147" s="24" t="s">
        <v>195</v>
      </c>
      <c r="AU147" s="24" t="s">
        <v>84</v>
      </c>
    </row>
    <row r="148" spans="2:65" s="12" customFormat="1" ht="13.5">
      <c r="B148" s="216"/>
      <c r="C148" s="217"/>
      <c r="D148" s="213" t="s">
        <v>197</v>
      </c>
      <c r="E148" s="218" t="s">
        <v>30</v>
      </c>
      <c r="F148" s="219" t="s">
        <v>221</v>
      </c>
      <c r="G148" s="217"/>
      <c r="H148" s="220">
        <v>134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197</v>
      </c>
      <c r="AU148" s="226" t="s">
        <v>84</v>
      </c>
      <c r="AV148" s="12" t="s">
        <v>84</v>
      </c>
      <c r="AW148" s="12" t="s">
        <v>37</v>
      </c>
      <c r="AX148" s="12" t="s">
        <v>74</v>
      </c>
      <c r="AY148" s="226" t="s">
        <v>186</v>
      </c>
    </row>
    <row r="149" spans="2:65" s="12" customFormat="1" ht="13.5">
      <c r="B149" s="216"/>
      <c r="C149" s="217"/>
      <c r="D149" s="213" t="s">
        <v>197</v>
      </c>
      <c r="E149" s="218" t="s">
        <v>30</v>
      </c>
      <c r="F149" s="219" t="s">
        <v>215</v>
      </c>
      <c r="G149" s="217"/>
      <c r="H149" s="220">
        <v>55.575000000000003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197</v>
      </c>
      <c r="AU149" s="226" t="s">
        <v>84</v>
      </c>
      <c r="AV149" s="12" t="s">
        <v>84</v>
      </c>
      <c r="AW149" s="12" t="s">
        <v>37</v>
      </c>
      <c r="AX149" s="12" t="s">
        <v>74</v>
      </c>
      <c r="AY149" s="226" t="s">
        <v>186</v>
      </c>
    </row>
    <row r="150" spans="2:65" s="13" customFormat="1" ht="13.5">
      <c r="B150" s="227"/>
      <c r="C150" s="228"/>
      <c r="D150" s="213" t="s">
        <v>197</v>
      </c>
      <c r="E150" s="229" t="s">
        <v>30</v>
      </c>
      <c r="F150" s="230" t="s">
        <v>272</v>
      </c>
      <c r="G150" s="228"/>
      <c r="H150" s="229" t="s">
        <v>30</v>
      </c>
      <c r="I150" s="231"/>
      <c r="J150" s="228"/>
      <c r="K150" s="228"/>
      <c r="L150" s="232"/>
      <c r="M150" s="233"/>
      <c r="N150" s="234"/>
      <c r="O150" s="234"/>
      <c r="P150" s="234"/>
      <c r="Q150" s="234"/>
      <c r="R150" s="234"/>
      <c r="S150" s="234"/>
      <c r="T150" s="235"/>
      <c r="AT150" s="236" t="s">
        <v>197</v>
      </c>
      <c r="AU150" s="236" t="s">
        <v>84</v>
      </c>
      <c r="AV150" s="13" t="s">
        <v>82</v>
      </c>
      <c r="AW150" s="13" t="s">
        <v>37</v>
      </c>
      <c r="AX150" s="13" t="s">
        <v>74</v>
      </c>
      <c r="AY150" s="236" t="s">
        <v>186</v>
      </c>
    </row>
    <row r="151" spans="2:65" s="12" customFormat="1" ht="13.5">
      <c r="B151" s="216"/>
      <c r="C151" s="217"/>
      <c r="D151" s="213" t="s">
        <v>197</v>
      </c>
      <c r="E151" s="218" t="s">
        <v>30</v>
      </c>
      <c r="F151" s="219" t="s">
        <v>286</v>
      </c>
      <c r="G151" s="217"/>
      <c r="H151" s="220">
        <v>-30.6</v>
      </c>
      <c r="I151" s="221"/>
      <c r="J151" s="217"/>
      <c r="K151" s="217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197</v>
      </c>
      <c r="AU151" s="226" t="s">
        <v>84</v>
      </c>
      <c r="AV151" s="12" t="s">
        <v>84</v>
      </c>
      <c r="AW151" s="12" t="s">
        <v>37</v>
      </c>
      <c r="AX151" s="12" t="s">
        <v>74</v>
      </c>
      <c r="AY151" s="226" t="s">
        <v>186</v>
      </c>
    </row>
    <row r="152" spans="2:65" s="12" customFormat="1" ht="13.5">
      <c r="B152" s="216"/>
      <c r="C152" s="217"/>
      <c r="D152" s="213" t="s">
        <v>197</v>
      </c>
      <c r="E152" s="218" t="s">
        <v>30</v>
      </c>
      <c r="F152" s="219" t="s">
        <v>234</v>
      </c>
      <c r="G152" s="217"/>
      <c r="H152" s="220">
        <v>8.25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197</v>
      </c>
      <c r="AU152" s="226" t="s">
        <v>84</v>
      </c>
      <c r="AV152" s="12" t="s">
        <v>84</v>
      </c>
      <c r="AW152" s="12" t="s">
        <v>37</v>
      </c>
      <c r="AX152" s="12" t="s">
        <v>74</v>
      </c>
      <c r="AY152" s="226" t="s">
        <v>186</v>
      </c>
    </row>
    <row r="153" spans="2:65" s="1" customFormat="1" ht="16.5" customHeight="1">
      <c r="B153" s="41"/>
      <c r="C153" s="201" t="s">
        <v>10</v>
      </c>
      <c r="D153" s="201" t="s">
        <v>188</v>
      </c>
      <c r="E153" s="202" t="s">
        <v>287</v>
      </c>
      <c r="F153" s="203" t="s">
        <v>288</v>
      </c>
      <c r="G153" s="204" t="s">
        <v>212</v>
      </c>
      <c r="H153" s="205">
        <v>70.192999999999998</v>
      </c>
      <c r="I153" s="206"/>
      <c r="J153" s="207">
        <f>ROUND(I153*H153,2)</f>
        <v>0</v>
      </c>
      <c r="K153" s="203" t="s">
        <v>192</v>
      </c>
      <c r="L153" s="61"/>
      <c r="M153" s="208" t="s">
        <v>30</v>
      </c>
      <c r="N153" s="209" t="s">
        <v>45</v>
      </c>
      <c r="O153" s="42"/>
      <c r="P153" s="210">
        <f>O153*H153</f>
        <v>0</v>
      </c>
      <c r="Q153" s="210">
        <v>0</v>
      </c>
      <c r="R153" s="210">
        <f>Q153*H153</f>
        <v>0</v>
      </c>
      <c r="S153" s="210">
        <v>0</v>
      </c>
      <c r="T153" s="211">
        <f>S153*H153</f>
        <v>0</v>
      </c>
      <c r="AR153" s="24" t="s">
        <v>193</v>
      </c>
      <c r="AT153" s="24" t="s">
        <v>188</v>
      </c>
      <c r="AU153" s="24" t="s">
        <v>84</v>
      </c>
      <c r="AY153" s="24" t="s">
        <v>186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24" t="s">
        <v>82</v>
      </c>
      <c r="BK153" s="212">
        <f>ROUND(I153*H153,2)</f>
        <v>0</v>
      </c>
      <c r="BL153" s="24" t="s">
        <v>193</v>
      </c>
      <c r="BM153" s="24" t="s">
        <v>289</v>
      </c>
    </row>
    <row r="154" spans="2:65" s="1" customFormat="1" ht="27">
      <c r="B154" s="41"/>
      <c r="C154" s="63"/>
      <c r="D154" s="213" t="s">
        <v>195</v>
      </c>
      <c r="E154" s="63"/>
      <c r="F154" s="214" t="s">
        <v>290</v>
      </c>
      <c r="G154" s="63"/>
      <c r="H154" s="63"/>
      <c r="I154" s="172"/>
      <c r="J154" s="63"/>
      <c r="K154" s="63"/>
      <c r="L154" s="61"/>
      <c r="M154" s="215"/>
      <c r="N154" s="42"/>
      <c r="O154" s="42"/>
      <c r="P154" s="42"/>
      <c r="Q154" s="42"/>
      <c r="R154" s="42"/>
      <c r="S154" s="42"/>
      <c r="T154" s="78"/>
      <c r="AT154" s="24" t="s">
        <v>195</v>
      </c>
      <c r="AU154" s="24" t="s">
        <v>84</v>
      </c>
    </row>
    <row r="155" spans="2:65" s="13" customFormat="1" ht="13.5">
      <c r="B155" s="227"/>
      <c r="C155" s="228"/>
      <c r="D155" s="213" t="s">
        <v>197</v>
      </c>
      <c r="E155" s="229" t="s">
        <v>30</v>
      </c>
      <c r="F155" s="230" t="s">
        <v>272</v>
      </c>
      <c r="G155" s="228"/>
      <c r="H155" s="229" t="s">
        <v>30</v>
      </c>
      <c r="I155" s="231"/>
      <c r="J155" s="228"/>
      <c r="K155" s="228"/>
      <c r="L155" s="232"/>
      <c r="M155" s="233"/>
      <c r="N155" s="234"/>
      <c r="O155" s="234"/>
      <c r="P155" s="234"/>
      <c r="Q155" s="234"/>
      <c r="R155" s="234"/>
      <c r="S155" s="234"/>
      <c r="T155" s="235"/>
      <c r="AT155" s="236" t="s">
        <v>197</v>
      </c>
      <c r="AU155" s="236" t="s">
        <v>84</v>
      </c>
      <c r="AV155" s="13" t="s">
        <v>82</v>
      </c>
      <c r="AW155" s="13" t="s">
        <v>37</v>
      </c>
      <c r="AX155" s="13" t="s">
        <v>74</v>
      </c>
      <c r="AY155" s="236" t="s">
        <v>186</v>
      </c>
    </row>
    <row r="156" spans="2:65" s="12" customFormat="1" ht="13.5">
      <c r="B156" s="216"/>
      <c r="C156" s="217"/>
      <c r="D156" s="213" t="s">
        <v>197</v>
      </c>
      <c r="E156" s="218" t="s">
        <v>30</v>
      </c>
      <c r="F156" s="219" t="s">
        <v>291</v>
      </c>
      <c r="G156" s="217"/>
      <c r="H156" s="220">
        <v>30.6</v>
      </c>
      <c r="I156" s="221"/>
      <c r="J156" s="217"/>
      <c r="K156" s="217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197</v>
      </c>
      <c r="AU156" s="226" t="s">
        <v>84</v>
      </c>
      <c r="AV156" s="12" t="s">
        <v>84</v>
      </c>
      <c r="AW156" s="12" t="s">
        <v>37</v>
      </c>
      <c r="AX156" s="12" t="s">
        <v>74</v>
      </c>
      <c r="AY156" s="226" t="s">
        <v>186</v>
      </c>
    </row>
    <row r="157" spans="2:65" s="13" customFormat="1" ht="27">
      <c r="B157" s="227"/>
      <c r="C157" s="228"/>
      <c r="D157" s="213" t="s">
        <v>197</v>
      </c>
      <c r="E157" s="229" t="s">
        <v>30</v>
      </c>
      <c r="F157" s="230" t="s">
        <v>274</v>
      </c>
      <c r="G157" s="228"/>
      <c r="H157" s="229" t="s">
        <v>30</v>
      </c>
      <c r="I157" s="231"/>
      <c r="J157" s="228"/>
      <c r="K157" s="228"/>
      <c r="L157" s="232"/>
      <c r="M157" s="233"/>
      <c r="N157" s="234"/>
      <c r="O157" s="234"/>
      <c r="P157" s="234"/>
      <c r="Q157" s="234"/>
      <c r="R157" s="234"/>
      <c r="S157" s="234"/>
      <c r="T157" s="235"/>
      <c r="AT157" s="236" t="s">
        <v>197</v>
      </c>
      <c r="AU157" s="236" t="s">
        <v>84</v>
      </c>
      <c r="AV157" s="13" t="s">
        <v>82</v>
      </c>
      <c r="AW157" s="13" t="s">
        <v>37</v>
      </c>
      <c r="AX157" s="13" t="s">
        <v>74</v>
      </c>
      <c r="AY157" s="236" t="s">
        <v>186</v>
      </c>
    </row>
    <row r="158" spans="2:65" s="13" customFormat="1" ht="13.5">
      <c r="B158" s="227"/>
      <c r="C158" s="228"/>
      <c r="D158" s="213" t="s">
        <v>197</v>
      </c>
      <c r="E158" s="229" t="s">
        <v>30</v>
      </c>
      <c r="F158" s="230" t="s">
        <v>275</v>
      </c>
      <c r="G158" s="228"/>
      <c r="H158" s="229" t="s">
        <v>30</v>
      </c>
      <c r="I158" s="231"/>
      <c r="J158" s="228"/>
      <c r="K158" s="228"/>
      <c r="L158" s="232"/>
      <c r="M158" s="233"/>
      <c r="N158" s="234"/>
      <c r="O158" s="234"/>
      <c r="P158" s="234"/>
      <c r="Q158" s="234"/>
      <c r="R158" s="234"/>
      <c r="S158" s="234"/>
      <c r="T158" s="235"/>
      <c r="AT158" s="236" t="s">
        <v>197</v>
      </c>
      <c r="AU158" s="236" t="s">
        <v>84</v>
      </c>
      <c r="AV158" s="13" t="s">
        <v>82</v>
      </c>
      <c r="AW158" s="13" t="s">
        <v>37</v>
      </c>
      <c r="AX158" s="13" t="s">
        <v>74</v>
      </c>
      <c r="AY158" s="236" t="s">
        <v>186</v>
      </c>
    </row>
    <row r="159" spans="2:65" s="12" customFormat="1" ht="13.5">
      <c r="B159" s="216"/>
      <c r="C159" s="217"/>
      <c r="D159" s="213" t="s">
        <v>197</v>
      </c>
      <c r="E159" s="218" t="s">
        <v>30</v>
      </c>
      <c r="F159" s="219" t="s">
        <v>292</v>
      </c>
      <c r="G159" s="217"/>
      <c r="H159" s="220">
        <v>31.5</v>
      </c>
      <c r="I159" s="221"/>
      <c r="J159" s="217"/>
      <c r="K159" s="217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197</v>
      </c>
      <c r="AU159" s="226" t="s">
        <v>84</v>
      </c>
      <c r="AV159" s="12" t="s">
        <v>84</v>
      </c>
      <c r="AW159" s="12" t="s">
        <v>37</v>
      </c>
      <c r="AX159" s="12" t="s">
        <v>74</v>
      </c>
      <c r="AY159" s="226" t="s">
        <v>186</v>
      </c>
    </row>
    <row r="160" spans="2:65" s="13" customFormat="1" ht="13.5">
      <c r="B160" s="227"/>
      <c r="C160" s="228"/>
      <c r="D160" s="213" t="s">
        <v>197</v>
      </c>
      <c r="E160" s="229" t="s">
        <v>30</v>
      </c>
      <c r="F160" s="230" t="s">
        <v>277</v>
      </c>
      <c r="G160" s="228"/>
      <c r="H160" s="229" t="s">
        <v>30</v>
      </c>
      <c r="I160" s="231"/>
      <c r="J160" s="228"/>
      <c r="K160" s="228"/>
      <c r="L160" s="232"/>
      <c r="M160" s="233"/>
      <c r="N160" s="234"/>
      <c r="O160" s="234"/>
      <c r="P160" s="234"/>
      <c r="Q160" s="234"/>
      <c r="R160" s="234"/>
      <c r="S160" s="234"/>
      <c r="T160" s="235"/>
      <c r="AT160" s="236" t="s">
        <v>197</v>
      </c>
      <c r="AU160" s="236" t="s">
        <v>84</v>
      </c>
      <c r="AV160" s="13" t="s">
        <v>82</v>
      </c>
      <c r="AW160" s="13" t="s">
        <v>37</v>
      </c>
      <c r="AX160" s="13" t="s">
        <v>74</v>
      </c>
      <c r="AY160" s="236" t="s">
        <v>186</v>
      </c>
    </row>
    <row r="161" spans="2:65" s="12" customFormat="1" ht="13.5">
      <c r="B161" s="216"/>
      <c r="C161" s="217"/>
      <c r="D161" s="213" t="s">
        <v>197</v>
      </c>
      <c r="E161" s="218" t="s">
        <v>30</v>
      </c>
      <c r="F161" s="219" t="s">
        <v>234</v>
      </c>
      <c r="G161" s="217"/>
      <c r="H161" s="220">
        <v>8.25</v>
      </c>
      <c r="I161" s="221"/>
      <c r="J161" s="217"/>
      <c r="K161" s="217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197</v>
      </c>
      <c r="AU161" s="226" t="s">
        <v>84</v>
      </c>
      <c r="AV161" s="12" t="s">
        <v>84</v>
      </c>
      <c r="AW161" s="12" t="s">
        <v>37</v>
      </c>
      <c r="AX161" s="12" t="s">
        <v>74</v>
      </c>
      <c r="AY161" s="226" t="s">
        <v>186</v>
      </c>
    </row>
    <row r="162" spans="2:65" s="12" customFormat="1" ht="13.5">
      <c r="B162" s="216"/>
      <c r="C162" s="217"/>
      <c r="D162" s="213" t="s">
        <v>197</v>
      </c>
      <c r="E162" s="218" t="s">
        <v>30</v>
      </c>
      <c r="F162" s="219" t="s">
        <v>293</v>
      </c>
      <c r="G162" s="217"/>
      <c r="H162" s="220">
        <v>-2.75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197</v>
      </c>
      <c r="AU162" s="226" t="s">
        <v>84</v>
      </c>
      <c r="AV162" s="12" t="s">
        <v>84</v>
      </c>
      <c r="AW162" s="12" t="s">
        <v>37</v>
      </c>
      <c r="AX162" s="12" t="s">
        <v>74</v>
      </c>
      <c r="AY162" s="226" t="s">
        <v>186</v>
      </c>
    </row>
    <row r="163" spans="2:65" s="13" customFormat="1" ht="13.5">
      <c r="B163" s="227"/>
      <c r="C163" s="228"/>
      <c r="D163" s="213" t="s">
        <v>197</v>
      </c>
      <c r="E163" s="229" t="s">
        <v>30</v>
      </c>
      <c r="F163" s="230" t="s">
        <v>280</v>
      </c>
      <c r="G163" s="228"/>
      <c r="H163" s="229" t="s">
        <v>30</v>
      </c>
      <c r="I163" s="231"/>
      <c r="J163" s="228"/>
      <c r="K163" s="228"/>
      <c r="L163" s="232"/>
      <c r="M163" s="233"/>
      <c r="N163" s="234"/>
      <c r="O163" s="234"/>
      <c r="P163" s="234"/>
      <c r="Q163" s="234"/>
      <c r="R163" s="234"/>
      <c r="S163" s="234"/>
      <c r="T163" s="235"/>
      <c r="AT163" s="236" t="s">
        <v>197</v>
      </c>
      <c r="AU163" s="236" t="s">
        <v>84</v>
      </c>
      <c r="AV163" s="13" t="s">
        <v>82</v>
      </c>
      <c r="AW163" s="13" t="s">
        <v>37</v>
      </c>
      <c r="AX163" s="13" t="s">
        <v>74</v>
      </c>
      <c r="AY163" s="236" t="s">
        <v>186</v>
      </c>
    </row>
    <row r="164" spans="2:65" s="12" customFormat="1" ht="13.5">
      <c r="B164" s="216"/>
      <c r="C164" s="217"/>
      <c r="D164" s="213" t="s">
        <v>197</v>
      </c>
      <c r="E164" s="218" t="s">
        <v>30</v>
      </c>
      <c r="F164" s="219" t="s">
        <v>294</v>
      </c>
      <c r="G164" s="217"/>
      <c r="H164" s="220">
        <v>2.593</v>
      </c>
      <c r="I164" s="221"/>
      <c r="J164" s="217"/>
      <c r="K164" s="217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197</v>
      </c>
      <c r="AU164" s="226" t="s">
        <v>84</v>
      </c>
      <c r="AV164" s="12" t="s">
        <v>84</v>
      </c>
      <c r="AW164" s="12" t="s">
        <v>37</v>
      </c>
      <c r="AX164" s="12" t="s">
        <v>74</v>
      </c>
      <c r="AY164" s="226" t="s">
        <v>186</v>
      </c>
    </row>
    <row r="165" spans="2:65" s="1" customFormat="1" ht="16.5" customHeight="1">
      <c r="B165" s="41"/>
      <c r="C165" s="201" t="s">
        <v>295</v>
      </c>
      <c r="D165" s="201" t="s">
        <v>188</v>
      </c>
      <c r="E165" s="202" t="s">
        <v>296</v>
      </c>
      <c r="F165" s="203" t="s">
        <v>297</v>
      </c>
      <c r="G165" s="204" t="s">
        <v>212</v>
      </c>
      <c r="H165" s="205">
        <v>31.5</v>
      </c>
      <c r="I165" s="206"/>
      <c r="J165" s="207">
        <f>ROUND(I165*H165,2)</f>
        <v>0</v>
      </c>
      <c r="K165" s="203" t="s">
        <v>192</v>
      </c>
      <c r="L165" s="61"/>
      <c r="M165" s="208" t="s">
        <v>30</v>
      </c>
      <c r="N165" s="209" t="s">
        <v>45</v>
      </c>
      <c r="O165" s="42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AR165" s="24" t="s">
        <v>193</v>
      </c>
      <c r="AT165" s="24" t="s">
        <v>188</v>
      </c>
      <c r="AU165" s="24" t="s">
        <v>84</v>
      </c>
      <c r="AY165" s="24" t="s">
        <v>186</v>
      </c>
      <c r="BE165" s="212">
        <f>IF(N165="základní",J165,0)</f>
        <v>0</v>
      </c>
      <c r="BF165" s="212">
        <f>IF(N165="snížená",J165,0)</f>
        <v>0</v>
      </c>
      <c r="BG165" s="212">
        <f>IF(N165="zákl. přenesená",J165,0)</f>
        <v>0</v>
      </c>
      <c r="BH165" s="212">
        <f>IF(N165="sníž. přenesená",J165,0)</f>
        <v>0</v>
      </c>
      <c r="BI165" s="212">
        <f>IF(N165="nulová",J165,0)</f>
        <v>0</v>
      </c>
      <c r="BJ165" s="24" t="s">
        <v>82</v>
      </c>
      <c r="BK165" s="212">
        <f>ROUND(I165*H165,2)</f>
        <v>0</v>
      </c>
      <c r="BL165" s="24" t="s">
        <v>193</v>
      </c>
      <c r="BM165" s="24" t="s">
        <v>298</v>
      </c>
    </row>
    <row r="166" spans="2:65" s="1" customFormat="1" ht="40.5">
      <c r="B166" s="41"/>
      <c r="C166" s="63"/>
      <c r="D166" s="213" t="s">
        <v>195</v>
      </c>
      <c r="E166" s="63"/>
      <c r="F166" s="214" t="s">
        <v>299</v>
      </c>
      <c r="G166" s="63"/>
      <c r="H166" s="63"/>
      <c r="I166" s="172"/>
      <c r="J166" s="63"/>
      <c r="K166" s="63"/>
      <c r="L166" s="61"/>
      <c r="M166" s="215"/>
      <c r="N166" s="42"/>
      <c r="O166" s="42"/>
      <c r="P166" s="42"/>
      <c r="Q166" s="42"/>
      <c r="R166" s="42"/>
      <c r="S166" s="42"/>
      <c r="T166" s="78"/>
      <c r="AT166" s="24" t="s">
        <v>195</v>
      </c>
      <c r="AU166" s="24" t="s">
        <v>84</v>
      </c>
    </row>
    <row r="167" spans="2:65" s="13" customFormat="1" ht="13.5">
      <c r="B167" s="227"/>
      <c r="C167" s="228"/>
      <c r="D167" s="213" t="s">
        <v>197</v>
      </c>
      <c r="E167" s="229" t="s">
        <v>30</v>
      </c>
      <c r="F167" s="230" t="s">
        <v>275</v>
      </c>
      <c r="G167" s="228"/>
      <c r="H167" s="229" t="s">
        <v>30</v>
      </c>
      <c r="I167" s="231"/>
      <c r="J167" s="228"/>
      <c r="K167" s="228"/>
      <c r="L167" s="232"/>
      <c r="M167" s="233"/>
      <c r="N167" s="234"/>
      <c r="O167" s="234"/>
      <c r="P167" s="234"/>
      <c r="Q167" s="234"/>
      <c r="R167" s="234"/>
      <c r="S167" s="234"/>
      <c r="T167" s="235"/>
      <c r="AT167" s="236" t="s">
        <v>197</v>
      </c>
      <c r="AU167" s="236" t="s">
        <v>84</v>
      </c>
      <c r="AV167" s="13" t="s">
        <v>82</v>
      </c>
      <c r="AW167" s="13" t="s">
        <v>37</v>
      </c>
      <c r="AX167" s="13" t="s">
        <v>74</v>
      </c>
      <c r="AY167" s="236" t="s">
        <v>186</v>
      </c>
    </row>
    <row r="168" spans="2:65" s="12" customFormat="1" ht="13.5">
      <c r="B168" s="216"/>
      <c r="C168" s="217"/>
      <c r="D168" s="213" t="s">
        <v>197</v>
      </c>
      <c r="E168" s="218" t="s">
        <v>30</v>
      </c>
      <c r="F168" s="219" t="s">
        <v>292</v>
      </c>
      <c r="G168" s="217"/>
      <c r="H168" s="220">
        <v>31.5</v>
      </c>
      <c r="I168" s="221"/>
      <c r="J168" s="217"/>
      <c r="K168" s="217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197</v>
      </c>
      <c r="AU168" s="226" t="s">
        <v>84</v>
      </c>
      <c r="AV168" s="12" t="s">
        <v>84</v>
      </c>
      <c r="AW168" s="12" t="s">
        <v>37</v>
      </c>
      <c r="AX168" s="12" t="s">
        <v>74</v>
      </c>
      <c r="AY168" s="226" t="s">
        <v>186</v>
      </c>
    </row>
    <row r="169" spans="2:65" s="1" customFormat="1" ht="16.5" customHeight="1">
      <c r="B169" s="41"/>
      <c r="C169" s="249" t="s">
        <v>300</v>
      </c>
      <c r="D169" s="249" t="s">
        <v>301</v>
      </c>
      <c r="E169" s="250" t="s">
        <v>302</v>
      </c>
      <c r="F169" s="251" t="s">
        <v>303</v>
      </c>
      <c r="G169" s="252" t="s">
        <v>304</v>
      </c>
      <c r="H169" s="253">
        <v>63</v>
      </c>
      <c r="I169" s="254"/>
      <c r="J169" s="255">
        <f>ROUND(I169*H169,2)</f>
        <v>0</v>
      </c>
      <c r="K169" s="251" t="s">
        <v>192</v>
      </c>
      <c r="L169" s="256"/>
      <c r="M169" s="257" t="s">
        <v>30</v>
      </c>
      <c r="N169" s="258" t="s">
        <v>45</v>
      </c>
      <c r="O169" s="42"/>
      <c r="P169" s="210">
        <f>O169*H169</f>
        <v>0</v>
      </c>
      <c r="Q169" s="210">
        <v>0</v>
      </c>
      <c r="R169" s="210">
        <f>Q169*H169</f>
        <v>0</v>
      </c>
      <c r="S169" s="210">
        <v>0</v>
      </c>
      <c r="T169" s="211">
        <f>S169*H169</f>
        <v>0</v>
      </c>
      <c r="AR169" s="24" t="s">
        <v>236</v>
      </c>
      <c r="AT169" s="24" t="s">
        <v>301</v>
      </c>
      <c r="AU169" s="24" t="s">
        <v>84</v>
      </c>
      <c r="AY169" s="24" t="s">
        <v>186</v>
      </c>
      <c r="BE169" s="212">
        <f>IF(N169="základní",J169,0)</f>
        <v>0</v>
      </c>
      <c r="BF169" s="212">
        <f>IF(N169="snížená",J169,0)</f>
        <v>0</v>
      </c>
      <c r="BG169" s="212">
        <f>IF(N169="zákl. přenesená",J169,0)</f>
        <v>0</v>
      </c>
      <c r="BH169" s="212">
        <f>IF(N169="sníž. přenesená",J169,0)</f>
        <v>0</v>
      </c>
      <c r="BI169" s="212">
        <f>IF(N169="nulová",J169,0)</f>
        <v>0</v>
      </c>
      <c r="BJ169" s="24" t="s">
        <v>82</v>
      </c>
      <c r="BK169" s="212">
        <f>ROUND(I169*H169,2)</f>
        <v>0</v>
      </c>
      <c r="BL169" s="24" t="s">
        <v>193</v>
      </c>
      <c r="BM169" s="24" t="s">
        <v>305</v>
      </c>
    </row>
    <row r="170" spans="2:65" s="1" customFormat="1" ht="13.5">
      <c r="B170" s="41"/>
      <c r="C170" s="63"/>
      <c r="D170" s="213" t="s">
        <v>195</v>
      </c>
      <c r="E170" s="63"/>
      <c r="F170" s="214" t="s">
        <v>303</v>
      </c>
      <c r="G170" s="63"/>
      <c r="H170" s="63"/>
      <c r="I170" s="172"/>
      <c r="J170" s="63"/>
      <c r="K170" s="63"/>
      <c r="L170" s="61"/>
      <c r="M170" s="215"/>
      <c r="N170" s="42"/>
      <c r="O170" s="42"/>
      <c r="P170" s="42"/>
      <c r="Q170" s="42"/>
      <c r="R170" s="42"/>
      <c r="S170" s="42"/>
      <c r="T170" s="78"/>
      <c r="AT170" s="24" t="s">
        <v>195</v>
      </c>
      <c r="AU170" s="24" t="s">
        <v>84</v>
      </c>
    </row>
    <row r="171" spans="2:65" s="13" customFormat="1" ht="13.5">
      <c r="B171" s="227"/>
      <c r="C171" s="228"/>
      <c r="D171" s="213" t="s">
        <v>197</v>
      </c>
      <c r="E171" s="229" t="s">
        <v>30</v>
      </c>
      <c r="F171" s="230" t="s">
        <v>275</v>
      </c>
      <c r="G171" s="228"/>
      <c r="H171" s="229" t="s">
        <v>30</v>
      </c>
      <c r="I171" s="231"/>
      <c r="J171" s="228"/>
      <c r="K171" s="228"/>
      <c r="L171" s="232"/>
      <c r="M171" s="233"/>
      <c r="N171" s="234"/>
      <c r="O171" s="234"/>
      <c r="P171" s="234"/>
      <c r="Q171" s="234"/>
      <c r="R171" s="234"/>
      <c r="S171" s="234"/>
      <c r="T171" s="235"/>
      <c r="AT171" s="236" t="s">
        <v>197</v>
      </c>
      <c r="AU171" s="236" t="s">
        <v>84</v>
      </c>
      <c r="AV171" s="13" t="s">
        <v>82</v>
      </c>
      <c r="AW171" s="13" t="s">
        <v>37</v>
      </c>
      <c r="AX171" s="13" t="s">
        <v>74</v>
      </c>
      <c r="AY171" s="236" t="s">
        <v>186</v>
      </c>
    </row>
    <row r="172" spans="2:65" s="12" customFormat="1" ht="13.5">
      <c r="B172" s="216"/>
      <c r="C172" s="217"/>
      <c r="D172" s="213" t="s">
        <v>197</v>
      </c>
      <c r="E172" s="218" t="s">
        <v>30</v>
      </c>
      <c r="F172" s="219" t="s">
        <v>292</v>
      </c>
      <c r="G172" s="217"/>
      <c r="H172" s="220">
        <v>31.5</v>
      </c>
      <c r="I172" s="221"/>
      <c r="J172" s="217"/>
      <c r="K172" s="217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197</v>
      </c>
      <c r="AU172" s="226" t="s">
        <v>84</v>
      </c>
      <c r="AV172" s="12" t="s">
        <v>84</v>
      </c>
      <c r="AW172" s="12" t="s">
        <v>37</v>
      </c>
      <c r="AX172" s="12" t="s">
        <v>74</v>
      </c>
      <c r="AY172" s="226" t="s">
        <v>186</v>
      </c>
    </row>
    <row r="173" spans="2:65" s="12" customFormat="1" ht="13.5">
      <c r="B173" s="216"/>
      <c r="C173" s="217"/>
      <c r="D173" s="213" t="s">
        <v>197</v>
      </c>
      <c r="E173" s="217"/>
      <c r="F173" s="219" t="s">
        <v>306</v>
      </c>
      <c r="G173" s="217"/>
      <c r="H173" s="220">
        <v>63</v>
      </c>
      <c r="I173" s="221"/>
      <c r="J173" s="217"/>
      <c r="K173" s="217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197</v>
      </c>
      <c r="AU173" s="226" t="s">
        <v>84</v>
      </c>
      <c r="AV173" s="12" t="s">
        <v>84</v>
      </c>
      <c r="AW173" s="12" t="s">
        <v>6</v>
      </c>
      <c r="AX173" s="12" t="s">
        <v>82</v>
      </c>
      <c r="AY173" s="226" t="s">
        <v>186</v>
      </c>
    </row>
    <row r="174" spans="2:65" s="1" customFormat="1" ht="16.5" customHeight="1">
      <c r="B174" s="41"/>
      <c r="C174" s="201" t="s">
        <v>307</v>
      </c>
      <c r="D174" s="201" t="s">
        <v>188</v>
      </c>
      <c r="E174" s="202" t="s">
        <v>308</v>
      </c>
      <c r="F174" s="203" t="s">
        <v>309</v>
      </c>
      <c r="G174" s="204" t="s">
        <v>304</v>
      </c>
      <c r="H174" s="205">
        <v>301.005</v>
      </c>
      <c r="I174" s="206"/>
      <c r="J174" s="207">
        <f>ROUND(I174*H174,2)</f>
        <v>0</v>
      </c>
      <c r="K174" s="203" t="s">
        <v>192</v>
      </c>
      <c r="L174" s="61"/>
      <c r="M174" s="208" t="s">
        <v>30</v>
      </c>
      <c r="N174" s="209" t="s">
        <v>45</v>
      </c>
      <c r="O174" s="42"/>
      <c r="P174" s="210">
        <f>O174*H174</f>
        <v>0</v>
      </c>
      <c r="Q174" s="210">
        <v>0</v>
      </c>
      <c r="R174" s="210">
        <f>Q174*H174</f>
        <v>0</v>
      </c>
      <c r="S174" s="210">
        <v>0</v>
      </c>
      <c r="T174" s="211">
        <f>S174*H174</f>
        <v>0</v>
      </c>
      <c r="AR174" s="24" t="s">
        <v>193</v>
      </c>
      <c r="AT174" s="24" t="s">
        <v>188</v>
      </c>
      <c r="AU174" s="24" t="s">
        <v>84</v>
      </c>
      <c r="AY174" s="24" t="s">
        <v>186</v>
      </c>
      <c r="BE174" s="212">
        <f>IF(N174="základní",J174,0)</f>
        <v>0</v>
      </c>
      <c r="BF174" s="212">
        <f>IF(N174="snížená",J174,0)</f>
        <v>0</v>
      </c>
      <c r="BG174" s="212">
        <f>IF(N174="zákl. přenesená",J174,0)</f>
        <v>0</v>
      </c>
      <c r="BH174" s="212">
        <f>IF(N174="sníž. přenesená",J174,0)</f>
        <v>0</v>
      </c>
      <c r="BI174" s="212">
        <f>IF(N174="nulová",J174,0)</f>
        <v>0</v>
      </c>
      <c r="BJ174" s="24" t="s">
        <v>82</v>
      </c>
      <c r="BK174" s="212">
        <f>ROUND(I174*H174,2)</f>
        <v>0</v>
      </c>
      <c r="BL174" s="24" t="s">
        <v>193</v>
      </c>
      <c r="BM174" s="24" t="s">
        <v>310</v>
      </c>
    </row>
    <row r="175" spans="2:65" s="1" customFormat="1" ht="27">
      <c r="B175" s="41"/>
      <c r="C175" s="63"/>
      <c r="D175" s="213" t="s">
        <v>195</v>
      </c>
      <c r="E175" s="63"/>
      <c r="F175" s="214" t="s">
        <v>311</v>
      </c>
      <c r="G175" s="63"/>
      <c r="H175" s="63"/>
      <c r="I175" s="172"/>
      <c r="J175" s="63"/>
      <c r="K175" s="63"/>
      <c r="L175" s="61"/>
      <c r="M175" s="215"/>
      <c r="N175" s="42"/>
      <c r="O175" s="42"/>
      <c r="P175" s="42"/>
      <c r="Q175" s="42"/>
      <c r="R175" s="42"/>
      <c r="S175" s="42"/>
      <c r="T175" s="78"/>
      <c r="AT175" s="24" t="s">
        <v>195</v>
      </c>
      <c r="AU175" s="24" t="s">
        <v>84</v>
      </c>
    </row>
    <row r="176" spans="2:65" s="12" customFormat="1" ht="13.5">
      <c r="B176" s="216"/>
      <c r="C176" s="217"/>
      <c r="D176" s="213" t="s">
        <v>197</v>
      </c>
      <c r="E176" s="218" t="s">
        <v>30</v>
      </c>
      <c r="F176" s="219" t="s">
        <v>221</v>
      </c>
      <c r="G176" s="217"/>
      <c r="H176" s="220">
        <v>134</v>
      </c>
      <c r="I176" s="221"/>
      <c r="J176" s="217"/>
      <c r="K176" s="217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197</v>
      </c>
      <c r="AU176" s="226" t="s">
        <v>84</v>
      </c>
      <c r="AV176" s="12" t="s">
        <v>84</v>
      </c>
      <c r="AW176" s="12" t="s">
        <v>37</v>
      </c>
      <c r="AX176" s="12" t="s">
        <v>74</v>
      </c>
      <c r="AY176" s="226" t="s">
        <v>186</v>
      </c>
    </row>
    <row r="177" spans="2:65" s="12" customFormat="1" ht="13.5">
      <c r="B177" s="216"/>
      <c r="C177" s="217"/>
      <c r="D177" s="213" t="s">
        <v>197</v>
      </c>
      <c r="E177" s="218" t="s">
        <v>30</v>
      </c>
      <c r="F177" s="219" t="s">
        <v>215</v>
      </c>
      <c r="G177" s="217"/>
      <c r="H177" s="220">
        <v>55.575000000000003</v>
      </c>
      <c r="I177" s="221"/>
      <c r="J177" s="217"/>
      <c r="K177" s="217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197</v>
      </c>
      <c r="AU177" s="226" t="s">
        <v>84</v>
      </c>
      <c r="AV177" s="12" t="s">
        <v>84</v>
      </c>
      <c r="AW177" s="12" t="s">
        <v>37</v>
      </c>
      <c r="AX177" s="12" t="s">
        <v>74</v>
      </c>
      <c r="AY177" s="226" t="s">
        <v>186</v>
      </c>
    </row>
    <row r="178" spans="2:65" s="13" customFormat="1" ht="13.5">
      <c r="B178" s="227"/>
      <c r="C178" s="228"/>
      <c r="D178" s="213" t="s">
        <v>197</v>
      </c>
      <c r="E178" s="229" t="s">
        <v>30</v>
      </c>
      <c r="F178" s="230" t="s">
        <v>272</v>
      </c>
      <c r="G178" s="228"/>
      <c r="H178" s="229" t="s">
        <v>30</v>
      </c>
      <c r="I178" s="231"/>
      <c r="J178" s="228"/>
      <c r="K178" s="228"/>
      <c r="L178" s="232"/>
      <c r="M178" s="233"/>
      <c r="N178" s="234"/>
      <c r="O178" s="234"/>
      <c r="P178" s="234"/>
      <c r="Q178" s="234"/>
      <c r="R178" s="234"/>
      <c r="S178" s="234"/>
      <c r="T178" s="235"/>
      <c r="AT178" s="236" t="s">
        <v>197</v>
      </c>
      <c r="AU178" s="236" t="s">
        <v>84</v>
      </c>
      <c r="AV178" s="13" t="s">
        <v>82</v>
      </c>
      <c r="AW178" s="13" t="s">
        <v>37</v>
      </c>
      <c r="AX178" s="13" t="s">
        <v>74</v>
      </c>
      <c r="AY178" s="236" t="s">
        <v>186</v>
      </c>
    </row>
    <row r="179" spans="2:65" s="12" customFormat="1" ht="13.5">
      <c r="B179" s="216"/>
      <c r="C179" s="217"/>
      <c r="D179" s="213" t="s">
        <v>197</v>
      </c>
      <c r="E179" s="218" t="s">
        <v>30</v>
      </c>
      <c r="F179" s="219" t="s">
        <v>286</v>
      </c>
      <c r="G179" s="217"/>
      <c r="H179" s="220">
        <v>-30.6</v>
      </c>
      <c r="I179" s="221"/>
      <c r="J179" s="217"/>
      <c r="K179" s="217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197</v>
      </c>
      <c r="AU179" s="226" t="s">
        <v>84</v>
      </c>
      <c r="AV179" s="12" t="s">
        <v>84</v>
      </c>
      <c r="AW179" s="12" t="s">
        <v>37</v>
      </c>
      <c r="AX179" s="12" t="s">
        <v>74</v>
      </c>
      <c r="AY179" s="226" t="s">
        <v>186</v>
      </c>
    </row>
    <row r="180" spans="2:65" s="12" customFormat="1" ht="13.5">
      <c r="B180" s="216"/>
      <c r="C180" s="217"/>
      <c r="D180" s="213" t="s">
        <v>197</v>
      </c>
      <c r="E180" s="218" t="s">
        <v>30</v>
      </c>
      <c r="F180" s="219" t="s">
        <v>234</v>
      </c>
      <c r="G180" s="217"/>
      <c r="H180" s="220">
        <v>8.25</v>
      </c>
      <c r="I180" s="221"/>
      <c r="J180" s="217"/>
      <c r="K180" s="217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197</v>
      </c>
      <c r="AU180" s="226" t="s">
        <v>84</v>
      </c>
      <c r="AV180" s="12" t="s">
        <v>84</v>
      </c>
      <c r="AW180" s="12" t="s">
        <v>37</v>
      </c>
      <c r="AX180" s="12" t="s">
        <v>74</v>
      </c>
      <c r="AY180" s="226" t="s">
        <v>186</v>
      </c>
    </row>
    <row r="181" spans="2:65" s="12" customFormat="1" ht="13.5">
      <c r="B181" s="216"/>
      <c r="C181" s="217"/>
      <c r="D181" s="213" t="s">
        <v>197</v>
      </c>
      <c r="E181" s="217"/>
      <c r="F181" s="219" t="s">
        <v>312</v>
      </c>
      <c r="G181" s="217"/>
      <c r="H181" s="220">
        <v>301.005</v>
      </c>
      <c r="I181" s="221"/>
      <c r="J181" s="217"/>
      <c r="K181" s="217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197</v>
      </c>
      <c r="AU181" s="226" t="s">
        <v>84</v>
      </c>
      <c r="AV181" s="12" t="s">
        <v>84</v>
      </c>
      <c r="AW181" s="12" t="s">
        <v>6</v>
      </c>
      <c r="AX181" s="12" t="s">
        <v>82</v>
      </c>
      <c r="AY181" s="226" t="s">
        <v>186</v>
      </c>
    </row>
    <row r="182" spans="2:65" s="1" customFormat="1" ht="16.5" customHeight="1">
      <c r="B182" s="41"/>
      <c r="C182" s="201" t="s">
        <v>313</v>
      </c>
      <c r="D182" s="201" t="s">
        <v>188</v>
      </c>
      <c r="E182" s="202" t="s">
        <v>314</v>
      </c>
      <c r="F182" s="203" t="s">
        <v>315</v>
      </c>
      <c r="G182" s="204" t="s">
        <v>212</v>
      </c>
      <c r="H182" s="205">
        <v>5.5</v>
      </c>
      <c r="I182" s="206"/>
      <c r="J182" s="207">
        <f>ROUND(I182*H182,2)</f>
        <v>0</v>
      </c>
      <c r="K182" s="203" t="s">
        <v>192</v>
      </c>
      <c r="L182" s="61"/>
      <c r="M182" s="208" t="s">
        <v>30</v>
      </c>
      <c r="N182" s="209" t="s">
        <v>45</v>
      </c>
      <c r="O182" s="42"/>
      <c r="P182" s="210">
        <f>O182*H182</f>
        <v>0</v>
      </c>
      <c r="Q182" s="210">
        <v>0</v>
      </c>
      <c r="R182" s="210">
        <f>Q182*H182</f>
        <v>0</v>
      </c>
      <c r="S182" s="210">
        <v>0</v>
      </c>
      <c r="T182" s="211">
        <f>S182*H182</f>
        <v>0</v>
      </c>
      <c r="AR182" s="24" t="s">
        <v>193</v>
      </c>
      <c r="AT182" s="24" t="s">
        <v>188</v>
      </c>
      <c r="AU182" s="24" t="s">
        <v>84</v>
      </c>
      <c r="AY182" s="24" t="s">
        <v>186</v>
      </c>
      <c r="BE182" s="212">
        <f>IF(N182="základní",J182,0)</f>
        <v>0</v>
      </c>
      <c r="BF182" s="212">
        <f>IF(N182="snížená",J182,0)</f>
        <v>0</v>
      </c>
      <c r="BG182" s="212">
        <f>IF(N182="zákl. přenesená",J182,0)</f>
        <v>0</v>
      </c>
      <c r="BH182" s="212">
        <f>IF(N182="sníž. přenesená",J182,0)</f>
        <v>0</v>
      </c>
      <c r="BI182" s="212">
        <f>IF(N182="nulová",J182,0)</f>
        <v>0</v>
      </c>
      <c r="BJ182" s="24" t="s">
        <v>82</v>
      </c>
      <c r="BK182" s="212">
        <f>ROUND(I182*H182,2)</f>
        <v>0</v>
      </c>
      <c r="BL182" s="24" t="s">
        <v>193</v>
      </c>
      <c r="BM182" s="24" t="s">
        <v>316</v>
      </c>
    </row>
    <row r="183" spans="2:65" s="1" customFormat="1" ht="27">
      <c r="B183" s="41"/>
      <c r="C183" s="63"/>
      <c r="D183" s="213" t="s">
        <v>195</v>
      </c>
      <c r="E183" s="63"/>
      <c r="F183" s="214" t="s">
        <v>317</v>
      </c>
      <c r="G183" s="63"/>
      <c r="H183" s="63"/>
      <c r="I183" s="172"/>
      <c r="J183" s="63"/>
      <c r="K183" s="63"/>
      <c r="L183" s="61"/>
      <c r="M183" s="215"/>
      <c r="N183" s="42"/>
      <c r="O183" s="42"/>
      <c r="P183" s="42"/>
      <c r="Q183" s="42"/>
      <c r="R183" s="42"/>
      <c r="S183" s="42"/>
      <c r="T183" s="78"/>
      <c r="AT183" s="24" t="s">
        <v>195</v>
      </c>
      <c r="AU183" s="24" t="s">
        <v>84</v>
      </c>
    </row>
    <row r="184" spans="2:65" s="1" customFormat="1" ht="40.5">
      <c r="B184" s="41"/>
      <c r="C184" s="63"/>
      <c r="D184" s="213" t="s">
        <v>241</v>
      </c>
      <c r="E184" s="63"/>
      <c r="F184" s="248" t="s">
        <v>242</v>
      </c>
      <c r="G184" s="63"/>
      <c r="H184" s="63"/>
      <c r="I184" s="172"/>
      <c r="J184" s="63"/>
      <c r="K184" s="63"/>
      <c r="L184" s="61"/>
      <c r="M184" s="215"/>
      <c r="N184" s="42"/>
      <c r="O184" s="42"/>
      <c r="P184" s="42"/>
      <c r="Q184" s="42"/>
      <c r="R184" s="42"/>
      <c r="S184" s="42"/>
      <c r="T184" s="78"/>
      <c r="AT184" s="24" t="s">
        <v>241</v>
      </c>
      <c r="AU184" s="24" t="s">
        <v>84</v>
      </c>
    </row>
    <row r="185" spans="2:65" s="13" customFormat="1" ht="13.5">
      <c r="B185" s="227"/>
      <c r="C185" s="228"/>
      <c r="D185" s="213" t="s">
        <v>197</v>
      </c>
      <c r="E185" s="229" t="s">
        <v>30</v>
      </c>
      <c r="F185" s="230" t="s">
        <v>277</v>
      </c>
      <c r="G185" s="228"/>
      <c r="H185" s="229" t="s">
        <v>30</v>
      </c>
      <c r="I185" s="231"/>
      <c r="J185" s="228"/>
      <c r="K185" s="228"/>
      <c r="L185" s="232"/>
      <c r="M185" s="233"/>
      <c r="N185" s="234"/>
      <c r="O185" s="234"/>
      <c r="P185" s="234"/>
      <c r="Q185" s="234"/>
      <c r="R185" s="234"/>
      <c r="S185" s="234"/>
      <c r="T185" s="235"/>
      <c r="AT185" s="236" t="s">
        <v>197</v>
      </c>
      <c r="AU185" s="236" t="s">
        <v>84</v>
      </c>
      <c r="AV185" s="13" t="s">
        <v>82</v>
      </c>
      <c r="AW185" s="13" t="s">
        <v>37</v>
      </c>
      <c r="AX185" s="13" t="s">
        <v>74</v>
      </c>
      <c r="AY185" s="236" t="s">
        <v>186</v>
      </c>
    </row>
    <row r="186" spans="2:65" s="12" customFormat="1" ht="13.5">
      <c r="B186" s="216"/>
      <c r="C186" s="217"/>
      <c r="D186" s="213" t="s">
        <v>197</v>
      </c>
      <c r="E186" s="218" t="s">
        <v>30</v>
      </c>
      <c r="F186" s="219" t="s">
        <v>234</v>
      </c>
      <c r="G186" s="217"/>
      <c r="H186" s="220">
        <v>8.25</v>
      </c>
      <c r="I186" s="221"/>
      <c r="J186" s="217"/>
      <c r="K186" s="217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197</v>
      </c>
      <c r="AU186" s="226" t="s">
        <v>84</v>
      </c>
      <c r="AV186" s="12" t="s">
        <v>84</v>
      </c>
      <c r="AW186" s="12" t="s">
        <v>37</v>
      </c>
      <c r="AX186" s="12" t="s">
        <v>74</v>
      </c>
      <c r="AY186" s="226" t="s">
        <v>186</v>
      </c>
    </row>
    <row r="187" spans="2:65" s="12" customFormat="1" ht="13.5">
      <c r="B187" s="216"/>
      <c r="C187" s="217"/>
      <c r="D187" s="213" t="s">
        <v>197</v>
      </c>
      <c r="E187" s="218" t="s">
        <v>30</v>
      </c>
      <c r="F187" s="219" t="s">
        <v>293</v>
      </c>
      <c r="G187" s="217"/>
      <c r="H187" s="220">
        <v>-2.75</v>
      </c>
      <c r="I187" s="221"/>
      <c r="J187" s="217"/>
      <c r="K187" s="217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197</v>
      </c>
      <c r="AU187" s="226" t="s">
        <v>84</v>
      </c>
      <c r="AV187" s="12" t="s">
        <v>84</v>
      </c>
      <c r="AW187" s="12" t="s">
        <v>37</v>
      </c>
      <c r="AX187" s="12" t="s">
        <v>74</v>
      </c>
      <c r="AY187" s="226" t="s">
        <v>186</v>
      </c>
    </row>
    <row r="188" spans="2:65" s="1" customFormat="1" ht="16.5" customHeight="1">
      <c r="B188" s="41"/>
      <c r="C188" s="249" t="s">
        <v>318</v>
      </c>
      <c r="D188" s="249" t="s">
        <v>301</v>
      </c>
      <c r="E188" s="250" t="s">
        <v>319</v>
      </c>
      <c r="F188" s="251" t="s">
        <v>303</v>
      </c>
      <c r="G188" s="252" t="s">
        <v>304</v>
      </c>
      <c r="H188" s="253">
        <v>10.45</v>
      </c>
      <c r="I188" s="254"/>
      <c r="J188" s="255">
        <f>ROUND(I188*H188,2)</f>
        <v>0</v>
      </c>
      <c r="K188" s="251" t="s">
        <v>192</v>
      </c>
      <c r="L188" s="256"/>
      <c r="M188" s="257" t="s">
        <v>30</v>
      </c>
      <c r="N188" s="258" t="s">
        <v>45</v>
      </c>
      <c r="O188" s="42"/>
      <c r="P188" s="210">
        <f>O188*H188</f>
        <v>0</v>
      </c>
      <c r="Q188" s="210">
        <v>0</v>
      </c>
      <c r="R188" s="210">
        <f>Q188*H188</f>
        <v>0</v>
      </c>
      <c r="S188" s="210">
        <v>0</v>
      </c>
      <c r="T188" s="211">
        <f>S188*H188</f>
        <v>0</v>
      </c>
      <c r="AR188" s="24" t="s">
        <v>236</v>
      </c>
      <c r="AT188" s="24" t="s">
        <v>301</v>
      </c>
      <c r="AU188" s="24" t="s">
        <v>84</v>
      </c>
      <c r="AY188" s="24" t="s">
        <v>186</v>
      </c>
      <c r="BE188" s="212">
        <f>IF(N188="základní",J188,0)</f>
        <v>0</v>
      </c>
      <c r="BF188" s="212">
        <f>IF(N188="snížená",J188,0)</f>
        <v>0</v>
      </c>
      <c r="BG188" s="212">
        <f>IF(N188="zákl. přenesená",J188,0)</f>
        <v>0</v>
      </c>
      <c r="BH188" s="212">
        <f>IF(N188="sníž. přenesená",J188,0)</f>
        <v>0</v>
      </c>
      <c r="BI188" s="212">
        <f>IF(N188="nulová",J188,0)</f>
        <v>0</v>
      </c>
      <c r="BJ188" s="24" t="s">
        <v>82</v>
      </c>
      <c r="BK188" s="212">
        <f>ROUND(I188*H188,2)</f>
        <v>0</v>
      </c>
      <c r="BL188" s="24" t="s">
        <v>193</v>
      </c>
      <c r="BM188" s="24" t="s">
        <v>320</v>
      </c>
    </row>
    <row r="189" spans="2:65" s="1" customFormat="1" ht="13.5">
      <c r="B189" s="41"/>
      <c r="C189" s="63"/>
      <c r="D189" s="213" t="s">
        <v>195</v>
      </c>
      <c r="E189" s="63"/>
      <c r="F189" s="214" t="s">
        <v>303</v>
      </c>
      <c r="G189" s="63"/>
      <c r="H189" s="63"/>
      <c r="I189" s="172"/>
      <c r="J189" s="63"/>
      <c r="K189" s="63"/>
      <c r="L189" s="61"/>
      <c r="M189" s="215"/>
      <c r="N189" s="42"/>
      <c r="O189" s="42"/>
      <c r="P189" s="42"/>
      <c r="Q189" s="42"/>
      <c r="R189" s="42"/>
      <c r="S189" s="42"/>
      <c r="T189" s="78"/>
      <c r="AT189" s="24" t="s">
        <v>195</v>
      </c>
      <c r="AU189" s="24" t="s">
        <v>84</v>
      </c>
    </row>
    <row r="190" spans="2:65" s="13" customFormat="1" ht="13.5">
      <c r="B190" s="227"/>
      <c r="C190" s="228"/>
      <c r="D190" s="213" t="s">
        <v>197</v>
      </c>
      <c r="E190" s="229" t="s">
        <v>30</v>
      </c>
      <c r="F190" s="230" t="s">
        <v>277</v>
      </c>
      <c r="G190" s="228"/>
      <c r="H190" s="229" t="s">
        <v>30</v>
      </c>
      <c r="I190" s="231"/>
      <c r="J190" s="228"/>
      <c r="K190" s="228"/>
      <c r="L190" s="232"/>
      <c r="M190" s="233"/>
      <c r="N190" s="234"/>
      <c r="O190" s="234"/>
      <c r="P190" s="234"/>
      <c r="Q190" s="234"/>
      <c r="R190" s="234"/>
      <c r="S190" s="234"/>
      <c r="T190" s="235"/>
      <c r="AT190" s="236" t="s">
        <v>197</v>
      </c>
      <c r="AU190" s="236" t="s">
        <v>84</v>
      </c>
      <c r="AV190" s="13" t="s">
        <v>82</v>
      </c>
      <c r="AW190" s="13" t="s">
        <v>37</v>
      </c>
      <c r="AX190" s="13" t="s">
        <v>74</v>
      </c>
      <c r="AY190" s="236" t="s">
        <v>186</v>
      </c>
    </row>
    <row r="191" spans="2:65" s="12" customFormat="1" ht="13.5">
      <c r="B191" s="216"/>
      <c r="C191" s="217"/>
      <c r="D191" s="213" t="s">
        <v>197</v>
      </c>
      <c r="E191" s="218" t="s">
        <v>30</v>
      </c>
      <c r="F191" s="219" t="s">
        <v>234</v>
      </c>
      <c r="G191" s="217"/>
      <c r="H191" s="220">
        <v>8.25</v>
      </c>
      <c r="I191" s="221"/>
      <c r="J191" s="217"/>
      <c r="K191" s="217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197</v>
      </c>
      <c r="AU191" s="226" t="s">
        <v>84</v>
      </c>
      <c r="AV191" s="12" t="s">
        <v>84</v>
      </c>
      <c r="AW191" s="12" t="s">
        <v>37</v>
      </c>
      <c r="AX191" s="12" t="s">
        <v>74</v>
      </c>
      <c r="AY191" s="226" t="s">
        <v>186</v>
      </c>
    </row>
    <row r="192" spans="2:65" s="12" customFormat="1" ht="13.5">
      <c r="B192" s="216"/>
      <c r="C192" s="217"/>
      <c r="D192" s="213" t="s">
        <v>197</v>
      </c>
      <c r="E192" s="218" t="s">
        <v>30</v>
      </c>
      <c r="F192" s="219" t="s">
        <v>293</v>
      </c>
      <c r="G192" s="217"/>
      <c r="H192" s="220">
        <v>-2.75</v>
      </c>
      <c r="I192" s="221"/>
      <c r="J192" s="217"/>
      <c r="K192" s="217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197</v>
      </c>
      <c r="AU192" s="226" t="s">
        <v>84</v>
      </c>
      <c r="AV192" s="12" t="s">
        <v>84</v>
      </c>
      <c r="AW192" s="12" t="s">
        <v>37</v>
      </c>
      <c r="AX192" s="12" t="s">
        <v>74</v>
      </c>
      <c r="AY192" s="226" t="s">
        <v>186</v>
      </c>
    </row>
    <row r="193" spans="2:65" s="12" customFormat="1" ht="13.5">
      <c r="B193" s="216"/>
      <c r="C193" s="217"/>
      <c r="D193" s="213" t="s">
        <v>197</v>
      </c>
      <c r="E193" s="217"/>
      <c r="F193" s="219" t="s">
        <v>321</v>
      </c>
      <c r="G193" s="217"/>
      <c r="H193" s="220">
        <v>10.45</v>
      </c>
      <c r="I193" s="221"/>
      <c r="J193" s="217"/>
      <c r="K193" s="217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197</v>
      </c>
      <c r="AU193" s="226" t="s">
        <v>84</v>
      </c>
      <c r="AV193" s="12" t="s">
        <v>84</v>
      </c>
      <c r="AW193" s="12" t="s">
        <v>6</v>
      </c>
      <c r="AX193" s="12" t="s">
        <v>82</v>
      </c>
      <c r="AY193" s="226" t="s">
        <v>186</v>
      </c>
    </row>
    <row r="194" spans="2:65" s="1" customFormat="1" ht="16.5" customHeight="1">
      <c r="B194" s="41"/>
      <c r="C194" s="201" t="s">
        <v>9</v>
      </c>
      <c r="D194" s="201" t="s">
        <v>188</v>
      </c>
      <c r="E194" s="202" t="s">
        <v>322</v>
      </c>
      <c r="F194" s="203" t="s">
        <v>323</v>
      </c>
      <c r="G194" s="204" t="s">
        <v>212</v>
      </c>
      <c r="H194" s="205">
        <v>2.593</v>
      </c>
      <c r="I194" s="206"/>
      <c r="J194" s="207">
        <f>ROUND(I194*H194,2)</f>
        <v>0</v>
      </c>
      <c r="K194" s="203" t="s">
        <v>192</v>
      </c>
      <c r="L194" s="61"/>
      <c r="M194" s="208" t="s">
        <v>30</v>
      </c>
      <c r="N194" s="209" t="s">
        <v>45</v>
      </c>
      <c r="O194" s="42"/>
      <c r="P194" s="210">
        <f>O194*H194</f>
        <v>0</v>
      </c>
      <c r="Q194" s="210">
        <v>0</v>
      </c>
      <c r="R194" s="210">
        <f>Q194*H194</f>
        <v>0</v>
      </c>
      <c r="S194" s="210">
        <v>0</v>
      </c>
      <c r="T194" s="211">
        <f>S194*H194</f>
        <v>0</v>
      </c>
      <c r="AR194" s="24" t="s">
        <v>193</v>
      </c>
      <c r="AT194" s="24" t="s">
        <v>188</v>
      </c>
      <c r="AU194" s="24" t="s">
        <v>84</v>
      </c>
      <c r="AY194" s="24" t="s">
        <v>186</v>
      </c>
      <c r="BE194" s="212">
        <f>IF(N194="základní",J194,0)</f>
        <v>0</v>
      </c>
      <c r="BF194" s="212">
        <f>IF(N194="snížená",J194,0)</f>
        <v>0</v>
      </c>
      <c r="BG194" s="212">
        <f>IF(N194="zákl. přenesená",J194,0)</f>
        <v>0</v>
      </c>
      <c r="BH194" s="212">
        <f>IF(N194="sníž. přenesená",J194,0)</f>
        <v>0</v>
      </c>
      <c r="BI194" s="212">
        <f>IF(N194="nulová",J194,0)</f>
        <v>0</v>
      </c>
      <c r="BJ194" s="24" t="s">
        <v>82</v>
      </c>
      <c r="BK194" s="212">
        <f>ROUND(I194*H194,2)</f>
        <v>0</v>
      </c>
      <c r="BL194" s="24" t="s">
        <v>193</v>
      </c>
      <c r="BM194" s="24" t="s">
        <v>324</v>
      </c>
    </row>
    <row r="195" spans="2:65" s="1" customFormat="1" ht="40.5">
      <c r="B195" s="41"/>
      <c r="C195" s="63"/>
      <c r="D195" s="213" t="s">
        <v>195</v>
      </c>
      <c r="E195" s="63"/>
      <c r="F195" s="214" t="s">
        <v>325</v>
      </c>
      <c r="G195" s="63"/>
      <c r="H195" s="63"/>
      <c r="I195" s="172"/>
      <c r="J195" s="63"/>
      <c r="K195" s="63"/>
      <c r="L195" s="61"/>
      <c r="M195" s="215"/>
      <c r="N195" s="42"/>
      <c r="O195" s="42"/>
      <c r="P195" s="42"/>
      <c r="Q195" s="42"/>
      <c r="R195" s="42"/>
      <c r="S195" s="42"/>
      <c r="T195" s="78"/>
      <c r="AT195" s="24" t="s">
        <v>195</v>
      </c>
      <c r="AU195" s="24" t="s">
        <v>84</v>
      </c>
    </row>
    <row r="196" spans="2:65" s="12" customFormat="1" ht="13.5">
      <c r="B196" s="216"/>
      <c r="C196" s="217"/>
      <c r="D196" s="213" t="s">
        <v>197</v>
      </c>
      <c r="E196" s="218" t="s">
        <v>30</v>
      </c>
      <c r="F196" s="219" t="s">
        <v>294</v>
      </c>
      <c r="G196" s="217"/>
      <c r="H196" s="220">
        <v>2.593</v>
      </c>
      <c r="I196" s="221"/>
      <c r="J196" s="217"/>
      <c r="K196" s="217"/>
      <c r="L196" s="222"/>
      <c r="M196" s="223"/>
      <c r="N196" s="224"/>
      <c r="O196" s="224"/>
      <c r="P196" s="224"/>
      <c r="Q196" s="224"/>
      <c r="R196" s="224"/>
      <c r="S196" s="224"/>
      <c r="T196" s="225"/>
      <c r="AT196" s="226" t="s">
        <v>197</v>
      </c>
      <c r="AU196" s="226" t="s">
        <v>84</v>
      </c>
      <c r="AV196" s="12" t="s">
        <v>84</v>
      </c>
      <c r="AW196" s="12" t="s">
        <v>37</v>
      </c>
      <c r="AX196" s="12" t="s">
        <v>74</v>
      </c>
      <c r="AY196" s="226" t="s">
        <v>186</v>
      </c>
    </row>
    <row r="197" spans="2:65" s="14" customFormat="1" ht="13.5">
      <c r="B197" s="237"/>
      <c r="C197" s="238"/>
      <c r="D197" s="213" t="s">
        <v>197</v>
      </c>
      <c r="E197" s="239" t="s">
        <v>30</v>
      </c>
      <c r="F197" s="240" t="s">
        <v>235</v>
      </c>
      <c r="G197" s="238"/>
      <c r="H197" s="241">
        <v>2.593</v>
      </c>
      <c r="I197" s="242"/>
      <c r="J197" s="238"/>
      <c r="K197" s="238"/>
      <c r="L197" s="243"/>
      <c r="M197" s="244"/>
      <c r="N197" s="245"/>
      <c r="O197" s="245"/>
      <c r="P197" s="245"/>
      <c r="Q197" s="245"/>
      <c r="R197" s="245"/>
      <c r="S197" s="245"/>
      <c r="T197" s="246"/>
      <c r="AT197" s="247" t="s">
        <v>197</v>
      </c>
      <c r="AU197" s="247" t="s">
        <v>84</v>
      </c>
      <c r="AV197" s="14" t="s">
        <v>193</v>
      </c>
      <c r="AW197" s="14" t="s">
        <v>37</v>
      </c>
      <c r="AX197" s="14" t="s">
        <v>82</v>
      </c>
      <c r="AY197" s="247" t="s">
        <v>186</v>
      </c>
    </row>
    <row r="198" spans="2:65" s="1" customFormat="1" ht="16.5" customHeight="1">
      <c r="B198" s="41"/>
      <c r="C198" s="249" t="s">
        <v>326</v>
      </c>
      <c r="D198" s="249" t="s">
        <v>301</v>
      </c>
      <c r="E198" s="250" t="s">
        <v>327</v>
      </c>
      <c r="F198" s="251" t="s">
        <v>328</v>
      </c>
      <c r="G198" s="252" t="s">
        <v>304</v>
      </c>
      <c r="H198" s="253">
        <v>5.1859999999999999</v>
      </c>
      <c r="I198" s="254"/>
      <c r="J198" s="255">
        <f>ROUND(I198*H198,2)</f>
        <v>0</v>
      </c>
      <c r="K198" s="251" t="s">
        <v>192</v>
      </c>
      <c r="L198" s="256"/>
      <c r="M198" s="257" t="s">
        <v>30</v>
      </c>
      <c r="N198" s="258" t="s">
        <v>45</v>
      </c>
      <c r="O198" s="42"/>
      <c r="P198" s="210">
        <f>O198*H198</f>
        <v>0</v>
      </c>
      <c r="Q198" s="210">
        <v>0</v>
      </c>
      <c r="R198" s="210">
        <f>Q198*H198</f>
        <v>0</v>
      </c>
      <c r="S198" s="210">
        <v>0</v>
      </c>
      <c r="T198" s="211">
        <f>S198*H198</f>
        <v>0</v>
      </c>
      <c r="AR198" s="24" t="s">
        <v>236</v>
      </c>
      <c r="AT198" s="24" t="s">
        <v>301</v>
      </c>
      <c r="AU198" s="24" t="s">
        <v>84</v>
      </c>
      <c r="AY198" s="24" t="s">
        <v>186</v>
      </c>
      <c r="BE198" s="212">
        <f>IF(N198="základní",J198,0)</f>
        <v>0</v>
      </c>
      <c r="BF198" s="212">
        <f>IF(N198="snížená",J198,0)</f>
        <v>0</v>
      </c>
      <c r="BG198" s="212">
        <f>IF(N198="zákl. přenesená",J198,0)</f>
        <v>0</v>
      </c>
      <c r="BH198" s="212">
        <f>IF(N198="sníž. přenesená",J198,0)</f>
        <v>0</v>
      </c>
      <c r="BI198" s="212">
        <f>IF(N198="nulová",J198,0)</f>
        <v>0</v>
      </c>
      <c r="BJ198" s="24" t="s">
        <v>82</v>
      </c>
      <c r="BK198" s="212">
        <f>ROUND(I198*H198,2)</f>
        <v>0</v>
      </c>
      <c r="BL198" s="24" t="s">
        <v>193</v>
      </c>
      <c r="BM198" s="24" t="s">
        <v>329</v>
      </c>
    </row>
    <row r="199" spans="2:65" s="1" customFormat="1" ht="13.5">
      <c r="B199" s="41"/>
      <c r="C199" s="63"/>
      <c r="D199" s="213" t="s">
        <v>195</v>
      </c>
      <c r="E199" s="63"/>
      <c r="F199" s="214" t="s">
        <v>328</v>
      </c>
      <c r="G199" s="63"/>
      <c r="H199" s="63"/>
      <c r="I199" s="172"/>
      <c r="J199" s="63"/>
      <c r="K199" s="63"/>
      <c r="L199" s="61"/>
      <c r="M199" s="215"/>
      <c r="N199" s="42"/>
      <c r="O199" s="42"/>
      <c r="P199" s="42"/>
      <c r="Q199" s="42"/>
      <c r="R199" s="42"/>
      <c r="S199" s="42"/>
      <c r="T199" s="78"/>
      <c r="AT199" s="24" t="s">
        <v>195</v>
      </c>
      <c r="AU199" s="24" t="s">
        <v>84</v>
      </c>
    </row>
    <row r="200" spans="2:65" s="12" customFormat="1" ht="13.5">
      <c r="B200" s="216"/>
      <c r="C200" s="217"/>
      <c r="D200" s="213" t="s">
        <v>197</v>
      </c>
      <c r="E200" s="218" t="s">
        <v>30</v>
      </c>
      <c r="F200" s="219" t="s">
        <v>294</v>
      </c>
      <c r="G200" s="217"/>
      <c r="H200" s="220">
        <v>2.593</v>
      </c>
      <c r="I200" s="221"/>
      <c r="J200" s="217"/>
      <c r="K200" s="217"/>
      <c r="L200" s="222"/>
      <c r="M200" s="223"/>
      <c r="N200" s="224"/>
      <c r="O200" s="224"/>
      <c r="P200" s="224"/>
      <c r="Q200" s="224"/>
      <c r="R200" s="224"/>
      <c r="S200" s="224"/>
      <c r="T200" s="225"/>
      <c r="AT200" s="226" t="s">
        <v>197</v>
      </c>
      <c r="AU200" s="226" t="s">
        <v>84</v>
      </c>
      <c r="AV200" s="12" t="s">
        <v>84</v>
      </c>
      <c r="AW200" s="12" t="s">
        <v>37</v>
      </c>
      <c r="AX200" s="12" t="s">
        <v>74</v>
      </c>
      <c r="AY200" s="226" t="s">
        <v>186</v>
      </c>
    </row>
    <row r="201" spans="2:65" s="14" customFormat="1" ht="13.5">
      <c r="B201" s="237"/>
      <c r="C201" s="238"/>
      <c r="D201" s="213" t="s">
        <v>197</v>
      </c>
      <c r="E201" s="239" t="s">
        <v>30</v>
      </c>
      <c r="F201" s="240" t="s">
        <v>235</v>
      </c>
      <c r="G201" s="238"/>
      <c r="H201" s="241">
        <v>2.593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AT201" s="247" t="s">
        <v>197</v>
      </c>
      <c r="AU201" s="247" t="s">
        <v>84</v>
      </c>
      <c r="AV201" s="14" t="s">
        <v>193</v>
      </c>
      <c r="AW201" s="14" t="s">
        <v>37</v>
      </c>
      <c r="AX201" s="14" t="s">
        <v>82</v>
      </c>
      <c r="AY201" s="247" t="s">
        <v>186</v>
      </c>
    </row>
    <row r="202" spans="2:65" s="12" customFormat="1" ht="13.5">
      <c r="B202" s="216"/>
      <c r="C202" s="217"/>
      <c r="D202" s="213" t="s">
        <v>197</v>
      </c>
      <c r="E202" s="217"/>
      <c r="F202" s="219" t="s">
        <v>330</v>
      </c>
      <c r="G202" s="217"/>
      <c r="H202" s="220">
        <v>5.1859999999999999</v>
      </c>
      <c r="I202" s="221"/>
      <c r="J202" s="217"/>
      <c r="K202" s="217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197</v>
      </c>
      <c r="AU202" s="226" t="s">
        <v>84</v>
      </c>
      <c r="AV202" s="12" t="s">
        <v>84</v>
      </c>
      <c r="AW202" s="12" t="s">
        <v>6</v>
      </c>
      <c r="AX202" s="12" t="s">
        <v>82</v>
      </c>
      <c r="AY202" s="226" t="s">
        <v>186</v>
      </c>
    </row>
    <row r="203" spans="2:65" s="1" customFormat="1" ht="25.5" customHeight="1">
      <c r="B203" s="41"/>
      <c r="C203" s="201" t="s">
        <v>331</v>
      </c>
      <c r="D203" s="201" t="s">
        <v>188</v>
      </c>
      <c r="E203" s="202" t="s">
        <v>332</v>
      </c>
      <c r="F203" s="203" t="s">
        <v>333</v>
      </c>
      <c r="G203" s="204" t="s">
        <v>191</v>
      </c>
      <c r="H203" s="205">
        <v>204</v>
      </c>
      <c r="I203" s="206"/>
      <c r="J203" s="207">
        <f>ROUND(I203*H203,2)</f>
        <v>0</v>
      </c>
      <c r="K203" s="203" t="s">
        <v>192</v>
      </c>
      <c r="L203" s="61"/>
      <c r="M203" s="208" t="s">
        <v>30</v>
      </c>
      <c r="N203" s="209" t="s">
        <v>45</v>
      </c>
      <c r="O203" s="42"/>
      <c r="P203" s="210">
        <f>O203*H203</f>
        <v>0</v>
      </c>
      <c r="Q203" s="210">
        <v>0</v>
      </c>
      <c r="R203" s="210">
        <f>Q203*H203</f>
        <v>0</v>
      </c>
      <c r="S203" s="210">
        <v>0</v>
      </c>
      <c r="T203" s="211">
        <f>S203*H203</f>
        <v>0</v>
      </c>
      <c r="AR203" s="24" t="s">
        <v>193</v>
      </c>
      <c r="AT203" s="24" t="s">
        <v>188</v>
      </c>
      <c r="AU203" s="24" t="s">
        <v>84</v>
      </c>
      <c r="AY203" s="24" t="s">
        <v>186</v>
      </c>
      <c r="BE203" s="212">
        <f>IF(N203="základní",J203,0)</f>
        <v>0</v>
      </c>
      <c r="BF203" s="212">
        <f>IF(N203="snížená",J203,0)</f>
        <v>0</v>
      </c>
      <c r="BG203" s="212">
        <f>IF(N203="zákl. přenesená",J203,0)</f>
        <v>0</v>
      </c>
      <c r="BH203" s="212">
        <f>IF(N203="sníž. přenesená",J203,0)</f>
        <v>0</v>
      </c>
      <c r="BI203" s="212">
        <f>IF(N203="nulová",J203,0)</f>
        <v>0</v>
      </c>
      <c r="BJ203" s="24" t="s">
        <v>82</v>
      </c>
      <c r="BK203" s="212">
        <f>ROUND(I203*H203,2)</f>
        <v>0</v>
      </c>
      <c r="BL203" s="24" t="s">
        <v>193</v>
      </c>
      <c r="BM203" s="24" t="s">
        <v>334</v>
      </c>
    </row>
    <row r="204" spans="2:65" s="1" customFormat="1" ht="27">
      <c r="B204" s="41"/>
      <c r="C204" s="63"/>
      <c r="D204" s="213" t="s">
        <v>195</v>
      </c>
      <c r="E204" s="63"/>
      <c r="F204" s="214" t="s">
        <v>335</v>
      </c>
      <c r="G204" s="63"/>
      <c r="H204" s="63"/>
      <c r="I204" s="172"/>
      <c r="J204" s="63"/>
      <c r="K204" s="63"/>
      <c r="L204" s="61"/>
      <c r="M204" s="215"/>
      <c r="N204" s="42"/>
      <c r="O204" s="42"/>
      <c r="P204" s="42"/>
      <c r="Q204" s="42"/>
      <c r="R204" s="42"/>
      <c r="S204" s="42"/>
      <c r="T204" s="78"/>
      <c r="AT204" s="24" t="s">
        <v>195</v>
      </c>
      <c r="AU204" s="24" t="s">
        <v>84</v>
      </c>
    </row>
    <row r="205" spans="2:65" s="13" customFormat="1" ht="13.5">
      <c r="B205" s="227"/>
      <c r="C205" s="228"/>
      <c r="D205" s="213" t="s">
        <v>197</v>
      </c>
      <c r="E205" s="229" t="s">
        <v>30</v>
      </c>
      <c r="F205" s="230" t="s">
        <v>272</v>
      </c>
      <c r="G205" s="228"/>
      <c r="H205" s="229" t="s">
        <v>30</v>
      </c>
      <c r="I205" s="231"/>
      <c r="J205" s="228"/>
      <c r="K205" s="228"/>
      <c r="L205" s="232"/>
      <c r="M205" s="233"/>
      <c r="N205" s="234"/>
      <c r="O205" s="234"/>
      <c r="P205" s="234"/>
      <c r="Q205" s="234"/>
      <c r="R205" s="234"/>
      <c r="S205" s="234"/>
      <c r="T205" s="235"/>
      <c r="AT205" s="236" t="s">
        <v>197</v>
      </c>
      <c r="AU205" s="236" t="s">
        <v>84</v>
      </c>
      <c r="AV205" s="13" t="s">
        <v>82</v>
      </c>
      <c r="AW205" s="13" t="s">
        <v>37</v>
      </c>
      <c r="AX205" s="13" t="s">
        <v>74</v>
      </c>
      <c r="AY205" s="236" t="s">
        <v>186</v>
      </c>
    </row>
    <row r="206" spans="2:65" s="12" customFormat="1" ht="13.5">
      <c r="B206" s="216"/>
      <c r="C206" s="217"/>
      <c r="D206" s="213" t="s">
        <v>197</v>
      </c>
      <c r="E206" s="218" t="s">
        <v>30</v>
      </c>
      <c r="F206" s="219" t="s">
        <v>336</v>
      </c>
      <c r="G206" s="217"/>
      <c r="H206" s="220">
        <v>204</v>
      </c>
      <c r="I206" s="221"/>
      <c r="J206" s="217"/>
      <c r="K206" s="217"/>
      <c r="L206" s="222"/>
      <c r="M206" s="223"/>
      <c r="N206" s="224"/>
      <c r="O206" s="224"/>
      <c r="P206" s="224"/>
      <c r="Q206" s="224"/>
      <c r="R206" s="224"/>
      <c r="S206" s="224"/>
      <c r="T206" s="225"/>
      <c r="AT206" s="226" t="s">
        <v>197</v>
      </c>
      <c r="AU206" s="226" t="s">
        <v>84</v>
      </c>
      <c r="AV206" s="12" t="s">
        <v>84</v>
      </c>
      <c r="AW206" s="12" t="s">
        <v>37</v>
      </c>
      <c r="AX206" s="12" t="s">
        <v>74</v>
      </c>
      <c r="AY206" s="226" t="s">
        <v>186</v>
      </c>
    </row>
    <row r="207" spans="2:65" s="1" customFormat="1" ht="51" customHeight="1">
      <c r="B207" s="41"/>
      <c r="C207" s="201" t="s">
        <v>337</v>
      </c>
      <c r="D207" s="201" t="s">
        <v>188</v>
      </c>
      <c r="E207" s="202" t="s">
        <v>338</v>
      </c>
      <c r="F207" s="203" t="s">
        <v>339</v>
      </c>
      <c r="G207" s="204" t="s">
        <v>191</v>
      </c>
      <c r="H207" s="205">
        <v>204</v>
      </c>
      <c r="I207" s="206"/>
      <c r="J207" s="207">
        <f>ROUND(I207*H207,2)</f>
        <v>0</v>
      </c>
      <c r="K207" s="203" t="s">
        <v>30</v>
      </c>
      <c r="L207" s="61"/>
      <c r="M207" s="208" t="s">
        <v>30</v>
      </c>
      <c r="N207" s="209" t="s">
        <v>45</v>
      </c>
      <c r="O207" s="42"/>
      <c r="P207" s="210">
        <f>O207*H207</f>
        <v>0</v>
      </c>
      <c r="Q207" s="210">
        <v>0</v>
      </c>
      <c r="R207" s="210">
        <f>Q207*H207</f>
        <v>0</v>
      </c>
      <c r="S207" s="210">
        <v>0</v>
      </c>
      <c r="T207" s="211">
        <f>S207*H207</f>
        <v>0</v>
      </c>
      <c r="AR207" s="24" t="s">
        <v>193</v>
      </c>
      <c r="AT207" s="24" t="s">
        <v>188</v>
      </c>
      <c r="AU207" s="24" t="s">
        <v>84</v>
      </c>
      <c r="AY207" s="24" t="s">
        <v>186</v>
      </c>
      <c r="BE207" s="212">
        <f>IF(N207="základní",J207,0)</f>
        <v>0</v>
      </c>
      <c r="BF207" s="212">
        <f>IF(N207="snížená",J207,0)</f>
        <v>0</v>
      </c>
      <c r="BG207" s="212">
        <f>IF(N207="zákl. přenesená",J207,0)</f>
        <v>0</v>
      </c>
      <c r="BH207" s="212">
        <f>IF(N207="sníž. přenesená",J207,0)</f>
        <v>0</v>
      </c>
      <c r="BI207" s="212">
        <f>IF(N207="nulová",J207,0)</f>
        <v>0</v>
      </c>
      <c r="BJ207" s="24" t="s">
        <v>82</v>
      </c>
      <c r="BK207" s="212">
        <f>ROUND(I207*H207,2)</f>
        <v>0</v>
      </c>
      <c r="BL207" s="24" t="s">
        <v>193</v>
      </c>
      <c r="BM207" s="24" t="s">
        <v>340</v>
      </c>
    </row>
    <row r="208" spans="2:65" s="1" customFormat="1" ht="40.5">
      <c r="B208" s="41"/>
      <c r="C208" s="63"/>
      <c r="D208" s="213" t="s">
        <v>195</v>
      </c>
      <c r="E208" s="63"/>
      <c r="F208" s="214" t="s">
        <v>339</v>
      </c>
      <c r="G208" s="63"/>
      <c r="H208" s="63"/>
      <c r="I208" s="172"/>
      <c r="J208" s="63"/>
      <c r="K208" s="63"/>
      <c r="L208" s="61"/>
      <c r="M208" s="215"/>
      <c r="N208" s="42"/>
      <c r="O208" s="42"/>
      <c r="P208" s="42"/>
      <c r="Q208" s="42"/>
      <c r="R208" s="42"/>
      <c r="S208" s="42"/>
      <c r="T208" s="78"/>
      <c r="AT208" s="24" t="s">
        <v>195</v>
      </c>
      <c r="AU208" s="24" t="s">
        <v>84</v>
      </c>
    </row>
    <row r="209" spans="2:65" s="12" customFormat="1" ht="13.5">
      <c r="B209" s="216"/>
      <c r="C209" s="217"/>
      <c r="D209" s="213" t="s">
        <v>197</v>
      </c>
      <c r="E209" s="218" t="s">
        <v>30</v>
      </c>
      <c r="F209" s="219" t="s">
        <v>341</v>
      </c>
      <c r="G209" s="217"/>
      <c r="H209" s="220">
        <v>204</v>
      </c>
      <c r="I209" s="221"/>
      <c r="J209" s="217"/>
      <c r="K209" s="217"/>
      <c r="L209" s="222"/>
      <c r="M209" s="223"/>
      <c r="N209" s="224"/>
      <c r="O209" s="224"/>
      <c r="P209" s="224"/>
      <c r="Q209" s="224"/>
      <c r="R209" s="224"/>
      <c r="S209" s="224"/>
      <c r="T209" s="225"/>
      <c r="AT209" s="226" t="s">
        <v>197</v>
      </c>
      <c r="AU209" s="226" t="s">
        <v>84</v>
      </c>
      <c r="AV209" s="12" t="s">
        <v>84</v>
      </c>
      <c r="AW209" s="12" t="s">
        <v>37</v>
      </c>
      <c r="AX209" s="12" t="s">
        <v>74</v>
      </c>
      <c r="AY209" s="226" t="s">
        <v>186</v>
      </c>
    </row>
    <row r="210" spans="2:65" s="1" customFormat="1" ht="16.5" customHeight="1">
      <c r="B210" s="41"/>
      <c r="C210" s="249" t="s">
        <v>342</v>
      </c>
      <c r="D210" s="249" t="s">
        <v>301</v>
      </c>
      <c r="E210" s="250" t="s">
        <v>343</v>
      </c>
      <c r="F210" s="251" t="s">
        <v>344</v>
      </c>
      <c r="G210" s="252" t="s">
        <v>345</v>
      </c>
      <c r="H210" s="253">
        <v>6.12</v>
      </c>
      <c r="I210" s="254"/>
      <c r="J210" s="255">
        <f>ROUND(I210*H210,2)</f>
        <v>0</v>
      </c>
      <c r="K210" s="251" t="s">
        <v>192</v>
      </c>
      <c r="L210" s="256"/>
      <c r="M210" s="257" t="s">
        <v>30</v>
      </c>
      <c r="N210" s="258" t="s">
        <v>45</v>
      </c>
      <c r="O210" s="42"/>
      <c r="P210" s="210">
        <f>O210*H210</f>
        <v>0</v>
      </c>
      <c r="Q210" s="210">
        <v>1E-3</v>
      </c>
      <c r="R210" s="210">
        <f>Q210*H210</f>
        <v>6.1200000000000004E-3</v>
      </c>
      <c r="S210" s="210">
        <v>0</v>
      </c>
      <c r="T210" s="211">
        <f>S210*H210</f>
        <v>0</v>
      </c>
      <c r="AR210" s="24" t="s">
        <v>236</v>
      </c>
      <c r="AT210" s="24" t="s">
        <v>301</v>
      </c>
      <c r="AU210" s="24" t="s">
        <v>84</v>
      </c>
      <c r="AY210" s="24" t="s">
        <v>186</v>
      </c>
      <c r="BE210" s="212">
        <f>IF(N210="základní",J210,0)</f>
        <v>0</v>
      </c>
      <c r="BF210" s="212">
        <f>IF(N210="snížená",J210,0)</f>
        <v>0</v>
      </c>
      <c r="BG210" s="212">
        <f>IF(N210="zákl. přenesená",J210,0)</f>
        <v>0</v>
      </c>
      <c r="BH210" s="212">
        <f>IF(N210="sníž. přenesená",J210,0)</f>
        <v>0</v>
      </c>
      <c r="BI210" s="212">
        <f>IF(N210="nulová",J210,0)</f>
        <v>0</v>
      </c>
      <c r="BJ210" s="24" t="s">
        <v>82</v>
      </c>
      <c r="BK210" s="212">
        <f>ROUND(I210*H210,2)</f>
        <v>0</v>
      </c>
      <c r="BL210" s="24" t="s">
        <v>193</v>
      </c>
      <c r="BM210" s="24" t="s">
        <v>346</v>
      </c>
    </row>
    <row r="211" spans="2:65" s="1" customFormat="1" ht="13.5">
      <c r="B211" s="41"/>
      <c r="C211" s="63"/>
      <c r="D211" s="213" t="s">
        <v>195</v>
      </c>
      <c r="E211" s="63"/>
      <c r="F211" s="214" t="s">
        <v>344</v>
      </c>
      <c r="G211" s="63"/>
      <c r="H211" s="63"/>
      <c r="I211" s="172"/>
      <c r="J211" s="63"/>
      <c r="K211" s="63"/>
      <c r="L211" s="61"/>
      <c r="M211" s="215"/>
      <c r="N211" s="42"/>
      <c r="O211" s="42"/>
      <c r="P211" s="42"/>
      <c r="Q211" s="42"/>
      <c r="R211" s="42"/>
      <c r="S211" s="42"/>
      <c r="T211" s="78"/>
      <c r="AT211" s="24" t="s">
        <v>195</v>
      </c>
      <c r="AU211" s="24" t="s">
        <v>84</v>
      </c>
    </row>
    <row r="212" spans="2:65" s="12" customFormat="1" ht="13.5">
      <c r="B212" s="216"/>
      <c r="C212" s="217"/>
      <c r="D212" s="213" t="s">
        <v>197</v>
      </c>
      <c r="E212" s="218" t="s">
        <v>30</v>
      </c>
      <c r="F212" s="219" t="s">
        <v>347</v>
      </c>
      <c r="G212" s="217"/>
      <c r="H212" s="220">
        <v>6.12</v>
      </c>
      <c r="I212" s="221"/>
      <c r="J212" s="217"/>
      <c r="K212" s="217"/>
      <c r="L212" s="222"/>
      <c r="M212" s="223"/>
      <c r="N212" s="224"/>
      <c r="O212" s="224"/>
      <c r="P212" s="224"/>
      <c r="Q212" s="224"/>
      <c r="R212" s="224"/>
      <c r="S212" s="224"/>
      <c r="T212" s="225"/>
      <c r="AT212" s="226" t="s">
        <v>197</v>
      </c>
      <c r="AU212" s="226" t="s">
        <v>84</v>
      </c>
      <c r="AV212" s="12" t="s">
        <v>84</v>
      </c>
      <c r="AW212" s="12" t="s">
        <v>37</v>
      </c>
      <c r="AX212" s="12" t="s">
        <v>74</v>
      </c>
      <c r="AY212" s="226" t="s">
        <v>186</v>
      </c>
    </row>
    <row r="213" spans="2:65" s="1" customFormat="1" ht="25.5" customHeight="1">
      <c r="B213" s="41"/>
      <c r="C213" s="201" t="s">
        <v>348</v>
      </c>
      <c r="D213" s="201" t="s">
        <v>188</v>
      </c>
      <c r="E213" s="202" t="s">
        <v>349</v>
      </c>
      <c r="F213" s="203" t="s">
        <v>350</v>
      </c>
      <c r="G213" s="204" t="s">
        <v>191</v>
      </c>
      <c r="H213" s="205">
        <v>423</v>
      </c>
      <c r="I213" s="206"/>
      <c r="J213" s="207">
        <f>ROUND(I213*H213,2)</f>
        <v>0</v>
      </c>
      <c r="K213" s="203" t="s">
        <v>30</v>
      </c>
      <c r="L213" s="61"/>
      <c r="M213" s="208" t="s">
        <v>30</v>
      </c>
      <c r="N213" s="209" t="s">
        <v>45</v>
      </c>
      <c r="O213" s="42"/>
      <c r="P213" s="210">
        <f>O213*H213</f>
        <v>0</v>
      </c>
      <c r="Q213" s="210">
        <v>0</v>
      </c>
      <c r="R213" s="210">
        <f>Q213*H213</f>
        <v>0</v>
      </c>
      <c r="S213" s="210">
        <v>0</v>
      </c>
      <c r="T213" s="211">
        <f>S213*H213</f>
        <v>0</v>
      </c>
      <c r="AR213" s="24" t="s">
        <v>193</v>
      </c>
      <c r="AT213" s="24" t="s">
        <v>188</v>
      </c>
      <c r="AU213" s="24" t="s">
        <v>84</v>
      </c>
      <c r="AY213" s="24" t="s">
        <v>186</v>
      </c>
      <c r="BE213" s="212">
        <f>IF(N213="základní",J213,0)</f>
        <v>0</v>
      </c>
      <c r="BF213" s="212">
        <f>IF(N213="snížená",J213,0)</f>
        <v>0</v>
      </c>
      <c r="BG213" s="212">
        <f>IF(N213="zákl. přenesená",J213,0)</f>
        <v>0</v>
      </c>
      <c r="BH213" s="212">
        <f>IF(N213="sníž. přenesená",J213,0)</f>
        <v>0</v>
      </c>
      <c r="BI213" s="212">
        <f>IF(N213="nulová",J213,0)</f>
        <v>0</v>
      </c>
      <c r="BJ213" s="24" t="s">
        <v>82</v>
      </c>
      <c r="BK213" s="212">
        <f>ROUND(I213*H213,2)</f>
        <v>0</v>
      </c>
      <c r="BL213" s="24" t="s">
        <v>193</v>
      </c>
      <c r="BM213" s="24" t="s">
        <v>351</v>
      </c>
    </row>
    <row r="214" spans="2:65" s="1" customFormat="1" ht="27">
      <c r="B214" s="41"/>
      <c r="C214" s="63"/>
      <c r="D214" s="213" t="s">
        <v>195</v>
      </c>
      <c r="E214" s="63"/>
      <c r="F214" s="214" t="s">
        <v>350</v>
      </c>
      <c r="G214" s="63"/>
      <c r="H214" s="63"/>
      <c r="I214" s="172"/>
      <c r="J214" s="63"/>
      <c r="K214" s="63"/>
      <c r="L214" s="61"/>
      <c r="M214" s="215"/>
      <c r="N214" s="42"/>
      <c r="O214" s="42"/>
      <c r="P214" s="42"/>
      <c r="Q214" s="42"/>
      <c r="R214" s="42"/>
      <c r="S214" s="42"/>
      <c r="T214" s="78"/>
      <c r="AT214" s="24" t="s">
        <v>195</v>
      </c>
      <c r="AU214" s="24" t="s">
        <v>84</v>
      </c>
    </row>
    <row r="215" spans="2:65" s="13" customFormat="1" ht="13.5">
      <c r="B215" s="227"/>
      <c r="C215" s="228"/>
      <c r="D215" s="213" t="s">
        <v>197</v>
      </c>
      <c r="E215" s="229" t="s">
        <v>30</v>
      </c>
      <c r="F215" s="230" t="s">
        <v>352</v>
      </c>
      <c r="G215" s="228"/>
      <c r="H215" s="229" t="s">
        <v>30</v>
      </c>
      <c r="I215" s="231"/>
      <c r="J215" s="228"/>
      <c r="K215" s="228"/>
      <c r="L215" s="232"/>
      <c r="M215" s="233"/>
      <c r="N215" s="234"/>
      <c r="O215" s="234"/>
      <c r="P215" s="234"/>
      <c r="Q215" s="234"/>
      <c r="R215" s="234"/>
      <c r="S215" s="234"/>
      <c r="T215" s="235"/>
      <c r="AT215" s="236" t="s">
        <v>197</v>
      </c>
      <c r="AU215" s="236" t="s">
        <v>84</v>
      </c>
      <c r="AV215" s="13" t="s">
        <v>82</v>
      </c>
      <c r="AW215" s="13" t="s">
        <v>37</v>
      </c>
      <c r="AX215" s="13" t="s">
        <v>74</v>
      </c>
      <c r="AY215" s="236" t="s">
        <v>186</v>
      </c>
    </row>
    <row r="216" spans="2:65" s="12" customFormat="1" ht="13.5">
      <c r="B216" s="216"/>
      <c r="C216" s="217"/>
      <c r="D216" s="213" t="s">
        <v>197</v>
      </c>
      <c r="E216" s="218" t="s">
        <v>30</v>
      </c>
      <c r="F216" s="219" t="s">
        <v>353</v>
      </c>
      <c r="G216" s="217"/>
      <c r="H216" s="220">
        <v>423</v>
      </c>
      <c r="I216" s="221"/>
      <c r="J216" s="217"/>
      <c r="K216" s="217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197</v>
      </c>
      <c r="AU216" s="226" t="s">
        <v>84</v>
      </c>
      <c r="AV216" s="12" t="s">
        <v>84</v>
      </c>
      <c r="AW216" s="12" t="s">
        <v>37</v>
      </c>
      <c r="AX216" s="12" t="s">
        <v>82</v>
      </c>
      <c r="AY216" s="226" t="s">
        <v>186</v>
      </c>
    </row>
    <row r="217" spans="2:65" s="11" customFormat="1" ht="29.85" customHeight="1">
      <c r="B217" s="185"/>
      <c r="C217" s="186"/>
      <c r="D217" s="187" t="s">
        <v>73</v>
      </c>
      <c r="E217" s="199" t="s">
        <v>84</v>
      </c>
      <c r="F217" s="199" t="s">
        <v>354</v>
      </c>
      <c r="G217" s="186"/>
      <c r="H217" s="186"/>
      <c r="I217" s="189"/>
      <c r="J217" s="200">
        <f>BK217</f>
        <v>0</v>
      </c>
      <c r="K217" s="186"/>
      <c r="L217" s="191"/>
      <c r="M217" s="192"/>
      <c r="N217" s="193"/>
      <c r="O217" s="193"/>
      <c r="P217" s="194">
        <f>SUM(P218:P229)</f>
        <v>0</v>
      </c>
      <c r="Q217" s="193"/>
      <c r="R217" s="194">
        <f>SUM(R218:R229)</f>
        <v>14.760012</v>
      </c>
      <c r="S217" s="193"/>
      <c r="T217" s="195">
        <f>SUM(T218:T229)</f>
        <v>0</v>
      </c>
      <c r="AR217" s="196" t="s">
        <v>82</v>
      </c>
      <c r="AT217" s="197" t="s">
        <v>73</v>
      </c>
      <c r="AU217" s="197" t="s">
        <v>82</v>
      </c>
      <c r="AY217" s="196" t="s">
        <v>186</v>
      </c>
      <c r="BK217" s="198">
        <f>SUM(BK218:BK229)</f>
        <v>0</v>
      </c>
    </row>
    <row r="218" spans="2:65" s="1" customFormat="1" ht="25.5" customHeight="1">
      <c r="B218" s="41"/>
      <c r="C218" s="201" t="s">
        <v>355</v>
      </c>
      <c r="D218" s="201" t="s">
        <v>188</v>
      </c>
      <c r="E218" s="202" t="s">
        <v>356</v>
      </c>
      <c r="F218" s="203" t="s">
        <v>357</v>
      </c>
      <c r="G218" s="204" t="s">
        <v>191</v>
      </c>
      <c r="H218" s="205">
        <v>96</v>
      </c>
      <c r="I218" s="206"/>
      <c r="J218" s="207">
        <f>ROUND(I218*H218,2)</f>
        <v>0</v>
      </c>
      <c r="K218" s="203" t="s">
        <v>192</v>
      </c>
      <c r="L218" s="61"/>
      <c r="M218" s="208" t="s">
        <v>30</v>
      </c>
      <c r="N218" s="209" t="s">
        <v>45</v>
      </c>
      <c r="O218" s="42"/>
      <c r="P218" s="210">
        <f>O218*H218</f>
        <v>0</v>
      </c>
      <c r="Q218" s="210">
        <v>1.7000000000000001E-4</v>
      </c>
      <c r="R218" s="210">
        <f>Q218*H218</f>
        <v>1.6320000000000001E-2</v>
      </c>
      <c r="S218" s="210">
        <v>0</v>
      </c>
      <c r="T218" s="211">
        <f>S218*H218</f>
        <v>0</v>
      </c>
      <c r="AR218" s="24" t="s">
        <v>193</v>
      </c>
      <c r="AT218" s="24" t="s">
        <v>188</v>
      </c>
      <c r="AU218" s="24" t="s">
        <v>84</v>
      </c>
      <c r="AY218" s="24" t="s">
        <v>186</v>
      </c>
      <c r="BE218" s="212">
        <f>IF(N218="základní",J218,0)</f>
        <v>0</v>
      </c>
      <c r="BF218" s="212">
        <f>IF(N218="snížená",J218,0)</f>
        <v>0</v>
      </c>
      <c r="BG218" s="212">
        <f>IF(N218="zákl. přenesená",J218,0)</f>
        <v>0</v>
      </c>
      <c r="BH218" s="212">
        <f>IF(N218="sníž. přenesená",J218,0)</f>
        <v>0</v>
      </c>
      <c r="BI218" s="212">
        <f>IF(N218="nulová",J218,0)</f>
        <v>0</v>
      </c>
      <c r="BJ218" s="24" t="s">
        <v>82</v>
      </c>
      <c r="BK218" s="212">
        <f>ROUND(I218*H218,2)</f>
        <v>0</v>
      </c>
      <c r="BL218" s="24" t="s">
        <v>193</v>
      </c>
      <c r="BM218" s="24" t="s">
        <v>358</v>
      </c>
    </row>
    <row r="219" spans="2:65" s="1" customFormat="1" ht="27">
      <c r="B219" s="41"/>
      <c r="C219" s="63"/>
      <c r="D219" s="213" t="s">
        <v>195</v>
      </c>
      <c r="E219" s="63"/>
      <c r="F219" s="214" t="s">
        <v>359</v>
      </c>
      <c r="G219" s="63"/>
      <c r="H219" s="63"/>
      <c r="I219" s="172"/>
      <c r="J219" s="63"/>
      <c r="K219" s="63"/>
      <c r="L219" s="61"/>
      <c r="M219" s="215"/>
      <c r="N219" s="42"/>
      <c r="O219" s="42"/>
      <c r="P219" s="42"/>
      <c r="Q219" s="42"/>
      <c r="R219" s="42"/>
      <c r="S219" s="42"/>
      <c r="T219" s="78"/>
      <c r="AT219" s="24" t="s">
        <v>195</v>
      </c>
      <c r="AU219" s="24" t="s">
        <v>84</v>
      </c>
    </row>
    <row r="220" spans="2:65" s="12" customFormat="1" ht="13.5">
      <c r="B220" s="216"/>
      <c r="C220" s="217"/>
      <c r="D220" s="213" t="s">
        <v>197</v>
      </c>
      <c r="E220" s="218" t="s">
        <v>30</v>
      </c>
      <c r="F220" s="219" t="s">
        <v>360</v>
      </c>
      <c r="G220" s="217"/>
      <c r="H220" s="220">
        <v>96</v>
      </c>
      <c r="I220" s="221"/>
      <c r="J220" s="217"/>
      <c r="K220" s="217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197</v>
      </c>
      <c r="AU220" s="226" t="s">
        <v>84</v>
      </c>
      <c r="AV220" s="12" t="s">
        <v>84</v>
      </c>
      <c r="AW220" s="12" t="s">
        <v>37</v>
      </c>
      <c r="AX220" s="12" t="s">
        <v>74</v>
      </c>
      <c r="AY220" s="226" t="s">
        <v>186</v>
      </c>
    </row>
    <row r="221" spans="2:65" s="1" customFormat="1" ht="16.5" customHeight="1">
      <c r="B221" s="41"/>
      <c r="C221" s="249" t="s">
        <v>361</v>
      </c>
      <c r="D221" s="249" t="s">
        <v>301</v>
      </c>
      <c r="E221" s="250" t="s">
        <v>362</v>
      </c>
      <c r="F221" s="251" t="s">
        <v>363</v>
      </c>
      <c r="G221" s="252" t="s">
        <v>191</v>
      </c>
      <c r="H221" s="253">
        <v>110.4</v>
      </c>
      <c r="I221" s="254"/>
      <c r="J221" s="255">
        <f>ROUND(I221*H221,2)</f>
        <v>0</v>
      </c>
      <c r="K221" s="251" t="s">
        <v>192</v>
      </c>
      <c r="L221" s="256"/>
      <c r="M221" s="257" t="s">
        <v>30</v>
      </c>
      <c r="N221" s="258" t="s">
        <v>45</v>
      </c>
      <c r="O221" s="42"/>
      <c r="P221" s="210">
        <f>O221*H221</f>
        <v>0</v>
      </c>
      <c r="Q221" s="210">
        <v>1.2999999999999999E-4</v>
      </c>
      <c r="R221" s="210">
        <f>Q221*H221</f>
        <v>1.4352E-2</v>
      </c>
      <c r="S221" s="210">
        <v>0</v>
      </c>
      <c r="T221" s="211">
        <f>S221*H221</f>
        <v>0</v>
      </c>
      <c r="AR221" s="24" t="s">
        <v>236</v>
      </c>
      <c r="AT221" s="24" t="s">
        <v>301</v>
      </c>
      <c r="AU221" s="24" t="s">
        <v>84</v>
      </c>
      <c r="AY221" s="24" t="s">
        <v>186</v>
      </c>
      <c r="BE221" s="212">
        <f>IF(N221="základní",J221,0)</f>
        <v>0</v>
      </c>
      <c r="BF221" s="212">
        <f>IF(N221="snížená",J221,0)</f>
        <v>0</v>
      </c>
      <c r="BG221" s="212">
        <f>IF(N221="zákl. přenesená",J221,0)</f>
        <v>0</v>
      </c>
      <c r="BH221" s="212">
        <f>IF(N221="sníž. přenesená",J221,0)</f>
        <v>0</v>
      </c>
      <c r="BI221" s="212">
        <f>IF(N221="nulová",J221,0)</f>
        <v>0</v>
      </c>
      <c r="BJ221" s="24" t="s">
        <v>82</v>
      </c>
      <c r="BK221" s="212">
        <f>ROUND(I221*H221,2)</f>
        <v>0</v>
      </c>
      <c r="BL221" s="24" t="s">
        <v>193</v>
      </c>
      <c r="BM221" s="24" t="s">
        <v>364</v>
      </c>
    </row>
    <row r="222" spans="2:65" s="1" customFormat="1" ht="13.5">
      <c r="B222" s="41"/>
      <c r="C222" s="63"/>
      <c r="D222" s="213" t="s">
        <v>195</v>
      </c>
      <c r="E222" s="63"/>
      <c r="F222" s="214" t="s">
        <v>363</v>
      </c>
      <c r="G222" s="63"/>
      <c r="H222" s="63"/>
      <c r="I222" s="172"/>
      <c r="J222" s="63"/>
      <c r="K222" s="63"/>
      <c r="L222" s="61"/>
      <c r="M222" s="215"/>
      <c r="N222" s="42"/>
      <c r="O222" s="42"/>
      <c r="P222" s="42"/>
      <c r="Q222" s="42"/>
      <c r="R222" s="42"/>
      <c r="S222" s="42"/>
      <c r="T222" s="78"/>
      <c r="AT222" s="24" t="s">
        <v>195</v>
      </c>
      <c r="AU222" s="24" t="s">
        <v>84</v>
      </c>
    </row>
    <row r="223" spans="2:65" s="12" customFormat="1" ht="13.5">
      <c r="B223" s="216"/>
      <c r="C223" s="217"/>
      <c r="D223" s="213" t="s">
        <v>197</v>
      </c>
      <c r="E223" s="217"/>
      <c r="F223" s="219" t="s">
        <v>365</v>
      </c>
      <c r="G223" s="217"/>
      <c r="H223" s="220">
        <v>110.4</v>
      </c>
      <c r="I223" s="221"/>
      <c r="J223" s="217"/>
      <c r="K223" s="217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197</v>
      </c>
      <c r="AU223" s="226" t="s">
        <v>84</v>
      </c>
      <c r="AV223" s="12" t="s">
        <v>84</v>
      </c>
      <c r="AW223" s="12" t="s">
        <v>6</v>
      </c>
      <c r="AX223" s="12" t="s">
        <v>82</v>
      </c>
      <c r="AY223" s="226" t="s">
        <v>186</v>
      </c>
    </row>
    <row r="224" spans="2:65" s="1" customFormat="1" ht="16.5" customHeight="1">
      <c r="B224" s="41"/>
      <c r="C224" s="201" t="s">
        <v>366</v>
      </c>
      <c r="D224" s="201" t="s">
        <v>188</v>
      </c>
      <c r="E224" s="202" t="s">
        <v>367</v>
      </c>
      <c r="F224" s="203" t="s">
        <v>368</v>
      </c>
      <c r="G224" s="204" t="s">
        <v>206</v>
      </c>
      <c r="H224" s="205">
        <v>60</v>
      </c>
      <c r="I224" s="206"/>
      <c r="J224" s="207">
        <f>ROUND(I224*H224,2)</f>
        <v>0</v>
      </c>
      <c r="K224" s="203" t="s">
        <v>192</v>
      </c>
      <c r="L224" s="61"/>
      <c r="M224" s="208" t="s">
        <v>30</v>
      </c>
      <c r="N224" s="209" t="s">
        <v>45</v>
      </c>
      <c r="O224" s="42"/>
      <c r="P224" s="210">
        <f>O224*H224</f>
        <v>0</v>
      </c>
      <c r="Q224" s="210">
        <v>1.6000000000000001E-4</v>
      </c>
      <c r="R224" s="210">
        <f>Q224*H224</f>
        <v>9.6000000000000009E-3</v>
      </c>
      <c r="S224" s="210">
        <v>0</v>
      </c>
      <c r="T224" s="211">
        <f>S224*H224</f>
        <v>0</v>
      </c>
      <c r="AR224" s="24" t="s">
        <v>193</v>
      </c>
      <c r="AT224" s="24" t="s">
        <v>188</v>
      </c>
      <c r="AU224" s="24" t="s">
        <v>84</v>
      </c>
      <c r="AY224" s="24" t="s">
        <v>186</v>
      </c>
      <c r="BE224" s="212">
        <f>IF(N224="základní",J224,0)</f>
        <v>0</v>
      </c>
      <c r="BF224" s="212">
        <f>IF(N224="snížená",J224,0)</f>
        <v>0</v>
      </c>
      <c r="BG224" s="212">
        <f>IF(N224="zákl. přenesená",J224,0)</f>
        <v>0</v>
      </c>
      <c r="BH224" s="212">
        <f>IF(N224="sníž. přenesená",J224,0)</f>
        <v>0</v>
      </c>
      <c r="BI224" s="212">
        <f>IF(N224="nulová",J224,0)</f>
        <v>0</v>
      </c>
      <c r="BJ224" s="24" t="s">
        <v>82</v>
      </c>
      <c r="BK224" s="212">
        <f>ROUND(I224*H224,2)</f>
        <v>0</v>
      </c>
      <c r="BL224" s="24" t="s">
        <v>193</v>
      </c>
      <c r="BM224" s="24" t="s">
        <v>369</v>
      </c>
    </row>
    <row r="225" spans="2:65" s="1" customFormat="1" ht="13.5">
      <c r="B225" s="41"/>
      <c r="C225" s="63"/>
      <c r="D225" s="213" t="s">
        <v>195</v>
      </c>
      <c r="E225" s="63"/>
      <c r="F225" s="214" t="s">
        <v>370</v>
      </c>
      <c r="G225" s="63"/>
      <c r="H225" s="63"/>
      <c r="I225" s="172"/>
      <c r="J225" s="63"/>
      <c r="K225" s="63"/>
      <c r="L225" s="61"/>
      <c r="M225" s="215"/>
      <c r="N225" s="42"/>
      <c r="O225" s="42"/>
      <c r="P225" s="42"/>
      <c r="Q225" s="42"/>
      <c r="R225" s="42"/>
      <c r="S225" s="42"/>
      <c r="T225" s="78"/>
      <c r="AT225" s="24" t="s">
        <v>195</v>
      </c>
      <c r="AU225" s="24" t="s">
        <v>84</v>
      </c>
    </row>
    <row r="226" spans="2:65" s="12" customFormat="1" ht="13.5">
      <c r="B226" s="216"/>
      <c r="C226" s="217"/>
      <c r="D226" s="213" t="s">
        <v>197</v>
      </c>
      <c r="E226" s="218" t="s">
        <v>30</v>
      </c>
      <c r="F226" s="219" t="s">
        <v>371</v>
      </c>
      <c r="G226" s="217"/>
      <c r="H226" s="220">
        <v>60</v>
      </c>
      <c r="I226" s="221"/>
      <c r="J226" s="217"/>
      <c r="K226" s="217"/>
      <c r="L226" s="222"/>
      <c r="M226" s="223"/>
      <c r="N226" s="224"/>
      <c r="O226" s="224"/>
      <c r="P226" s="224"/>
      <c r="Q226" s="224"/>
      <c r="R226" s="224"/>
      <c r="S226" s="224"/>
      <c r="T226" s="225"/>
      <c r="AT226" s="226" t="s">
        <v>197</v>
      </c>
      <c r="AU226" s="226" t="s">
        <v>84</v>
      </c>
      <c r="AV226" s="12" t="s">
        <v>84</v>
      </c>
      <c r="AW226" s="12" t="s">
        <v>37</v>
      </c>
      <c r="AX226" s="12" t="s">
        <v>82</v>
      </c>
      <c r="AY226" s="226" t="s">
        <v>186</v>
      </c>
    </row>
    <row r="227" spans="2:65" s="1" customFormat="1" ht="16.5" customHeight="1">
      <c r="B227" s="41"/>
      <c r="C227" s="201" t="s">
        <v>372</v>
      </c>
      <c r="D227" s="201" t="s">
        <v>188</v>
      </c>
      <c r="E227" s="202" t="s">
        <v>373</v>
      </c>
      <c r="F227" s="203" t="s">
        <v>374</v>
      </c>
      <c r="G227" s="204" t="s">
        <v>212</v>
      </c>
      <c r="H227" s="205">
        <v>6</v>
      </c>
      <c r="I227" s="206"/>
      <c r="J227" s="207">
        <f>ROUND(I227*H227,2)</f>
        <v>0</v>
      </c>
      <c r="K227" s="203" t="s">
        <v>192</v>
      </c>
      <c r="L227" s="61"/>
      <c r="M227" s="208" t="s">
        <v>30</v>
      </c>
      <c r="N227" s="209" t="s">
        <v>45</v>
      </c>
      <c r="O227" s="42"/>
      <c r="P227" s="210">
        <f>O227*H227</f>
        <v>0</v>
      </c>
      <c r="Q227" s="210">
        <v>2.45329</v>
      </c>
      <c r="R227" s="210">
        <f>Q227*H227</f>
        <v>14.71974</v>
      </c>
      <c r="S227" s="210">
        <v>0</v>
      </c>
      <c r="T227" s="211">
        <f>S227*H227</f>
        <v>0</v>
      </c>
      <c r="AR227" s="24" t="s">
        <v>193</v>
      </c>
      <c r="AT227" s="24" t="s">
        <v>188</v>
      </c>
      <c r="AU227" s="24" t="s">
        <v>84</v>
      </c>
      <c r="AY227" s="24" t="s">
        <v>186</v>
      </c>
      <c r="BE227" s="212">
        <f>IF(N227="základní",J227,0)</f>
        <v>0</v>
      </c>
      <c r="BF227" s="212">
        <f>IF(N227="snížená",J227,0)</f>
        <v>0</v>
      </c>
      <c r="BG227" s="212">
        <f>IF(N227="zákl. přenesená",J227,0)</f>
        <v>0</v>
      </c>
      <c r="BH227" s="212">
        <f>IF(N227="sníž. přenesená",J227,0)</f>
        <v>0</v>
      </c>
      <c r="BI227" s="212">
        <f>IF(N227="nulová",J227,0)</f>
        <v>0</v>
      </c>
      <c r="BJ227" s="24" t="s">
        <v>82</v>
      </c>
      <c r="BK227" s="212">
        <f>ROUND(I227*H227,2)</f>
        <v>0</v>
      </c>
      <c r="BL227" s="24" t="s">
        <v>193</v>
      </c>
      <c r="BM227" s="24" t="s">
        <v>375</v>
      </c>
    </row>
    <row r="228" spans="2:65" s="1" customFormat="1" ht="13.5">
      <c r="B228" s="41"/>
      <c r="C228" s="63"/>
      <c r="D228" s="213" t="s">
        <v>195</v>
      </c>
      <c r="E228" s="63"/>
      <c r="F228" s="214" t="s">
        <v>376</v>
      </c>
      <c r="G228" s="63"/>
      <c r="H228" s="63"/>
      <c r="I228" s="172"/>
      <c r="J228" s="63"/>
      <c r="K228" s="63"/>
      <c r="L228" s="61"/>
      <c r="M228" s="215"/>
      <c r="N228" s="42"/>
      <c r="O228" s="42"/>
      <c r="P228" s="42"/>
      <c r="Q228" s="42"/>
      <c r="R228" s="42"/>
      <c r="S228" s="42"/>
      <c r="T228" s="78"/>
      <c r="AT228" s="24" t="s">
        <v>195</v>
      </c>
      <c r="AU228" s="24" t="s">
        <v>84</v>
      </c>
    </row>
    <row r="229" spans="2:65" s="12" customFormat="1" ht="13.5">
      <c r="B229" s="216"/>
      <c r="C229" s="217"/>
      <c r="D229" s="213" t="s">
        <v>197</v>
      </c>
      <c r="E229" s="218" t="s">
        <v>30</v>
      </c>
      <c r="F229" s="219" t="s">
        <v>377</v>
      </c>
      <c r="G229" s="217"/>
      <c r="H229" s="220">
        <v>6</v>
      </c>
      <c r="I229" s="221"/>
      <c r="J229" s="217"/>
      <c r="K229" s="217"/>
      <c r="L229" s="222"/>
      <c r="M229" s="223"/>
      <c r="N229" s="224"/>
      <c r="O229" s="224"/>
      <c r="P229" s="224"/>
      <c r="Q229" s="224"/>
      <c r="R229" s="224"/>
      <c r="S229" s="224"/>
      <c r="T229" s="225"/>
      <c r="AT229" s="226" t="s">
        <v>197</v>
      </c>
      <c r="AU229" s="226" t="s">
        <v>84</v>
      </c>
      <c r="AV229" s="12" t="s">
        <v>84</v>
      </c>
      <c r="AW229" s="12" t="s">
        <v>37</v>
      </c>
      <c r="AX229" s="12" t="s">
        <v>82</v>
      </c>
      <c r="AY229" s="226" t="s">
        <v>186</v>
      </c>
    </row>
    <row r="230" spans="2:65" s="11" customFormat="1" ht="29.85" customHeight="1">
      <c r="B230" s="185"/>
      <c r="C230" s="186"/>
      <c r="D230" s="187" t="s">
        <v>73</v>
      </c>
      <c r="E230" s="199" t="s">
        <v>203</v>
      </c>
      <c r="F230" s="199" t="s">
        <v>378</v>
      </c>
      <c r="G230" s="186"/>
      <c r="H230" s="186"/>
      <c r="I230" s="189"/>
      <c r="J230" s="200">
        <f>BK230</f>
        <v>0</v>
      </c>
      <c r="K230" s="186"/>
      <c r="L230" s="191"/>
      <c r="M230" s="192"/>
      <c r="N230" s="193"/>
      <c r="O230" s="193"/>
      <c r="P230" s="194">
        <f>SUM(P231:P236)</f>
        <v>0</v>
      </c>
      <c r="Q230" s="193"/>
      <c r="R230" s="194">
        <f>SUM(R231:R236)</f>
        <v>0</v>
      </c>
      <c r="S230" s="193"/>
      <c r="T230" s="195">
        <f>SUM(T231:T236)</f>
        <v>0</v>
      </c>
      <c r="AR230" s="196" t="s">
        <v>82</v>
      </c>
      <c r="AT230" s="197" t="s">
        <v>73</v>
      </c>
      <c r="AU230" s="197" t="s">
        <v>82</v>
      </c>
      <c r="AY230" s="196" t="s">
        <v>186</v>
      </c>
      <c r="BK230" s="198">
        <f>SUM(BK231:BK236)</f>
        <v>0</v>
      </c>
    </row>
    <row r="231" spans="2:65" s="1" customFormat="1" ht="16.5" customHeight="1">
      <c r="B231" s="41"/>
      <c r="C231" s="201" t="s">
        <v>379</v>
      </c>
      <c r="D231" s="201" t="s">
        <v>188</v>
      </c>
      <c r="E231" s="202" t="s">
        <v>380</v>
      </c>
      <c r="F231" s="203" t="s">
        <v>381</v>
      </c>
      <c r="G231" s="204" t="s">
        <v>212</v>
      </c>
      <c r="H231" s="205">
        <v>36.6</v>
      </c>
      <c r="I231" s="206"/>
      <c r="J231" s="207">
        <f>ROUND(I231*H231,2)</f>
        <v>0</v>
      </c>
      <c r="K231" s="203" t="s">
        <v>30</v>
      </c>
      <c r="L231" s="61"/>
      <c r="M231" s="208" t="s">
        <v>30</v>
      </c>
      <c r="N231" s="209" t="s">
        <v>45</v>
      </c>
      <c r="O231" s="42"/>
      <c r="P231" s="210">
        <f>O231*H231</f>
        <v>0</v>
      </c>
      <c r="Q231" s="210">
        <v>0</v>
      </c>
      <c r="R231" s="210">
        <f>Q231*H231</f>
        <v>0</v>
      </c>
      <c r="S231" s="210">
        <v>0</v>
      </c>
      <c r="T231" s="211">
        <f>S231*H231</f>
        <v>0</v>
      </c>
      <c r="AR231" s="24" t="s">
        <v>193</v>
      </c>
      <c r="AT231" s="24" t="s">
        <v>188</v>
      </c>
      <c r="AU231" s="24" t="s">
        <v>84</v>
      </c>
      <c r="AY231" s="24" t="s">
        <v>186</v>
      </c>
      <c r="BE231" s="212">
        <f>IF(N231="základní",J231,0)</f>
        <v>0</v>
      </c>
      <c r="BF231" s="212">
        <f>IF(N231="snížená",J231,0)</f>
        <v>0</v>
      </c>
      <c r="BG231" s="212">
        <f>IF(N231="zákl. přenesená",J231,0)</f>
        <v>0</v>
      </c>
      <c r="BH231" s="212">
        <f>IF(N231="sníž. přenesená",J231,0)</f>
        <v>0</v>
      </c>
      <c r="BI231" s="212">
        <f>IF(N231="nulová",J231,0)</f>
        <v>0</v>
      </c>
      <c r="BJ231" s="24" t="s">
        <v>82</v>
      </c>
      <c r="BK231" s="212">
        <f>ROUND(I231*H231,2)</f>
        <v>0</v>
      </c>
      <c r="BL231" s="24" t="s">
        <v>193</v>
      </c>
      <c r="BM231" s="24" t="s">
        <v>382</v>
      </c>
    </row>
    <row r="232" spans="2:65" s="1" customFormat="1" ht="13.5">
      <c r="B232" s="41"/>
      <c r="C232" s="63"/>
      <c r="D232" s="213" t="s">
        <v>195</v>
      </c>
      <c r="E232" s="63"/>
      <c r="F232" s="214" t="s">
        <v>381</v>
      </c>
      <c r="G232" s="63"/>
      <c r="H232" s="63"/>
      <c r="I232" s="172"/>
      <c r="J232" s="63"/>
      <c r="K232" s="63"/>
      <c r="L232" s="61"/>
      <c r="M232" s="215"/>
      <c r="N232" s="42"/>
      <c r="O232" s="42"/>
      <c r="P232" s="42"/>
      <c r="Q232" s="42"/>
      <c r="R232" s="42"/>
      <c r="S232" s="42"/>
      <c r="T232" s="78"/>
      <c r="AT232" s="24" t="s">
        <v>195</v>
      </c>
      <c r="AU232" s="24" t="s">
        <v>84</v>
      </c>
    </row>
    <row r="233" spans="2:65" s="12" customFormat="1" ht="13.5">
      <c r="B233" s="216"/>
      <c r="C233" s="217"/>
      <c r="D233" s="213" t="s">
        <v>197</v>
      </c>
      <c r="E233" s="218" t="s">
        <v>30</v>
      </c>
      <c r="F233" s="219" t="s">
        <v>383</v>
      </c>
      <c r="G233" s="217"/>
      <c r="H233" s="220">
        <v>36.6</v>
      </c>
      <c r="I233" s="221"/>
      <c r="J233" s="217"/>
      <c r="K233" s="217"/>
      <c r="L233" s="222"/>
      <c r="M233" s="223"/>
      <c r="N233" s="224"/>
      <c r="O233" s="224"/>
      <c r="P233" s="224"/>
      <c r="Q233" s="224"/>
      <c r="R233" s="224"/>
      <c r="S233" s="224"/>
      <c r="T233" s="225"/>
      <c r="AT233" s="226" t="s">
        <v>197</v>
      </c>
      <c r="AU233" s="226" t="s">
        <v>84</v>
      </c>
      <c r="AV233" s="12" t="s">
        <v>84</v>
      </c>
      <c r="AW233" s="12" t="s">
        <v>37</v>
      </c>
      <c r="AX233" s="12" t="s">
        <v>82</v>
      </c>
      <c r="AY233" s="226" t="s">
        <v>186</v>
      </c>
    </row>
    <row r="234" spans="2:65" s="1" customFormat="1" ht="16.5" customHeight="1">
      <c r="B234" s="41"/>
      <c r="C234" s="201" t="s">
        <v>384</v>
      </c>
      <c r="D234" s="201" t="s">
        <v>188</v>
      </c>
      <c r="E234" s="202" t="s">
        <v>385</v>
      </c>
      <c r="F234" s="203" t="s">
        <v>386</v>
      </c>
      <c r="G234" s="204" t="s">
        <v>206</v>
      </c>
      <c r="H234" s="205">
        <v>5</v>
      </c>
      <c r="I234" s="206"/>
      <c r="J234" s="207">
        <f>ROUND(I234*H234,2)</f>
        <v>0</v>
      </c>
      <c r="K234" s="203" t="s">
        <v>192</v>
      </c>
      <c r="L234" s="61"/>
      <c r="M234" s="208" t="s">
        <v>30</v>
      </c>
      <c r="N234" s="209" t="s">
        <v>45</v>
      </c>
      <c r="O234" s="42"/>
      <c r="P234" s="210">
        <f>O234*H234</f>
        <v>0</v>
      </c>
      <c r="Q234" s="210">
        <v>0</v>
      </c>
      <c r="R234" s="210">
        <f>Q234*H234</f>
        <v>0</v>
      </c>
      <c r="S234" s="210">
        <v>0</v>
      </c>
      <c r="T234" s="211">
        <f>S234*H234</f>
        <v>0</v>
      </c>
      <c r="AR234" s="24" t="s">
        <v>193</v>
      </c>
      <c r="AT234" s="24" t="s">
        <v>188</v>
      </c>
      <c r="AU234" s="24" t="s">
        <v>84</v>
      </c>
      <c r="AY234" s="24" t="s">
        <v>186</v>
      </c>
      <c r="BE234" s="212">
        <f>IF(N234="základní",J234,0)</f>
        <v>0</v>
      </c>
      <c r="BF234" s="212">
        <f>IF(N234="snížená",J234,0)</f>
        <v>0</v>
      </c>
      <c r="BG234" s="212">
        <f>IF(N234="zákl. přenesená",J234,0)</f>
        <v>0</v>
      </c>
      <c r="BH234" s="212">
        <f>IF(N234="sníž. přenesená",J234,0)</f>
        <v>0</v>
      </c>
      <c r="BI234" s="212">
        <f>IF(N234="nulová",J234,0)</f>
        <v>0</v>
      </c>
      <c r="BJ234" s="24" t="s">
        <v>82</v>
      </c>
      <c r="BK234" s="212">
        <f>ROUND(I234*H234,2)</f>
        <v>0</v>
      </c>
      <c r="BL234" s="24" t="s">
        <v>193</v>
      </c>
      <c r="BM234" s="24" t="s">
        <v>387</v>
      </c>
    </row>
    <row r="235" spans="2:65" s="1" customFormat="1" ht="13.5">
      <c r="B235" s="41"/>
      <c r="C235" s="63"/>
      <c r="D235" s="213" t="s">
        <v>195</v>
      </c>
      <c r="E235" s="63"/>
      <c r="F235" s="214" t="s">
        <v>388</v>
      </c>
      <c r="G235" s="63"/>
      <c r="H235" s="63"/>
      <c r="I235" s="172"/>
      <c r="J235" s="63"/>
      <c r="K235" s="63"/>
      <c r="L235" s="61"/>
      <c r="M235" s="215"/>
      <c r="N235" s="42"/>
      <c r="O235" s="42"/>
      <c r="P235" s="42"/>
      <c r="Q235" s="42"/>
      <c r="R235" s="42"/>
      <c r="S235" s="42"/>
      <c r="T235" s="78"/>
      <c r="AT235" s="24" t="s">
        <v>195</v>
      </c>
      <c r="AU235" s="24" t="s">
        <v>84</v>
      </c>
    </row>
    <row r="236" spans="2:65" s="12" customFormat="1" ht="13.5">
      <c r="B236" s="216"/>
      <c r="C236" s="217"/>
      <c r="D236" s="213" t="s">
        <v>197</v>
      </c>
      <c r="E236" s="218" t="s">
        <v>30</v>
      </c>
      <c r="F236" s="219" t="s">
        <v>389</v>
      </c>
      <c r="G236" s="217"/>
      <c r="H236" s="220">
        <v>5</v>
      </c>
      <c r="I236" s="221"/>
      <c r="J236" s="217"/>
      <c r="K236" s="217"/>
      <c r="L236" s="222"/>
      <c r="M236" s="223"/>
      <c r="N236" s="224"/>
      <c r="O236" s="224"/>
      <c r="P236" s="224"/>
      <c r="Q236" s="224"/>
      <c r="R236" s="224"/>
      <c r="S236" s="224"/>
      <c r="T236" s="225"/>
      <c r="AT236" s="226" t="s">
        <v>197</v>
      </c>
      <c r="AU236" s="226" t="s">
        <v>84</v>
      </c>
      <c r="AV236" s="12" t="s">
        <v>84</v>
      </c>
      <c r="AW236" s="12" t="s">
        <v>37</v>
      </c>
      <c r="AX236" s="12" t="s">
        <v>82</v>
      </c>
      <c r="AY236" s="226" t="s">
        <v>186</v>
      </c>
    </row>
    <row r="237" spans="2:65" s="11" customFormat="1" ht="29.85" customHeight="1">
      <c r="B237" s="185"/>
      <c r="C237" s="186"/>
      <c r="D237" s="187" t="s">
        <v>73</v>
      </c>
      <c r="E237" s="199" t="s">
        <v>193</v>
      </c>
      <c r="F237" s="199" t="s">
        <v>390</v>
      </c>
      <c r="G237" s="186"/>
      <c r="H237" s="186"/>
      <c r="I237" s="189"/>
      <c r="J237" s="200">
        <f>BK237</f>
        <v>0</v>
      </c>
      <c r="K237" s="186"/>
      <c r="L237" s="191"/>
      <c r="M237" s="192"/>
      <c r="N237" s="193"/>
      <c r="O237" s="193"/>
      <c r="P237" s="194">
        <f>SUM(P238:P241)</f>
        <v>0</v>
      </c>
      <c r="Q237" s="193"/>
      <c r="R237" s="194">
        <f>SUM(R238:R241)</f>
        <v>1.0399235000000002</v>
      </c>
      <c r="S237" s="193"/>
      <c r="T237" s="195">
        <f>SUM(T238:T241)</f>
        <v>0</v>
      </c>
      <c r="AR237" s="196" t="s">
        <v>82</v>
      </c>
      <c r="AT237" s="197" t="s">
        <v>73</v>
      </c>
      <c r="AU237" s="197" t="s">
        <v>82</v>
      </c>
      <c r="AY237" s="196" t="s">
        <v>186</v>
      </c>
      <c r="BK237" s="198">
        <f>SUM(BK238:BK241)</f>
        <v>0</v>
      </c>
    </row>
    <row r="238" spans="2:65" s="1" customFormat="1" ht="16.5" customHeight="1">
      <c r="B238" s="41"/>
      <c r="C238" s="201" t="s">
        <v>391</v>
      </c>
      <c r="D238" s="201" t="s">
        <v>188</v>
      </c>
      <c r="E238" s="202" t="s">
        <v>392</v>
      </c>
      <c r="F238" s="203" t="s">
        <v>393</v>
      </c>
      <c r="G238" s="204" t="s">
        <v>212</v>
      </c>
      <c r="H238" s="205">
        <v>0.55000000000000004</v>
      </c>
      <c r="I238" s="206"/>
      <c r="J238" s="207">
        <f>ROUND(I238*H238,2)</f>
        <v>0</v>
      </c>
      <c r="K238" s="203" t="s">
        <v>192</v>
      </c>
      <c r="L238" s="61"/>
      <c r="M238" s="208" t="s">
        <v>30</v>
      </c>
      <c r="N238" s="209" t="s">
        <v>45</v>
      </c>
      <c r="O238" s="42"/>
      <c r="P238" s="210">
        <f>O238*H238</f>
        <v>0</v>
      </c>
      <c r="Q238" s="210">
        <v>1.8907700000000001</v>
      </c>
      <c r="R238" s="210">
        <f>Q238*H238</f>
        <v>1.0399235000000002</v>
      </c>
      <c r="S238" s="210">
        <v>0</v>
      </c>
      <c r="T238" s="211">
        <f>S238*H238</f>
        <v>0</v>
      </c>
      <c r="AR238" s="24" t="s">
        <v>193</v>
      </c>
      <c r="AT238" s="24" t="s">
        <v>188</v>
      </c>
      <c r="AU238" s="24" t="s">
        <v>84</v>
      </c>
      <c r="AY238" s="24" t="s">
        <v>186</v>
      </c>
      <c r="BE238" s="212">
        <f>IF(N238="základní",J238,0)</f>
        <v>0</v>
      </c>
      <c r="BF238" s="212">
        <f>IF(N238="snížená",J238,0)</f>
        <v>0</v>
      </c>
      <c r="BG238" s="212">
        <f>IF(N238="zákl. přenesená",J238,0)</f>
        <v>0</v>
      </c>
      <c r="BH238" s="212">
        <f>IF(N238="sníž. přenesená",J238,0)</f>
        <v>0</v>
      </c>
      <c r="BI238" s="212">
        <f>IF(N238="nulová",J238,0)</f>
        <v>0</v>
      </c>
      <c r="BJ238" s="24" t="s">
        <v>82</v>
      </c>
      <c r="BK238" s="212">
        <f>ROUND(I238*H238,2)</f>
        <v>0</v>
      </c>
      <c r="BL238" s="24" t="s">
        <v>193</v>
      </c>
      <c r="BM238" s="24" t="s">
        <v>394</v>
      </c>
    </row>
    <row r="239" spans="2:65" s="1" customFormat="1" ht="27">
      <c r="B239" s="41"/>
      <c r="C239" s="63"/>
      <c r="D239" s="213" t="s">
        <v>195</v>
      </c>
      <c r="E239" s="63"/>
      <c r="F239" s="214" t="s">
        <v>395</v>
      </c>
      <c r="G239" s="63"/>
      <c r="H239" s="63"/>
      <c r="I239" s="172"/>
      <c r="J239" s="63"/>
      <c r="K239" s="63"/>
      <c r="L239" s="61"/>
      <c r="M239" s="215"/>
      <c r="N239" s="42"/>
      <c r="O239" s="42"/>
      <c r="P239" s="42"/>
      <c r="Q239" s="42"/>
      <c r="R239" s="42"/>
      <c r="S239" s="42"/>
      <c r="T239" s="78"/>
      <c r="AT239" s="24" t="s">
        <v>195</v>
      </c>
      <c r="AU239" s="24" t="s">
        <v>84</v>
      </c>
    </row>
    <row r="240" spans="2:65" s="12" customFormat="1" ht="13.5">
      <c r="B240" s="216"/>
      <c r="C240" s="217"/>
      <c r="D240" s="213" t="s">
        <v>197</v>
      </c>
      <c r="E240" s="218" t="s">
        <v>30</v>
      </c>
      <c r="F240" s="219" t="s">
        <v>396</v>
      </c>
      <c r="G240" s="217"/>
      <c r="H240" s="220">
        <v>0.55000000000000004</v>
      </c>
      <c r="I240" s="221"/>
      <c r="J240" s="217"/>
      <c r="K240" s="217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197</v>
      </c>
      <c r="AU240" s="226" t="s">
        <v>84</v>
      </c>
      <c r="AV240" s="12" t="s">
        <v>84</v>
      </c>
      <c r="AW240" s="12" t="s">
        <v>37</v>
      </c>
      <c r="AX240" s="12" t="s">
        <v>74</v>
      </c>
      <c r="AY240" s="226" t="s">
        <v>186</v>
      </c>
    </row>
    <row r="241" spans="2:65" s="14" customFormat="1" ht="13.5">
      <c r="B241" s="237"/>
      <c r="C241" s="238"/>
      <c r="D241" s="213" t="s">
        <v>197</v>
      </c>
      <c r="E241" s="239" t="s">
        <v>30</v>
      </c>
      <c r="F241" s="240" t="s">
        <v>235</v>
      </c>
      <c r="G241" s="238"/>
      <c r="H241" s="241">
        <v>0.55000000000000004</v>
      </c>
      <c r="I241" s="242"/>
      <c r="J241" s="238"/>
      <c r="K241" s="238"/>
      <c r="L241" s="243"/>
      <c r="M241" s="244"/>
      <c r="N241" s="245"/>
      <c r="O241" s="245"/>
      <c r="P241" s="245"/>
      <c r="Q241" s="245"/>
      <c r="R241" s="245"/>
      <c r="S241" s="245"/>
      <c r="T241" s="246"/>
      <c r="AT241" s="247" t="s">
        <v>197</v>
      </c>
      <c r="AU241" s="247" t="s">
        <v>84</v>
      </c>
      <c r="AV241" s="14" t="s">
        <v>193</v>
      </c>
      <c r="AW241" s="14" t="s">
        <v>37</v>
      </c>
      <c r="AX241" s="14" t="s">
        <v>82</v>
      </c>
      <c r="AY241" s="247" t="s">
        <v>186</v>
      </c>
    </row>
    <row r="242" spans="2:65" s="11" customFormat="1" ht="29.85" customHeight="1">
      <c r="B242" s="185"/>
      <c r="C242" s="186"/>
      <c r="D242" s="187" t="s">
        <v>73</v>
      </c>
      <c r="E242" s="199" t="s">
        <v>216</v>
      </c>
      <c r="F242" s="199" t="s">
        <v>397</v>
      </c>
      <c r="G242" s="186"/>
      <c r="H242" s="186"/>
      <c r="I242" s="189"/>
      <c r="J242" s="200">
        <f>BK242</f>
        <v>0</v>
      </c>
      <c r="K242" s="186"/>
      <c r="L242" s="191"/>
      <c r="M242" s="192"/>
      <c r="N242" s="193"/>
      <c r="O242" s="193"/>
      <c r="P242" s="194">
        <f>SUM(P243:P273)</f>
        <v>0</v>
      </c>
      <c r="Q242" s="193"/>
      <c r="R242" s="194">
        <f>SUM(R243:R273)</f>
        <v>0</v>
      </c>
      <c r="S242" s="193"/>
      <c r="T242" s="195">
        <f>SUM(T243:T273)</f>
        <v>0</v>
      </c>
      <c r="AR242" s="196" t="s">
        <v>82</v>
      </c>
      <c r="AT242" s="197" t="s">
        <v>73</v>
      </c>
      <c r="AU242" s="197" t="s">
        <v>82</v>
      </c>
      <c r="AY242" s="196" t="s">
        <v>186</v>
      </c>
      <c r="BK242" s="198">
        <f>SUM(BK243:BK273)</f>
        <v>0</v>
      </c>
    </row>
    <row r="243" spans="2:65" s="1" customFormat="1" ht="16.5" customHeight="1">
      <c r="B243" s="41"/>
      <c r="C243" s="201" t="s">
        <v>398</v>
      </c>
      <c r="D243" s="201" t="s">
        <v>188</v>
      </c>
      <c r="E243" s="202" t="s">
        <v>399</v>
      </c>
      <c r="F243" s="203" t="s">
        <v>400</v>
      </c>
      <c r="G243" s="204" t="s">
        <v>191</v>
      </c>
      <c r="H243" s="205">
        <v>423</v>
      </c>
      <c r="I243" s="206"/>
      <c r="J243" s="207">
        <f>ROUND(I243*H243,2)</f>
        <v>0</v>
      </c>
      <c r="K243" s="203" t="s">
        <v>192</v>
      </c>
      <c r="L243" s="61"/>
      <c r="M243" s="208" t="s">
        <v>30</v>
      </c>
      <c r="N243" s="209" t="s">
        <v>45</v>
      </c>
      <c r="O243" s="42"/>
      <c r="P243" s="210">
        <f>O243*H243</f>
        <v>0</v>
      </c>
      <c r="Q243" s="210">
        <v>0</v>
      </c>
      <c r="R243" s="210">
        <f>Q243*H243</f>
        <v>0</v>
      </c>
      <c r="S243" s="210">
        <v>0</v>
      </c>
      <c r="T243" s="211">
        <f>S243*H243</f>
        <v>0</v>
      </c>
      <c r="AR243" s="24" t="s">
        <v>193</v>
      </c>
      <c r="AT243" s="24" t="s">
        <v>188</v>
      </c>
      <c r="AU243" s="24" t="s">
        <v>84</v>
      </c>
      <c r="AY243" s="24" t="s">
        <v>186</v>
      </c>
      <c r="BE243" s="212">
        <f>IF(N243="základní",J243,0)</f>
        <v>0</v>
      </c>
      <c r="BF243" s="212">
        <f>IF(N243="snížená",J243,0)</f>
        <v>0</v>
      </c>
      <c r="BG243" s="212">
        <f>IF(N243="zákl. přenesená",J243,0)</f>
        <v>0</v>
      </c>
      <c r="BH243" s="212">
        <f>IF(N243="sníž. přenesená",J243,0)</f>
        <v>0</v>
      </c>
      <c r="BI243" s="212">
        <f>IF(N243="nulová",J243,0)</f>
        <v>0</v>
      </c>
      <c r="BJ243" s="24" t="s">
        <v>82</v>
      </c>
      <c r="BK243" s="212">
        <f>ROUND(I243*H243,2)</f>
        <v>0</v>
      </c>
      <c r="BL243" s="24" t="s">
        <v>193</v>
      </c>
      <c r="BM243" s="24" t="s">
        <v>401</v>
      </c>
    </row>
    <row r="244" spans="2:65" s="1" customFormat="1" ht="13.5">
      <c r="B244" s="41"/>
      <c r="C244" s="63"/>
      <c r="D244" s="213" t="s">
        <v>195</v>
      </c>
      <c r="E244" s="63"/>
      <c r="F244" s="214" t="s">
        <v>402</v>
      </c>
      <c r="G244" s="63"/>
      <c r="H244" s="63"/>
      <c r="I244" s="172"/>
      <c r="J244" s="63"/>
      <c r="K244" s="63"/>
      <c r="L244" s="61"/>
      <c r="M244" s="215"/>
      <c r="N244" s="42"/>
      <c r="O244" s="42"/>
      <c r="P244" s="42"/>
      <c r="Q244" s="42"/>
      <c r="R244" s="42"/>
      <c r="S244" s="42"/>
      <c r="T244" s="78"/>
      <c r="AT244" s="24" t="s">
        <v>195</v>
      </c>
      <c r="AU244" s="24" t="s">
        <v>84</v>
      </c>
    </row>
    <row r="245" spans="2:65" s="1" customFormat="1" ht="27">
      <c r="B245" s="41"/>
      <c r="C245" s="63"/>
      <c r="D245" s="213" t="s">
        <v>241</v>
      </c>
      <c r="E245" s="63"/>
      <c r="F245" s="248" t="s">
        <v>403</v>
      </c>
      <c r="G245" s="63"/>
      <c r="H245" s="63"/>
      <c r="I245" s="172"/>
      <c r="J245" s="63"/>
      <c r="K245" s="63"/>
      <c r="L245" s="61"/>
      <c r="M245" s="215"/>
      <c r="N245" s="42"/>
      <c r="O245" s="42"/>
      <c r="P245" s="42"/>
      <c r="Q245" s="42"/>
      <c r="R245" s="42"/>
      <c r="S245" s="42"/>
      <c r="T245" s="78"/>
      <c r="AT245" s="24" t="s">
        <v>241</v>
      </c>
      <c r="AU245" s="24" t="s">
        <v>84</v>
      </c>
    </row>
    <row r="246" spans="2:65" s="13" customFormat="1" ht="13.5">
      <c r="B246" s="227"/>
      <c r="C246" s="228"/>
      <c r="D246" s="213" t="s">
        <v>197</v>
      </c>
      <c r="E246" s="229" t="s">
        <v>30</v>
      </c>
      <c r="F246" s="230" t="s">
        <v>352</v>
      </c>
      <c r="G246" s="228"/>
      <c r="H246" s="229" t="s">
        <v>30</v>
      </c>
      <c r="I246" s="231"/>
      <c r="J246" s="228"/>
      <c r="K246" s="228"/>
      <c r="L246" s="232"/>
      <c r="M246" s="233"/>
      <c r="N246" s="234"/>
      <c r="O246" s="234"/>
      <c r="P246" s="234"/>
      <c r="Q246" s="234"/>
      <c r="R246" s="234"/>
      <c r="S246" s="234"/>
      <c r="T246" s="235"/>
      <c r="AT246" s="236" t="s">
        <v>197</v>
      </c>
      <c r="AU246" s="236" t="s">
        <v>84</v>
      </c>
      <c r="AV246" s="13" t="s">
        <v>82</v>
      </c>
      <c r="AW246" s="13" t="s">
        <v>37</v>
      </c>
      <c r="AX246" s="13" t="s">
        <v>74</v>
      </c>
      <c r="AY246" s="236" t="s">
        <v>186</v>
      </c>
    </row>
    <row r="247" spans="2:65" s="12" customFormat="1" ht="13.5">
      <c r="B247" s="216"/>
      <c r="C247" s="217"/>
      <c r="D247" s="213" t="s">
        <v>197</v>
      </c>
      <c r="E247" s="218" t="s">
        <v>30</v>
      </c>
      <c r="F247" s="219" t="s">
        <v>353</v>
      </c>
      <c r="G247" s="217"/>
      <c r="H247" s="220">
        <v>423</v>
      </c>
      <c r="I247" s="221"/>
      <c r="J247" s="217"/>
      <c r="K247" s="217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197</v>
      </c>
      <c r="AU247" s="226" t="s">
        <v>84</v>
      </c>
      <c r="AV247" s="12" t="s">
        <v>84</v>
      </c>
      <c r="AW247" s="12" t="s">
        <v>37</v>
      </c>
      <c r="AX247" s="12" t="s">
        <v>74</v>
      </c>
      <c r="AY247" s="226" t="s">
        <v>186</v>
      </c>
    </row>
    <row r="248" spans="2:65" s="1" customFormat="1" ht="25.5" customHeight="1">
      <c r="B248" s="41"/>
      <c r="C248" s="201" t="s">
        <v>404</v>
      </c>
      <c r="D248" s="201" t="s">
        <v>188</v>
      </c>
      <c r="E248" s="202" t="s">
        <v>405</v>
      </c>
      <c r="F248" s="203" t="s">
        <v>406</v>
      </c>
      <c r="G248" s="204" t="s">
        <v>191</v>
      </c>
      <c r="H248" s="205">
        <v>403</v>
      </c>
      <c r="I248" s="206"/>
      <c r="J248" s="207">
        <f>ROUND(I248*H248,2)</f>
        <v>0</v>
      </c>
      <c r="K248" s="203" t="s">
        <v>192</v>
      </c>
      <c r="L248" s="61"/>
      <c r="M248" s="208" t="s">
        <v>30</v>
      </c>
      <c r="N248" s="209" t="s">
        <v>45</v>
      </c>
      <c r="O248" s="42"/>
      <c r="P248" s="210">
        <f>O248*H248</f>
        <v>0</v>
      </c>
      <c r="Q248" s="210">
        <v>0</v>
      </c>
      <c r="R248" s="210">
        <f>Q248*H248</f>
        <v>0</v>
      </c>
      <c r="S248" s="210">
        <v>0</v>
      </c>
      <c r="T248" s="211">
        <f>S248*H248</f>
        <v>0</v>
      </c>
      <c r="AR248" s="24" t="s">
        <v>193</v>
      </c>
      <c r="AT248" s="24" t="s">
        <v>188</v>
      </c>
      <c r="AU248" s="24" t="s">
        <v>84</v>
      </c>
      <c r="AY248" s="24" t="s">
        <v>186</v>
      </c>
      <c r="BE248" s="212">
        <f>IF(N248="základní",J248,0)</f>
        <v>0</v>
      </c>
      <c r="BF248" s="212">
        <f>IF(N248="snížená",J248,0)</f>
        <v>0</v>
      </c>
      <c r="BG248" s="212">
        <f>IF(N248="zákl. přenesená",J248,0)</f>
        <v>0</v>
      </c>
      <c r="BH248" s="212">
        <f>IF(N248="sníž. přenesená",J248,0)</f>
        <v>0</v>
      </c>
      <c r="BI248" s="212">
        <f>IF(N248="nulová",J248,0)</f>
        <v>0</v>
      </c>
      <c r="BJ248" s="24" t="s">
        <v>82</v>
      </c>
      <c r="BK248" s="212">
        <f>ROUND(I248*H248,2)</f>
        <v>0</v>
      </c>
      <c r="BL248" s="24" t="s">
        <v>193</v>
      </c>
      <c r="BM248" s="24" t="s">
        <v>407</v>
      </c>
    </row>
    <row r="249" spans="2:65" s="1" customFormat="1" ht="27">
      <c r="B249" s="41"/>
      <c r="C249" s="63"/>
      <c r="D249" s="213" t="s">
        <v>195</v>
      </c>
      <c r="E249" s="63"/>
      <c r="F249" s="214" t="s">
        <v>408</v>
      </c>
      <c r="G249" s="63"/>
      <c r="H249" s="63"/>
      <c r="I249" s="172"/>
      <c r="J249" s="63"/>
      <c r="K249" s="63"/>
      <c r="L249" s="61"/>
      <c r="M249" s="215"/>
      <c r="N249" s="42"/>
      <c r="O249" s="42"/>
      <c r="P249" s="42"/>
      <c r="Q249" s="42"/>
      <c r="R249" s="42"/>
      <c r="S249" s="42"/>
      <c r="T249" s="78"/>
      <c r="AT249" s="24" t="s">
        <v>195</v>
      </c>
      <c r="AU249" s="24" t="s">
        <v>84</v>
      </c>
    </row>
    <row r="250" spans="2:65" s="13" customFormat="1" ht="13.5">
      <c r="B250" s="227"/>
      <c r="C250" s="228"/>
      <c r="D250" s="213" t="s">
        <v>197</v>
      </c>
      <c r="E250" s="229" t="s">
        <v>30</v>
      </c>
      <c r="F250" s="230" t="s">
        <v>352</v>
      </c>
      <c r="G250" s="228"/>
      <c r="H250" s="229" t="s">
        <v>30</v>
      </c>
      <c r="I250" s="231"/>
      <c r="J250" s="228"/>
      <c r="K250" s="228"/>
      <c r="L250" s="232"/>
      <c r="M250" s="233"/>
      <c r="N250" s="234"/>
      <c r="O250" s="234"/>
      <c r="P250" s="234"/>
      <c r="Q250" s="234"/>
      <c r="R250" s="234"/>
      <c r="S250" s="234"/>
      <c r="T250" s="235"/>
      <c r="AT250" s="236" t="s">
        <v>197</v>
      </c>
      <c r="AU250" s="236" t="s">
        <v>84</v>
      </c>
      <c r="AV250" s="13" t="s">
        <v>82</v>
      </c>
      <c r="AW250" s="13" t="s">
        <v>37</v>
      </c>
      <c r="AX250" s="13" t="s">
        <v>74</v>
      </c>
      <c r="AY250" s="236" t="s">
        <v>186</v>
      </c>
    </row>
    <row r="251" spans="2:65" s="12" customFormat="1" ht="13.5">
      <c r="B251" s="216"/>
      <c r="C251" s="217"/>
      <c r="D251" s="213" t="s">
        <v>197</v>
      </c>
      <c r="E251" s="218" t="s">
        <v>30</v>
      </c>
      <c r="F251" s="219" t="s">
        <v>409</v>
      </c>
      <c r="G251" s="217"/>
      <c r="H251" s="220">
        <v>403</v>
      </c>
      <c r="I251" s="221"/>
      <c r="J251" s="217"/>
      <c r="K251" s="217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197</v>
      </c>
      <c r="AU251" s="226" t="s">
        <v>84</v>
      </c>
      <c r="AV251" s="12" t="s">
        <v>84</v>
      </c>
      <c r="AW251" s="12" t="s">
        <v>37</v>
      </c>
      <c r="AX251" s="12" t="s">
        <v>82</v>
      </c>
      <c r="AY251" s="226" t="s">
        <v>186</v>
      </c>
    </row>
    <row r="252" spans="2:65" s="1" customFormat="1" ht="16.5" customHeight="1">
      <c r="B252" s="41"/>
      <c r="C252" s="201" t="s">
        <v>410</v>
      </c>
      <c r="D252" s="201" t="s">
        <v>188</v>
      </c>
      <c r="E252" s="202" t="s">
        <v>411</v>
      </c>
      <c r="F252" s="203" t="s">
        <v>412</v>
      </c>
      <c r="G252" s="204" t="s">
        <v>191</v>
      </c>
      <c r="H252" s="205">
        <v>488</v>
      </c>
      <c r="I252" s="206"/>
      <c r="J252" s="207">
        <f>ROUND(I252*H252,2)</f>
        <v>0</v>
      </c>
      <c r="K252" s="203" t="s">
        <v>192</v>
      </c>
      <c r="L252" s="61"/>
      <c r="M252" s="208" t="s">
        <v>30</v>
      </c>
      <c r="N252" s="209" t="s">
        <v>45</v>
      </c>
      <c r="O252" s="42"/>
      <c r="P252" s="210">
        <f>O252*H252</f>
        <v>0</v>
      </c>
      <c r="Q252" s="210">
        <v>0</v>
      </c>
      <c r="R252" s="210">
        <f>Q252*H252</f>
        <v>0</v>
      </c>
      <c r="S252" s="210">
        <v>0</v>
      </c>
      <c r="T252" s="211">
        <f>S252*H252</f>
        <v>0</v>
      </c>
      <c r="AR252" s="24" t="s">
        <v>193</v>
      </c>
      <c r="AT252" s="24" t="s">
        <v>188</v>
      </c>
      <c r="AU252" s="24" t="s">
        <v>84</v>
      </c>
      <c r="AY252" s="24" t="s">
        <v>186</v>
      </c>
      <c r="BE252" s="212">
        <f>IF(N252="základní",J252,0)</f>
        <v>0</v>
      </c>
      <c r="BF252" s="212">
        <f>IF(N252="snížená",J252,0)</f>
        <v>0</v>
      </c>
      <c r="BG252" s="212">
        <f>IF(N252="zákl. přenesená",J252,0)</f>
        <v>0</v>
      </c>
      <c r="BH252" s="212">
        <f>IF(N252="sníž. přenesená",J252,0)</f>
        <v>0</v>
      </c>
      <c r="BI252" s="212">
        <f>IF(N252="nulová",J252,0)</f>
        <v>0</v>
      </c>
      <c r="BJ252" s="24" t="s">
        <v>82</v>
      </c>
      <c r="BK252" s="212">
        <f>ROUND(I252*H252,2)</f>
        <v>0</v>
      </c>
      <c r="BL252" s="24" t="s">
        <v>193</v>
      </c>
      <c r="BM252" s="24" t="s">
        <v>413</v>
      </c>
    </row>
    <row r="253" spans="2:65" s="1" customFormat="1" ht="27">
      <c r="B253" s="41"/>
      <c r="C253" s="63"/>
      <c r="D253" s="213" t="s">
        <v>195</v>
      </c>
      <c r="E253" s="63"/>
      <c r="F253" s="214" t="s">
        <v>414</v>
      </c>
      <c r="G253" s="63"/>
      <c r="H253" s="63"/>
      <c r="I253" s="172"/>
      <c r="J253" s="63"/>
      <c r="K253" s="63"/>
      <c r="L253" s="61"/>
      <c r="M253" s="215"/>
      <c r="N253" s="42"/>
      <c r="O253" s="42"/>
      <c r="P253" s="42"/>
      <c r="Q253" s="42"/>
      <c r="R253" s="42"/>
      <c r="S253" s="42"/>
      <c r="T253" s="78"/>
      <c r="AT253" s="24" t="s">
        <v>195</v>
      </c>
      <c r="AU253" s="24" t="s">
        <v>84</v>
      </c>
    </row>
    <row r="254" spans="2:65" s="13" customFormat="1" ht="13.5">
      <c r="B254" s="227"/>
      <c r="C254" s="228"/>
      <c r="D254" s="213" t="s">
        <v>197</v>
      </c>
      <c r="E254" s="229" t="s">
        <v>30</v>
      </c>
      <c r="F254" s="230" t="s">
        <v>352</v>
      </c>
      <c r="G254" s="228"/>
      <c r="H254" s="229" t="s">
        <v>30</v>
      </c>
      <c r="I254" s="231"/>
      <c r="J254" s="228"/>
      <c r="K254" s="228"/>
      <c r="L254" s="232"/>
      <c r="M254" s="233"/>
      <c r="N254" s="234"/>
      <c r="O254" s="234"/>
      <c r="P254" s="234"/>
      <c r="Q254" s="234"/>
      <c r="R254" s="234"/>
      <c r="S254" s="234"/>
      <c r="T254" s="235"/>
      <c r="AT254" s="236" t="s">
        <v>197</v>
      </c>
      <c r="AU254" s="236" t="s">
        <v>84</v>
      </c>
      <c r="AV254" s="13" t="s">
        <v>82</v>
      </c>
      <c r="AW254" s="13" t="s">
        <v>37</v>
      </c>
      <c r="AX254" s="13" t="s">
        <v>74</v>
      </c>
      <c r="AY254" s="236" t="s">
        <v>186</v>
      </c>
    </row>
    <row r="255" spans="2:65" s="12" customFormat="1" ht="13.5">
      <c r="B255" s="216"/>
      <c r="C255" s="217"/>
      <c r="D255" s="213" t="s">
        <v>197</v>
      </c>
      <c r="E255" s="218" t="s">
        <v>30</v>
      </c>
      <c r="F255" s="219" t="s">
        <v>415</v>
      </c>
      <c r="G255" s="217"/>
      <c r="H255" s="220">
        <v>411</v>
      </c>
      <c r="I255" s="221"/>
      <c r="J255" s="217"/>
      <c r="K255" s="217"/>
      <c r="L255" s="222"/>
      <c r="M255" s="223"/>
      <c r="N255" s="224"/>
      <c r="O255" s="224"/>
      <c r="P255" s="224"/>
      <c r="Q255" s="224"/>
      <c r="R255" s="224"/>
      <c r="S255" s="224"/>
      <c r="T255" s="225"/>
      <c r="AT255" s="226" t="s">
        <v>197</v>
      </c>
      <c r="AU255" s="226" t="s">
        <v>84</v>
      </c>
      <c r="AV255" s="12" t="s">
        <v>84</v>
      </c>
      <c r="AW255" s="12" t="s">
        <v>37</v>
      </c>
      <c r="AX255" s="12" t="s">
        <v>74</v>
      </c>
      <c r="AY255" s="226" t="s">
        <v>186</v>
      </c>
    </row>
    <row r="256" spans="2:65" s="13" customFormat="1" ht="13.5">
      <c r="B256" s="227"/>
      <c r="C256" s="228"/>
      <c r="D256" s="213" t="s">
        <v>197</v>
      </c>
      <c r="E256" s="229" t="s">
        <v>30</v>
      </c>
      <c r="F256" s="230" t="s">
        <v>416</v>
      </c>
      <c r="G256" s="228"/>
      <c r="H256" s="229" t="s">
        <v>30</v>
      </c>
      <c r="I256" s="231"/>
      <c r="J256" s="228"/>
      <c r="K256" s="228"/>
      <c r="L256" s="232"/>
      <c r="M256" s="233"/>
      <c r="N256" s="234"/>
      <c r="O256" s="234"/>
      <c r="P256" s="234"/>
      <c r="Q256" s="234"/>
      <c r="R256" s="234"/>
      <c r="S256" s="234"/>
      <c r="T256" s="235"/>
      <c r="AT256" s="236" t="s">
        <v>197</v>
      </c>
      <c r="AU256" s="236" t="s">
        <v>84</v>
      </c>
      <c r="AV256" s="13" t="s">
        <v>82</v>
      </c>
      <c r="AW256" s="13" t="s">
        <v>37</v>
      </c>
      <c r="AX256" s="13" t="s">
        <v>74</v>
      </c>
      <c r="AY256" s="236" t="s">
        <v>186</v>
      </c>
    </row>
    <row r="257" spans="2:65" s="12" customFormat="1" ht="13.5">
      <c r="B257" s="216"/>
      <c r="C257" s="217"/>
      <c r="D257" s="213" t="s">
        <v>197</v>
      </c>
      <c r="E257" s="218" t="s">
        <v>30</v>
      </c>
      <c r="F257" s="219" t="s">
        <v>417</v>
      </c>
      <c r="G257" s="217"/>
      <c r="H257" s="220">
        <v>77</v>
      </c>
      <c r="I257" s="221"/>
      <c r="J257" s="217"/>
      <c r="K257" s="217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197</v>
      </c>
      <c r="AU257" s="226" t="s">
        <v>84</v>
      </c>
      <c r="AV257" s="12" t="s">
        <v>84</v>
      </c>
      <c r="AW257" s="12" t="s">
        <v>37</v>
      </c>
      <c r="AX257" s="12" t="s">
        <v>74</v>
      </c>
      <c r="AY257" s="226" t="s">
        <v>186</v>
      </c>
    </row>
    <row r="258" spans="2:65" s="14" customFormat="1" ht="13.5">
      <c r="B258" s="237"/>
      <c r="C258" s="238"/>
      <c r="D258" s="213" t="s">
        <v>197</v>
      </c>
      <c r="E258" s="239" t="s">
        <v>30</v>
      </c>
      <c r="F258" s="240" t="s">
        <v>235</v>
      </c>
      <c r="G258" s="238"/>
      <c r="H258" s="241">
        <v>488</v>
      </c>
      <c r="I258" s="242"/>
      <c r="J258" s="238"/>
      <c r="K258" s="238"/>
      <c r="L258" s="243"/>
      <c r="M258" s="244"/>
      <c r="N258" s="245"/>
      <c r="O258" s="245"/>
      <c r="P258" s="245"/>
      <c r="Q258" s="245"/>
      <c r="R258" s="245"/>
      <c r="S258" s="245"/>
      <c r="T258" s="246"/>
      <c r="AT258" s="247" t="s">
        <v>197</v>
      </c>
      <c r="AU258" s="247" t="s">
        <v>84</v>
      </c>
      <c r="AV258" s="14" t="s">
        <v>193</v>
      </c>
      <c r="AW258" s="14" t="s">
        <v>37</v>
      </c>
      <c r="AX258" s="14" t="s">
        <v>82</v>
      </c>
      <c r="AY258" s="247" t="s">
        <v>186</v>
      </c>
    </row>
    <row r="259" spans="2:65" s="1" customFormat="1" ht="16.5" customHeight="1">
      <c r="B259" s="41"/>
      <c r="C259" s="201" t="s">
        <v>418</v>
      </c>
      <c r="D259" s="201" t="s">
        <v>188</v>
      </c>
      <c r="E259" s="202" t="s">
        <v>419</v>
      </c>
      <c r="F259" s="203" t="s">
        <v>420</v>
      </c>
      <c r="G259" s="204" t="s">
        <v>191</v>
      </c>
      <c r="H259" s="205">
        <v>403</v>
      </c>
      <c r="I259" s="206"/>
      <c r="J259" s="207">
        <f>ROUND(I259*H259,2)</f>
        <v>0</v>
      </c>
      <c r="K259" s="203" t="s">
        <v>30</v>
      </c>
      <c r="L259" s="61"/>
      <c r="M259" s="208" t="s">
        <v>30</v>
      </c>
      <c r="N259" s="209" t="s">
        <v>45</v>
      </c>
      <c r="O259" s="42"/>
      <c r="P259" s="210">
        <f>O259*H259</f>
        <v>0</v>
      </c>
      <c r="Q259" s="210">
        <v>0</v>
      </c>
      <c r="R259" s="210">
        <f>Q259*H259</f>
        <v>0</v>
      </c>
      <c r="S259" s="210">
        <v>0</v>
      </c>
      <c r="T259" s="211">
        <f>S259*H259</f>
        <v>0</v>
      </c>
      <c r="AR259" s="24" t="s">
        <v>193</v>
      </c>
      <c r="AT259" s="24" t="s">
        <v>188</v>
      </c>
      <c r="AU259" s="24" t="s">
        <v>84</v>
      </c>
      <c r="AY259" s="24" t="s">
        <v>186</v>
      </c>
      <c r="BE259" s="212">
        <f>IF(N259="základní",J259,0)</f>
        <v>0</v>
      </c>
      <c r="BF259" s="212">
        <f>IF(N259="snížená",J259,0)</f>
        <v>0</v>
      </c>
      <c r="BG259" s="212">
        <f>IF(N259="zákl. přenesená",J259,0)</f>
        <v>0</v>
      </c>
      <c r="BH259" s="212">
        <f>IF(N259="sníž. přenesená",J259,0)</f>
        <v>0</v>
      </c>
      <c r="BI259" s="212">
        <f>IF(N259="nulová",J259,0)</f>
        <v>0</v>
      </c>
      <c r="BJ259" s="24" t="s">
        <v>82</v>
      </c>
      <c r="BK259" s="212">
        <f>ROUND(I259*H259,2)</f>
        <v>0</v>
      </c>
      <c r="BL259" s="24" t="s">
        <v>193</v>
      </c>
      <c r="BM259" s="24" t="s">
        <v>421</v>
      </c>
    </row>
    <row r="260" spans="2:65" s="1" customFormat="1" ht="13.5">
      <c r="B260" s="41"/>
      <c r="C260" s="63"/>
      <c r="D260" s="213" t="s">
        <v>195</v>
      </c>
      <c r="E260" s="63"/>
      <c r="F260" s="214" t="s">
        <v>420</v>
      </c>
      <c r="G260" s="63"/>
      <c r="H260" s="63"/>
      <c r="I260" s="172"/>
      <c r="J260" s="63"/>
      <c r="K260" s="63"/>
      <c r="L260" s="61"/>
      <c r="M260" s="215"/>
      <c r="N260" s="42"/>
      <c r="O260" s="42"/>
      <c r="P260" s="42"/>
      <c r="Q260" s="42"/>
      <c r="R260" s="42"/>
      <c r="S260" s="42"/>
      <c r="T260" s="78"/>
      <c r="AT260" s="24" t="s">
        <v>195</v>
      </c>
      <c r="AU260" s="24" t="s">
        <v>84</v>
      </c>
    </row>
    <row r="261" spans="2:65" s="13" customFormat="1" ht="13.5">
      <c r="B261" s="227"/>
      <c r="C261" s="228"/>
      <c r="D261" s="213" t="s">
        <v>197</v>
      </c>
      <c r="E261" s="229" t="s">
        <v>30</v>
      </c>
      <c r="F261" s="230" t="s">
        <v>352</v>
      </c>
      <c r="G261" s="228"/>
      <c r="H261" s="229" t="s">
        <v>30</v>
      </c>
      <c r="I261" s="231"/>
      <c r="J261" s="228"/>
      <c r="K261" s="228"/>
      <c r="L261" s="232"/>
      <c r="M261" s="233"/>
      <c r="N261" s="234"/>
      <c r="O261" s="234"/>
      <c r="P261" s="234"/>
      <c r="Q261" s="234"/>
      <c r="R261" s="234"/>
      <c r="S261" s="234"/>
      <c r="T261" s="235"/>
      <c r="AT261" s="236" t="s">
        <v>197</v>
      </c>
      <c r="AU261" s="236" t="s">
        <v>84</v>
      </c>
      <c r="AV261" s="13" t="s">
        <v>82</v>
      </c>
      <c r="AW261" s="13" t="s">
        <v>37</v>
      </c>
      <c r="AX261" s="13" t="s">
        <v>74</v>
      </c>
      <c r="AY261" s="236" t="s">
        <v>186</v>
      </c>
    </row>
    <row r="262" spans="2:65" s="12" customFormat="1" ht="13.5">
      <c r="B262" s="216"/>
      <c r="C262" s="217"/>
      <c r="D262" s="213" t="s">
        <v>197</v>
      </c>
      <c r="E262" s="218" t="s">
        <v>30</v>
      </c>
      <c r="F262" s="219" t="s">
        <v>409</v>
      </c>
      <c r="G262" s="217"/>
      <c r="H262" s="220">
        <v>403</v>
      </c>
      <c r="I262" s="221"/>
      <c r="J262" s="217"/>
      <c r="K262" s="217"/>
      <c r="L262" s="222"/>
      <c r="M262" s="223"/>
      <c r="N262" s="224"/>
      <c r="O262" s="224"/>
      <c r="P262" s="224"/>
      <c r="Q262" s="224"/>
      <c r="R262" s="224"/>
      <c r="S262" s="224"/>
      <c r="T262" s="225"/>
      <c r="AT262" s="226" t="s">
        <v>197</v>
      </c>
      <c r="AU262" s="226" t="s">
        <v>84</v>
      </c>
      <c r="AV262" s="12" t="s">
        <v>84</v>
      </c>
      <c r="AW262" s="12" t="s">
        <v>37</v>
      </c>
      <c r="AX262" s="12" t="s">
        <v>82</v>
      </c>
      <c r="AY262" s="226" t="s">
        <v>186</v>
      </c>
    </row>
    <row r="263" spans="2:65" s="1" customFormat="1" ht="25.5" customHeight="1">
      <c r="B263" s="41"/>
      <c r="C263" s="201" t="s">
        <v>422</v>
      </c>
      <c r="D263" s="201" t="s">
        <v>188</v>
      </c>
      <c r="E263" s="202" t="s">
        <v>423</v>
      </c>
      <c r="F263" s="203" t="s">
        <v>424</v>
      </c>
      <c r="G263" s="204" t="s">
        <v>191</v>
      </c>
      <c r="H263" s="205">
        <v>403</v>
      </c>
      <c r="I263" s="206"/>
      <c r="J263" s="207">
        <f>ROUND(I263*H263,2)</f>
        <v>0</v>
      </c>
      <c r="K263" s="203" t="s">
        <v>30</v>
      </c>
      <c r="L263" s="61"/>
      <c r="M263" s="208" t="s">
        <v>30</v>
      </c>
      <c r="N263" s="209" t="s">
        <v>45</v>
      </c>
      <c r="O263" s="42"/>
      <c r="P263" s="210">
        <f>O263*H263</f>
        <v>0</v>
      </c>
      <c r="Q263" s="210">
        <v>0</v>
      </c>
      <c r="R263" s="210">
        <f>Q263*H263</f>
        <v>0</v>
      </c>
      <c r="S263" s="210">
        <v>0</v>
      </c>
      <c r="T263" s="211">
        <f>S263*H263</f>
        <v>0</v>
      </c>
      <c r="AR263" s="24" t="s">
        <v>193</v>
      </c>
      <c r="AT263" s="24" t="s">
        <v>188</v>
      </c>
      <c r="AU263" s="24" t="s">
        <v>84</v>
      </c>
      <c r="AY263" s="24" t="s">
        <v>186</v>
      </c>
      <c r="BE263" s="212">
        <f>IF(N263="základní",J263,0)</f>
        <v>0</v>
      </c>
      <c r="BF263" s="212">
        <f>IF(N263="snížená",J263,0)</f>
        <v>0</v>
      </c>
      <c r="BG263" s="212">
        <f>IF(N263="zákl. přenesená",J263,0)</f>
        <v>0</v>
      </c>
      <c r="BH263" s="212">
        <f>IF(N263="sníž. přenesená",J263,0)</f>
        <v>0</v>
      </c>
      <c r="BI263" s="212">
        <f>IF(N263="nulová",J263,0)</f>
        <v>0</v>
      </c>
      <c r="BJ263" s="24" t="s">
        <v>82</v>
      </c>
      <c r="BK263" s="212">
        <f>ROUND(I263*H263,2)</f>
        <v>0</v>
      </c>
      <c r="BL263" s="24" t="s">
        <v>193</v>
      </c>
      <c r="BM263" s="24" t="s">
        <v>425</v>
      </c>
    </row>
    <row r="264" spans="2:65" s="1" customFormat="1" ht="27">
      <c r="B264" s="41"/>
      <c r="C264" s="63"/>
      <c r="D264" s="213" t="s">
        <v>195</v>
      </c>
      <c r="E264" s="63"/>
      <c r="F264" s="214" t="s">
        <v>426</v>
      </c>
      <c r="G264" s="63"/>
      <c r="H264" s="63"/>
      <c r="I264" s="172"/>
      <c r="J264" s="63"/>
      <c r="K264" s="63"/>
      <c r="L264" s="61"/>
      <c r="M264" s="215"/>
      <c r="N264" s="42"/>
      <c r="O264" s="42"/>
      <c r="P264" s="42"/>
      <c r="Q264" s="42"/>
      <c r="R264" s="42"/>
      <c r="S264" s="42"/>
      <c r="T264" s="78"/>
      <c r="AT264" s="24" t="s">
        <v>195</v>
      </c>
      <c r="AU264" s="24" t="s">
        <v>84</v>
      </c>
    </row>
    <row r="265" spans="2:65" s="13" customFormat="1" ht="13.5">
      <c r="B265" s="227"/>
      <c r="C265" s="228"/>
      <c r="D265" s="213" t="s">
        <v>197</v>
      </c>
      <c r="E265" s="229" t="s">
        <v>30</v>
      </c>
      <c r="F265" s="230" t="s">
        <v>352</v>
      </c>
      <c r="G265" s="228"/>
      <c r="H265" s="229" t="s">
        <v>30</v>
      </c>
      <c r="I265" s="231"/>
      <c r="J265" s="228"/>
      <c r="K265" s="228"/>
      <c r="L265" s="232"/>
      <c r="M265" s="233"/>
      <c r="N265" s="234"/>
      <c r="O265" s="234"/>
      <c r="P265" s="234"/>
      <c r="Q265" s="234"/>
      <c r="R265" s="234"/>
      <c r="S265" s="234"/>
      <c r="T265" s="235"/>
      <c r="AT265" s="236" t="s">
        <v>197</v>
      </c>
      <c r="AU265" s="236" t="s">
        <v>84</v>
      </c>
      <c r="AV265" s="13" t="s">
        <v>82</v>
      </c>
      <c r="AW265" s="13" t="s">
        <v>37</v>
      </c>
      <c r="AX265" s="13" t="s">
        <v>74</v>
      </c>
      <c r="AY265" s="236" t="s">
        <v>186</v>
      </c>
    </row>
    <row r="266" spans="2:65" s="12" customFormat="1" ht="13.5">
      <c r="B266" s="216"/>
      <c r="C266" s="217"/>
      <c r="D266" s="213" t="s">
        <v>197</v>
      </c>
      <c r="E266" s="218" t="s">
        <v>30</v>
      </c>
      <c r="F266" s="219" t="s">
        <v>409</v>
      </c>
      <c r="G266" s="217"/>
      <c r="H266" s="220">
        <v>403</v>
      </c>
      <c r="I266" s="221"/>
      <c r="J266" s="217"/>
      <c r="K266" s="217"/>
      <c r="L266" s="222"/>
      <c r="M266" s="223"/>
      <c r="N266" s="224"/>
      <c r="O266" s="224"/>
      <c r="P266" s="224"/>
      <c r="Q266" s="224"/>
      <c r="R266" s="224"/>
      <c r="S266" s="224"/>
      <c r="T266" s="225"/>
      <c r="AT266" s="226" t="s">
        <v>197</v>
      </c>
      <c r="AU266" s="226" t="s">
        <v>84</v>
      </c>
      <c r="AV266" s="12" t="s">
        <v>84</v>
      </c>
      <c r="AW266" s="12" t="s">
        <v>37</v>
      </c>
      <c r="AX266" s="12" t="s">
        <v>82</v>
      </c>
      <c r="AY266" s="226" t="s">
        <v>186</v>
      </c>
    </row>
    <row r="267" spans="2:65" s="1" customFormat="1" ht="25.5" customHeight="1">
      <c r="B267" s="41"/>
      <c r="C267" s="201" t="s">
        <v>427</v>
      </c>
      <c r="D267" s="201" t="s">
        <v>188</v>
      </c>
      <c r="E267" s="202" t="s">
        <v>428</v>
      </c>
      <c r="F267" s="203" t="s">
        <v>429</v>
      </c>
      <c r="G267" s="204" t="s">
        <v>191</v>
      </c>
      <c r="H267" s="205">
        <v>403</v>
      </c>
      <c r="I267" s="206"/>
      <c r="J267" s="207">
        <f>ROUND(I267*H267,2)</f>
        <v>0</v>
      </c>
      <c r="K267" s="203" t="s">
        <v>192</v>
      </c>
      <c r="L267" s="61"/>
      <c r="M267" s="208" t="s">
        <v>30</v>
      </c>
      <c r="N267" s="209" t="s">
        <v>45</v>
      </c>
      <c r="O267" s="42"/>
      <c r="P267" s="210">
        <f>O267*H267</f>
        <v>0</v>
      </c>
      <c r="Q267" s="210">
        <v>0</v>
      </c>
      <c r="R267" s="210">
        <f>Q267*H267</f>
        <v>0</v>
      </c>
      <c r="S267" s="210">
        <v>0</v>
      </c>
      <c r="T267" s="211">
        <f>S267*H267</f>
        <v>0</v>
      </c>
      <c r="AR267" s="24" t="s">
        <v>193</v>
      </c>
      <c r="AT267" s="24" t="s">
        <v>188</v>
      </c>
      <c r="AU267" s="24" t="s">
        <v>84</v>
      </c>
      <c r="AY267" s="24" t="s">
        <v>186</v>
      </c>
      <c r="BE267" s="212">
        <f>IF(N267="základní",J267,0)</f>
        <v>0</v>
      </c>
      <c r="BF267" s="212">
        <f>IF(N267="snížená",J267,0)</f>
        <v>0</v>
      </c>
      <c r="BG267" s="212">
        <f>IF(N267="zákl. přenesená",J267,0)</f>
        <v>0</v>
      </c>
      <c r="BH267" s="212">
        <f>IF(N267="sníž. přenesená",J267,0)</f>
        <v>0</v>
      </c>
      <c r="BI267" s="212">
        <f>IF(N267="nulová",J267,0)</f>
        <v>0</v>
      </c>
      <c r="BJ267" s="24" t="s">
        <v>82</v>
      </c>
      <c r="BK267" s="212">
        <f>ROUND(I267*H267,2)</f>
        <v>0</v>
      </c>
      <c r="BL267" s="24" t="s">
        <v>193</v>
      </c>
      <c r="BM267" s="24" t="s">
        <v>430</v>
      </c>
    </row>
    <row r="268" spans="2:65" s="1" customFormat="1" ht="27">
      <c r="B268" s="41"/>
      <c r="C268" s="63"/>
      <c r="D268" s="213" t="s">
        <v>195</v>
      </c>
      <c r="E268" s="63"/>
      <c r="F268" s="214" t="s">
        <v>431</v>
      </c>
      <c r="G268" s="63"/>
      <c r="H268" s="63"/>
      <c r="I268" s="172"/>
      <c r="J268" s="63"/>
      <c r="K268" s="63"/>
      <c r="L268" s="61"/>
      <c r="M268" s="215"/>
      <c r="N268" s="42"/>
      <c r="O268" s="42"/>
      <c r="P268" s="42"/>
      <c r="Q268" s="42"/>
      <c r="R268" s="42"/>
      <c r="S268" s="42"/>
      <c r="T268" s="78"/>
      <c r="AT268" s="24" t="s">
        <v>195</v>
      </c>
      <c r="AU268" s="24" t="s">
        <v>84</v>
      </c>
    </row>
    <row r="269" spans="2:65" s="13" customFormat="1" ht="13.5">
      <c r="B269" s="227"/>
      <c r="C269" s="228"/>
      <c r="D269" s="213" t="s">
        <v>197</v>
      </c>
      <c r="E269" s="229" t="s">
        <v>30</v>
      </c>
      <c r="F269" s="230" t="s">
        <v>352</v>
      </c>
      <c r="G269" s="228"/>
      <c r="H269" s="229" t="s">
        <v>30</v>
      </c>
      <c r="I269" s="231"/>
      <c r="J269" s="228"/>
      <c r="K269" s="228"/>
      <c r="L269" s="232"/>
      <c r="M269" s="233"/>
      <c r="N269" s="234"/>
      <c r="O269" s="234"/>
      <c r="P269" s="234"/>
      <c r="Q269" s="234"/>
      <c r="R269" s="234"/>
      <c r="S269" s="234"/>
      <c r="T269" s="235"/>
      <c r="AT269" s="236" t="s">
        <v>197</v>
      </c>
      <c r="AU269" s="236" t="s">
        <v>84</v>
      </c>
      <c r="AV269" s="13" t="s">
        <v>82</v>
      </c>
      <c r="AW269" s="13" t="s">
        <v>37</v>
      </c>
      <c r="AX269" s="13" t="s">
        <v>74</v>
      </c>
      <c r="AY269" s="236" t="s">
        <v>186</v>
      </c>
    </row>
    <row r="270" spans="2:65" s="12" customFormat="1" ht="13.5">
      <c r="B270" s="216"/>
      <c r="C270" s="217"/>
      <c r="D270" s="213" t="s">
        <v>197</v>
      </c>
      <c r="E270" s="218" t="s">
        <v>30</v>
      </c>
      <c r="F270" s="219" t="s">
        <v>409</v>
      </c>
      <c r="G270" s="217"/>
      <c r="H270" s="220">
        <v>403</v>
      </c>
      <c r="I270" s="221"/>
      <c r="J270" s="217"/>
      <c r="K270" s="217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197</v>
      </c>
      <c r="AU270" s="226" t="s">
        <v>84</v>
      </c>
      <c r="AV270" s="12" t="s">
        <v>84</v>
      </c>
      <c r="AW270" s="12" t="s">
        <v>37</v>
      </c>
      <c r="AX270" s="12" t="s">
        <v>82</v>
      </c>
      <c r="AY270" s="226" t="s">
        <v>186</v>
      </c>
    </row>
    <row r="271" spans="2:65" s="1" customFormat="1" ht="16.5" customHeight="1">
      <c r="B271" s="41"/>
      <c r="C271" s="201" t="s">
        <v>432</v>
      </c>
      <c r="D271" s="201" t="s">
        <v>188</v>
      </c>
      <c r="E271" s="202" t="s">
        <v>433</v>
      </c>
      <c r="F271" s="203" t="s">
        <v>434</v>
      </c>
      <c r="G271" s="204" t="s">
        <v>191</v>
      </c>
      <c r="H271" s="205">
        <v>152</v>
      </c>
      <c r="I271" s="206"/>
      <c r="J271" s="207">
        <f>ROUND(I271*H271,2)</f>
        <v>0</v>
      </c>
      <c r="K271" s="203" t="s">
        <v>192</v>
      </c>
      <c r="L271" s="61"/>
      <c r="M271" s="208" t="s">
        <v>30</v>
      </c>
      <c r="N271" s="209" t="s">
        <v>45</v>
      </c>
      <c r="O271" s="42"/>
      <c r="P271" s="210">
        <f>O271*H271</f>
        <v>0</v>
      </c>
      <c r="Q271" s="210">
        <v>0</v>
      </c>
      <c r="R271" s="210">
        <f>Q271*H271</f>
        <v>0</v>
      </c>
      <c r="S271" s="210">
        <v>0</v>
      </c>
      <c r="T271" s="211">
        <f>S271*H271</f>
        <v>0</v>
      </c>
      <c r="AR271" s="24" t="s">
        <v>193</v>
      </c>
      <c r="AT271" s="24" t="s">
        <v>188</v>
      </c>
      <c r="AU271" s="24" t="s">
        <v>84</v>
      </c>
      <c r="AY271" s="24" t="s">
        <v>186</v>
      </c>
      <c r="BE271" s="212">
        <f>IF(N271="základní",J271,0)</f>
        <v>0</v>
      </c>
      <c r="BF271" s="212">
        <f>IF(N271="snížená",J271,0)</f>
        <v>0</v>
      </c>
      <c r="BG271" s="212">
        <f>IF(N271="zákl. přenesená",J271,0)</f>
        <v>0</v>
      </c>
      <c r="BH271" s="212">
        <f>IF(N271="sníž. přenesená",J271,0)</f>
        <v>0</v>
      </c>
      <c r="BI271" s="212">
        <f>IF(N271="nulová",J271,0)</f>
        <v>0</v>
      </c>
      <c r="BJ271" s="24" t="s">
        <v>82</v>
      </c>
      <c r="BK271" s="212">
        <f>ROUND(I271*H271,2)</f>
        <v>0</v>
      </c>
      <c r="BL271" s="24" t="s">
        <v>193</v>
      </c>
      <c r="BM271" s="24" t="s">
        <v>435</v>
      </c>
    </row>
    <row r="272" spans="2:65" s="1" customFormat="1" ht="13.5">
      <c r="B272" s="41"/>
      <c r="C272" s="63"/>
      <c r="D272" s="213" t="s">
        <v>195</v>
      </c>
      <c r="E272" s="63"/>
      <c r="F272" s="214" t="s">
        <v>436</v>
      </c>
      <c r="G272" s="63"/>
      <c r="H272" s="63"/>
      <c r="I272" s="172"/>
      <c r="J272" s="63"/>
      <c r="K272" s="63"/>
      <c r="L272" s="61"/>
      <c r="M272" s="215"/>
      <c r="N272" s="42"/>
      <c r="O272" s="42"/>
      <c r="P272" s="42"/>
      <c r="Q272" s="42"/>
      <c r="R272" s="42"/>
      <c r="S272" s="42"/>
      <c r="T272" s="78"/>
      <c r="AT272" s="24" t="s">
        <v>195</v>
      </c>
      <c r="AU272" s="24" t="s">
        <v>84</v>
      </c>
    </row>
    <row r="273" spans="2:65" s="12" customFormat="1" ht="13.5">
      <c r="B273" s="216"/>
      <c r="C273" s="217"/>
      <c r="D273" s="213" t="s">
        <v>197</v>
      </c>
      <c r="E273" s="218" t="s">
        <v>30</v>
      </c>
      <c r="F273" s="219" t="s">
        <v>437</v>
      </c>
      <c r="G273" s="217"/>
      <c r="H273" s="220">
        <v>152</v>
      </c>
      <c r="I273" s="221"/>
      <c r="J273" s="217"/>
      <c r="K273" s="217"/>
      <c r="L273" s="222"/>
      <c r="M273" s="223"/>
      <c r="N273" s="224"/>
      <c r="O273" s="224"/>
      <c r="P273" s="224"/>
      <c r="Q273" s="224"/>
      <c r="R273" s="224"/>
      <c r="S273" s="224"/>
      <c r="T273" s="225"/>
      <c r="AT273" s="226" t="s">
        <v>197</v>
      </c>
      <c r="AU273" s="226" t="s">
        <v>84</v>
      </c>
      <c r="AV273" s="12" t="s">
        <v>84</v>
      </c>
      <c r="AW273" s="12" t="s">
        <v>37</v>
      </c>
      <c r="AX273" s="12" t="s">
        <v>82</v>
      </c>
      <c r="AY273" s="226" t="s">
        <v>186</v>
      </c>
    </row>
    <row r="274" spans="2:65" s="11" customFormat="1" ht="29.85" customHeight="1">
      <c r="B274" s="185"/>
      <c r="C274" s="186"/>
      <c r="D274" s="187" t="s">
        <v>73</v>
      </c>
      <c r="E274" s="199" t="s">
        <v>236</v>
      </c>
      <c r="F274" s="199" t="s">
        <v>438</v>
      </c>
      <c r="G274" s="186"/>
      <c r="H274" s="186"/>
      <c r="I274" s="189"/>
      <c r="J274" s="200">
        <f>BK274</f>
        <v>0</v>
      </c>
      <c r="K274" s="186"/>
      <c r="L274" s="191"/>
      <c r="M274" s="192"/>
      <c r="N274" s="193"/>
      <c r="O274" s="193"/>
      <c r="P274" s="194">
        <f>SUM(P275:P301)</f>
        <v>0</v>
      </c>
      <c r="Q274" s="193"/>
      <c r="R274" s="194">
        <f>SUM(R275:R301)</f>
        <v>0.16882000000000003</v>
      </c>
      <c r="S274" s="193"/>
      <c r="T274" s="195">
        <f>SUM(T275:T301)</f>
        <v>0</v>
      </c>
      <c r="AR274" s="196" t="s">
        <v>82</v>
      </c>
      <c r="AT274" s="197" t="s">
        <v>73</v>
      </c>
      <c r="AU274" s="197" t="s">
        <v>82</v>
      </c>
      <c r="AY274" s="196" t="s">
        <v>186</v>
      </c>
      <c r="BK274" s="198">
        <f>SUM(BK275:BK301)</f>
        <v>0</v>
      </c>
    </row>
    <row r="275" spans="2:65" s="1" customFormat="1" ht="51" customHeight="1">
      <c r="B275" s="41"/>
      <c r="C275" s="201" t="s">
        <v>439</v>
      </c>
      <c r="D275" s="201" t="s">
        <v>188</v>
      </c>
      <c r="E275" s="202" t="s">
        <v>440</v>
      </c>
      <c r="F275" s="203" t="s">
        <v>441</v>
      </c>
      <c r="G275" s="204" t="s">
        <v>206</v>
      </c>
      <c r="H275" s="205">
        <v>65</v>
      </c>
      <c r="I275" s="206"/>
      <c r="J275" s="207">
        <f>ROUND(I275*H275,2)</f>
        <v>0</v>
      </c>
      <c r="K275" s="203" t="s">
        <v>30</v>
      </c>
      <c r="L275" s="61"/>
      <c r="M275" s="208" t="s">
        <v>30</v>
      </c>
      <c r="N275" s="209" t="s">
        <v>45</v>
      </c>
      <c r="O275" s="42"/>
      <c r="P275" s="210">
        <f>O275*H275</f>
        <v>0</v>
      </c>
      <c r="Q275" s="210">
        <v>9.3000000000000005E-4</v>
      </c>
      <c r="R275" s="210">
        <f>Q275*H275</f>
        <v>6.0450000000000004E-2</v>
      </c>
      <c r="S275" s="210">
        <v>0</v>
      </c>
      <c r="T275" s="211">
        <f>S275*H275</f>
        <v>0</v>
      </c>
      <c r="AR275" s="24" t="s">
        <v>193</v>
      </c>
      <c r="AT275" s="24" t="s">
        <v>188</v>
      </c>
      <c r="AU275" s="24" t="s">
        <v>84</v>
      </c>
      <c r="AY275" s="24" t="s">
        <v>186</v>
      </c>
      <c r="BE275" s="212">
        <f>IF(N275="základní",J275,0)</f>
        <v>0</v>
      </c>
      <c r="BF275" s="212">
        <f>IF(N275="snížená",J275,0)</f>
        <v>0</v>
      </c>
      <c r="BG275" s="212">
        <f>IF(N275="zákl. přenesená",J275,0)</f>
        <v>0</v>
      </c>
      <c r="BH275" s="212">
        <f>IF(N275="sníž. přenesená",J275,0)</f>
        <v>0</v>
      </c>
      <c r="BI275" s="212">
        <f>IF(N275="nulová",J275,0)</f>
        <v>0</v>
      </c>
      <c r="BJ275" s="24" t="s">
        <v>82</v>
      </c>
      <c r="BK275" s="212">
        <f>ROUND(I275*H275,2)</f>
        <v>0</v>
      </c>
      <c r="BL275" s="24" t="s">
        <v>193</v>
      </c>
      <c r="BM275" s="24" t="s">
        <v>442</v>
      </c>
    </row>
    <row r="276" spans="2:65" s="1" customFormat="1" ht="54">
      <c r="B276" s="41"/>
      <c r="C276" s="63"/>
      <c r="D276" s="213" t="s">
        <v>195</v>
      </c>
      <c r="E276" s="63"/>
      <c r="F276" s="214" t="s">
        <v>443</v>
      </c>
      <c r="G276" s="63"/>
      <c r="H276" s="63"/>
      <c r="I276" s="172"/>
      <c r="J276" s="63"/>
      <c r="K276" s="63"/>
      <c r="L276" s="61"/>
      <c r="M276" s="215"/>
      <c r="N276" s="42"/>
      <c r="O276" s="42"/>
      <c r="P276" s="42"/>
      <c r="Q276" s="42"/>
      <c r="R276" s="42"/>
      <c r="S276" s="42"/>
      <c r="T276" s="78"/>
      <c r="AT276" s="24" t="s">
        <v>195</v>
      </c>
      <c r="AU276" s="24" t="s">
        <v>84</v>
      </c>
    </row>
    <row r="277" spans="2:65" s="1" customFormat="1" ht="40.5">
      <c r="B277" s="41"/>
      <c r="C277" s="63"/>
      <c r="D277" s="213" t="s">
        <v>241</v>
      </c>
      <c r="E277" s="63"/>
      <c r="F277" s="248" t="s">
        <v>444</v>
      </c>
      <c r="G277" s="63"/>
      <c r="H277" s="63"/>
      <c r="I277" s="172"/>
      <c r="J277" s="63"/>
      <c r="K277" s="63"/>
      <c r="L277" s="61"/>
      <c r="M277" s="215"/>
      <c r="N277" s="42"/>
      <c r="O277" s="42"/>
      <c r="P277" s="42"/>
      <c r="Q277" s="42"/>
      <c r="R277" s="42"/>
      <c r="S277" s="42"/>
      <c r="T277" s="78"/>
      <c r="AT277" s="24" t="s">
        <v>241</v>
      </c>
      <c r="AU277" s="24" t="s">
        <v>84</v>
      </c>
    </row>
    <row r="278" spans="2:65" s="12" customFormat="1" ht="13.5">
      <c r="B278" s="216"/>
      <c r="C278" s="217"/>
      <c r="D278" s="213" t="s">
        <v>197</v>
      </c>
      <c r="E278" s="218" t="s">
        <v>30</v>
      </c>
      <c r="F278" s="219" t="s">
        <v>445</v>
      </c>
      <c r="G278" s="217"/>
      <c r="H278" s="220">
        <v>65</v>
      </c>
      <c r="I278" s="221"/>
      <c r="J278" s="217"/>
      <c r="K278" s="217"/>
      <c r="L278" s="222"/>
      <c r="M278" s="223"/>
      <c r="N278" s="224"/>
      <c r="O278" s="224"/>
      <c r="P278" s="224"/>
      <c r="Q278" s="224"/>
      <c r="R278" s="224"/>
      <c r="S278" s="224"/>
      <c r="T278" s="225"/>
      <c r="AT278" s="226" t="s">
        <v>197</v>
      </c>
      <c r="AU278" s="226" t="s">
        <v>84</v>
      </c>
      <c r="AV278" s="12" t="s">
        <v>84</v>
      </c>
      <c r="AW278" s="12" t="s">
        <v>37</v>
      </c>
      <c r="AX278" s="12" t="s">
        <v>82</v>
      </c>
      <c r="AY278" s="226" t="s">
        <v>186</v>
      </c>
    </row>
    <row r="279" spans="2:65" s="1" customFormat="1" ht="51" customHeight="1">
      <c r="B279" s="41"/>
      <c r="C279" s="201" t="s">
        <v>446</v>
      </c>
      <c r="D279" s="201" t="s">
        <v>188</v>
      </c>
      <c r="E279" s="202" t="s">
        <v>447</v>
      </c>
      <c r="F279" s="203" t="s">
        <v>448</v>
      </c>
      <c r="G279" s="204" t="s">
        <v>206</v>
      </c>
      <c r="H279" s="205">
        <v>105</v>
      </c>
      <c r="I279" s="206"/>
      <c r="J279" s="207">
        <f>ROUND(I279*H279,2)</f>
        <v>0</v>
      </c>
      <c r="K279" s="203" t="s">
        <v>30</v>
      </c>
      <c r="L279" s="61"/>
      <c r="M279" s="208" t="s">
        <v>30</v>
      </c>
      <c r="N279" s="209" t="s">
        <v>45</v>
      </c>
      <c r="O279" s="42"/>
      <c r="P279" s="210">
        <f>O279*H279</f>
        <v>0</v>
      </c>
      <c r="Q279" s="210">
        <v>9.3000000000000005E-4</v>
      </c>
      <c r="R279" s="210">
        <f>Q279*H279</f>
        <v>9.7650000000000001E-2</v>
      </c>
      <c r="S279" s="210">
        <v>0</v>
      </c>
      <c r="T279" s="211">
        <f>S279*H279</f>
        <v>0</v>
      </c>
      <c r="AR279" s="24" t="s">
        <v>193</v>
      </c>
      <c r="AT279" s="24" t="s">
        <v>188</v>
      </c>
      <c r="AU279" s="24" t="s">
        <v>84</v>
      </c>
      <c r="AY279" s="24" t="s">
        <v>186</v>
      </c>
      <c r="BE279" s="212">
        <f>IF(N279="základní",J279,0)</f>
        <v>0</v>
      </c>
      <c r="BF279" s="212">
        <f>IF(N279="snížená",J279,0)</f>
        <v>0</v>
      </c>
      <c r="BG279" s="212">
        <f>IF(N279="zákl. přenesená",J279,0)</f>
        <v>0</v>
      </c>
      <c r="BH279" s="212">
        <f>IF(N279="sníž. přenesená",J279,0)</f>
        <v>0</v>
      </c>
      <c r="BI279" s="212">
        <f>IF(N279="nulová",J279,0)</f>
        <v>0</v>
      </c>
      <c r="BJ279" s="24" t="s">
        <v>82</v>
      </c>
      <c r="BK279" s="212">
        <f>ROUND(I279*H279,2)</f>
        <v>0</v>
      </c>
      <c r="BL279" s="24" t="s">
        <v>193</v>
      </c>
      <c r="BM279" s="24" t="s">
        <v>449</v>
      </c>
    </row>
    <row r="280" spans="2:65" s="1" customFormat="1" ht="54">
      <c r="B280" s="41"/>
      <c r="C280" s="63"/>
      <c r="D280" s="213" t="s">
        <v>195</v>
      </c>
      <c r="E280" s="63"/>
      <c r="F280" s="214" t="s">
        <v>450</v>
      </c>
      <c r="G280" s="63"/>
      <c r="H280" s="63"/>
      <c r="I280" s="172"/>
      <c r="J280" s="63"/>
      <c r="K280" s="63"/>
      <c r="L280" s="61"/>
      <c r="M280" s="215"/>
      <c r="N280" s="42"/>
      <c r="O280" s="42"/>
      <c r="P280" s="42"/>
      <c r="Q280" s="42"/>
      <c r="R280" s="42"/>
      <c r="S280" s="42"/>
      <c r="T280" s="78"/>
      <c r="AT280" s="24" t="s">
        <v>195</v>
      </c>
      <c r="AU280" s="24" t="s">
        <v>84</v>
      </c>
    </row>
    <row r="281" spans="2:65" s="1" customFormat="1" ht="40.5">
      <c r="B281" s="41"/>
      <c r="C281" s="63"/>
      <c r="D281" s="213" t="s">
        <v>241</v>
      </c>
      <c r="E281" s="63"/>
      <c r="F281" s="248" t="s">
        <v>444</v>
      </c>
      <c r="G281" s="63"/>
      <c r="H281" s="63"/>
      <c r="I281" s="172"/>
      <c r="J281" s="63"/>
      <c r="K281" s="63"/>
      <c r="L281" s="61"/>
      <c r="M281" s="215"/>
      <c r="N281" s="42"/>
      <c r="O281" s="42"/>
      <c r="P281" s="42"/>
      <c r="Q281" s="42"/>
      <c r="R281" s="42"/>
      <c r="S281" s="42"/>
      <c r="T281" s="78"/>
      <c r="AT281" s="24" t="s">
        <v>241</v>
      </c>
      <c r="AU281" s="24" t="s">
        <v>84</v>
      </c>
    </row>
    <row r="282" spans="2:65" s="12" customFormat="1" ht="13.5">
      <c r="B282" s="216"/>
      <c r="C282" s="217"/>
      <c r="D282" s="213" t="s">
        <v>197</v>
      </c>
      <c r="E282" s="218" t="s">
        <v>30</v>
      </c>
      <c r="F282" s="219" t="s">
        <v>451</v>
      </c>
      <c r="G282" s="217"/>
      <c r="H282" s="220">
        <v>105</v>
      </c>
      <c r="I282" s="221"/>
      <c r="J282" s="217"/>
      <c r="K282" s="217"/>
      <c r="L282" s="222"/>
      <c r="M282" s="223"/>
      <c r="N282" s="224"/>
      <c r="O282" s="224"/>
      <c r="P282" s="224"/>
      <c r="Q282" s="224"/>
      <c r="R282" s="224"/>
      <c r="S282" s="224"/>
      <c r="T282" s="225"/>
      <c r="AT282" s="226" t="s">
        <v>197</v>
      </c>
      <c r="AU282" s="226" t="s">
        <v>84</v>
      </c>
      <c r="AV282" s="12" t="s">
        <v>84</v>
      </c>
      <c r="AW282" s="12" t="s">
        <v>37</v>
      </c>
      <c r="AX282" s="12" t="s">
        <v>82</v>
      </c>
      <c r="AY282" s="226" t="s">
        <v>186</v>
      </c>
    </row>
    <row r="283" spans="2:65" s="1" customFormat="1" ht="16.5" customHeight="1">
      <c r="B283" s="41"/>
      <c r="C283" s="201" t="s">
        <v>452</v>
      </c>
      <c r="D283" s="201" t="s">
        <v>188</v>
      </c>
      <c r="E283" s="202" t="s">
        <v>453</v>
      </c>
      <c r="F283" s="203" t="s">
        <v>454</v>
      </c>
      <c r="G283" s="204" t="s">
        <v>206</v>
      </c>
      <c r="H283" s="205">
        <v>5</v>
      </c>
      <c r="I283" s="206"/>
      <c r="J283" s="207">
        <f>ROUND(I283*H283,2)</f>
        <v>0</v>
      </c>
      <c r="K283" s="203" t="s">
        <v>192</v>
      </c>
      <c r="L283" s="61"/>
      <c r="M283" s="208" t="s">
        <v>30</v>
      </c>
      <c r="N283" s="209" t="s">
        <v>45</v>
      </c>
      <c r="O283" s="42"/>
      <c r="P283" s="210">
        <f>O283*H283</f>
        <v>0</v>
      </c>
      <c r="Q283" s="210">
        <v>9.2599999999999996E-4</v>
      </c>
      <c r="R283" s="210">
        <f>Q283*H283</f>
        <v>4.6299999999999996E-3</v>
      </c>
      <c r="S283" s="210">
        <v>0</v>
      </c>
      <c r="T283" s="211">
        <f>S283*H283</f>
        <v>0</v>
      </c>
      <c r="AR283" s="24" t="s">
        <v>193</v>
      </c>
      <c r="AT283" s="24" t="s">
        <v>188</v>
      </c>
      <c r="AU283" s="24" t="s">
        <v>84</v>
      </c>
      <c r="AY283" s="24" t="s">
        <v>186</v>
      </c>
      <c r="BE283" s="212">
        <f>IF(N283="základní",J283,0)</f>
        <v>0</v>
      </c>
      <c r="BF283" s="212">
        <f>IF(N283="snížená",J283,0)</f>
        <v>0</v>
      </c>
      <c r="BG283" s="212">
        <f>IF(N283="zákl. přenesená",J283,0)</f>
        <v>0</v>
      </c>
      <c r="BH283" s="212">
        <f>IF(N283="sníž. přenesená",J283,0)</f>
        <v>0</v>
      </c>
      <c r="BI283" s="212">
        <f>IF(N283="nulová",J283,0)</f>
        <v>0</v>
      </c>
      <c r="BJ283" s="24" t="s">
        <v>82</v>
      </c>
      <c r="BK283" s="212">
        <f>ROUND(I283*H283,2)</f>
        <v>0</v>
      </c>
      <c r="BL283" s="24" t="s">
        <v>193</v>
      </c>
      <c r="BM283" s="24" t="s">
        <v>455</v>
      </c>
    </row>
    <row r="284" spans="2:65" s="1" customFormat="1" ht="27">
      <c r="B284" s="41"/>
      <c r="C284" s="63"/>
      <c r="D284" s="213" t="s">
        <v>195</v>
      </c>
      <c r="E284" s="63"/>
      <c r="F284" s="214" t="s">
        <v>456</v>
      </c>
      <c r="G284" s="63"/>
      <c r="H284" s="63"/>
      <c r="I284" s="172"/>
      <c r="J284" s="63"/>
      <c r="K284" s="63"/>
      <c r="L284" s="61"/>
      <c r="M284" s="215"/>
      <c r="N284" s="42"/>
      <c r="O284" s="42"/>
      <c r="P284" s="42"/>
      <c r="Q284" s="42"/>
      <c r="R284" s="42"/>
      <c r="S284" s="42"/>
      <c r="T284" s="78"/>
      <c r="AT284" s="24" t="s">
        <v>195</v>
      </c>
      <c r="AU284" s="24" t="s">
        <v>84</v>
      </c>
    </row>
    <row r="285" spans="2:65" s="12" customFormat="1" ht="27">
      <c r="B285" s="216"/>
      <c r="C285" s="217"/>
      <c r="D285" s="213" t="s">
        <v>197</v>
      </c>
      <c r="E285" s="218" t="s">
        <v>30</v>
      </c>
      <c r="F285" s="219" t="s">
        <v>457</v>
      </c>
      <c r="G285" s="217"/>
      <c r="H285" s="220">
        <v>5</v>
      </c>
      <c r="I285" s="221"/>
      <c r="J285" s="217"/>
      <c r="K285" s="217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197</v>
      </c>
      <c r="AU285" s="226" t="s">
        <v>84</v>
      </c>
      <c r="AV285" s="12" t="s">
        <v>84</v>
      </c>
      <c r="AW285" s="12" t="s">
        <v>37</v>
      </c>
      <c r="AX285" s="12" t="s">
        <v>82</v>
      </c>
      <c r="AY285" s="226" t="s">
        <v>186</v>
      </c>
    </row>
    <row r="286" spans="2:65" s="1" customFormat="1" ht="25.5" customHeight="1">
      <c r="B286" s="41"/>
      <c r="C286" s="201" t="s">
        <v>458</v>
      </c>
      <c r="D286" s="201" t="s">
        <v>188</v>
      </c>
      <c r="E286" s="202" t="s">
        <v>459</v>
      </c>
      <c r="F286" s="203" t="s">
        <v>460</v>
      </c>
      <c r="G286" s="204" t="s">
        <v>461</v>
      </c>
      <c r="H286" s="205">
        <v>2</v>
      </c>
      <c r="I286" s="206"/>
      <c r="J286" s="207">
        <f>ROUND(I286*H286,2)</f>
        <v>0</v>
      </c>
      <c r="K286" s="203" t="s">
        <v>192</v>
      </c>
      <c r="L286" s="61"/>
      <c r="M286" s="208" t="s">
        <v>30</v>
      </c>
      <c r="N286" s="209" t="s">
        <v>45</v>
      </c>
      <c r="O286" s="42"/>
      <c r="P286" s="210">
        <f>O286*H286</f>
        <v>0</v>
      </c>
      <c r="Q286" s="210">
        <v>1.0000000000000001E-5</v>
      </c>
      <c r="R286" s="210">
        <f>Q286*H286</f>
        <v>2.0000000000000002E-5</v>
      </c>
      <c r="S286" s="210">
        <v>0</v>
      </c>
      <c r="T286" s="211">
        <f>S286*H286</f>
        <v>0</v>
      </c>
      <c r="AR286" s="24" t="s">
        <v>193</v>
      </c>
      <c r="AT286" s="24" t="s">
        <v>188</v>
      </c>
      <c r="AU286" s="24" t="s">
        <v>84</v>
      </c>
      <c r="AY286" s="24" t="s">
        <v>186</v>
      </c>
      <c r="BE286" s="212">
        <f>IF(N286="základní",J286,0)</f>
        <v>0</v>
      </c>
      <c r="BF286" s="212">
        <f>IF(N286="snížená",J286,0)</f>
        <v>0</v>
      </c>
      <c r="BG286" s="212">
        <f>IF(N286="zákl. přenesená",J286,0)</f>
        <v>0</v>
      </c>
      <c r="BH286" s="212">
        <f>IF(N286="sníž. přenesená",J286,0)</f>
        <v>0</v>
      </c>
      <c r="BI286" s="212">
        <f>IF(N286="nulová",J286,0)</f>
        <v>0</v>
      </c>
      <c r="BJ286" s="24" t="s">
        <v>82</v>
      </c>
      <c r="BK286" s="212">
        <f>ROUND(I286*H286,2)</f>
        <v>0</v>
      </c>
      <c r="BL286" s="24" t="s">
        <v>193</v>
      </c>
      <c r="BM286" s="24" t="s">
        <v>462</v>
      </c>
    </row>
    <row r="287" spans="2:65" s="1" customFormat="1" ht="27">
      <c r="B287" s="41"/>
      <c r="C287" s="63"/>
      <c r="D287" s="213" t="s">
        <v>195</v>
      </c>
      <c r="E287" s="63"/>
      <c r="F287" s="214" t="s">
        <v>463</v>
      </c>
      <c r="G287" s="63"/>
      <c r="H287" s="63"/>
      <c r="I287" s="172"/>
      <c r="J287" s="63"/>
      <c r="K287" s="63"/>
      <c r="L287" s="61"/>
      <c r="M287" s="215"/>
      <c r="N287" s="42"/>
      <c r="O287" s="42"/>
      <c r="P287" s="42"/>
      <c r="Q287" s="42"/>
      <c r="R287" s="42"/>
      <c r="S287" s="42"/>
      <c r="T287" s="78"/>
      <c r="AT287" s="24" t="s">
        <v>195</v>
      </c>
      <c r="AU287" s="24" t="s">
        <v>84</v>
      </c>
    </row>
    <row r="288" spans="2:65" s="12" customFormat="1" ht="13.5">
      <c r="B288" s="216"/>
      <c r="C288" s="217"/>
      <c r="D288" s="213" t="s">
        <v>197</v>
      </c>
      <c r="E288" s="218" t="s">
        <v>30</v>
      </c>
      <c r="F288" s="219" t="s">
        <v>464</v>
      </c>
      <c r="G288" s="217"/>
      <c r="H288" s="220">
        <v>1</v>
      </c>
      <c r="I288" s="221"/>
      <c r="J288" s="217"/>
      <c r="K288" s="217"/>
      <c r="L288" s="222"/>
      <c r="M288" s="223"/>
      <c r="N288" s="224"/>
      <c r="O288" s="224"/>
      <c r="P288" s="224"/>
      <c r="Q288" s="224"/>
      <c r="R288" s="224"/>
      <c r="S288" s="224"/>
      <c r="T288" s="225"/>
      <c r="AT288" s="226" t="s">
        <v>197</v>
      </c>
      <c r="AU288" s="226" t="s">
        <v>84</v>
      </c>
      <c r="AV288" s="12" t="s">
        <v>84</v>
      </c>
      <c r="AW288" s="12" t="s">
        <v>37</v>
      </c>
      <c r="AX288" s="12" t="s">
        <v>74</v>
      </c>
      <c r="AY288" s="226" t="s">
        <v>186</v>
      </c>
    </row>
    <row r="289" spans="2:65" s="12" customFormat="1" ht="13.5">
      <c r="B289" s="216"/>
      <c r="C289" s="217"/>
      <c r="D289" s="213" t="s">
        <v>197</v>
      </c>
      <c r="E289" s="218" t="s">
        <v>30</v>
      </c>
      <c r="F289" s="219" t="s">
        <v>465</v>
      </c>
      <c r="G289" s="217"/>
      <c r="H289" s="220">
        <v>1</v>
      </c>
      <c r="I289" s="221"/>
      <c r="J289" s="217"/>
      <c r="K289" s="217"/>
      <c r="L289" s="222"/>
      <c r="M289" s="223"/>
      <c r="N289" s="224"/>
      <c r="O289" s="224"/>
      <c r="P289" s="224"/>
      <c r="Q289" s="224"/>
      <c r="R289" s="224"/>
      <c r="S289" s="224"/>
      <c r="T289" s="225"/>
      <c r="AT289" s="226" t="s">
        <v>197</v>
      </c>
      <c r="AU289" s="226" t="s">
        <v>84</v>
      </c>
      <c r="AV289" s="12" t="s">
        <v>84</v>
      </c>
      <c r="AW289" s="12" t="s">
        <v>37</v>
      </c>
      <c r="AX289" s="12" t="s">
        <v>74</v>
      </c>
      <c r="AY289" s="226" t="s">
        <v>186</v>
      </c>
    </row>
    <row r="290" spans="2:65" s="1" customFormat="1" ht="16.5" customHeight="1">
      <c r="B290" s="41"/>
      <c r="C290" s="249" t="s">
        <v>466</v>
      </c>
      <c r="D290" s="249" t="s">
        <v>301</v>
      </c>
      <c r="E290" s="250" t="s">
        <v>467</v>
      </c>
      <c r="F290" s="251" t="s">
        <v>468</v>
      </c>
      <c r="G290" s="252" t="s">
        <v>461</v>
      </c>
      <c r="H290" s="253">
        <v>1</v>
      </c>
      <c r="I290" s="254"/>
      <c r="J290" s="255">
        <f>ROUND(I290*H290,2)</f>
        <v>0</v>
      </c>
      <c r="K290" s="251" t="s">
        <v>192</v>
      </c>
      <c r="L290" s="256"/>
      <c r="M290" s="257" t="s">
        <v>30</v>
      </c>
      <c r="N290" s="258" t="s">
        <v>45</v>
      </c>
      <c r="O290" s="42"/>
      <c r="P290" s="210">
        <f>O290*H290</f>
        <v>0</v>
      </c>
      <c r="Q290" s="210">
        <v>1.4E-3</v>
      </c>
      <c r="R290" s="210">
        <f>Q290*H290</f>
        <v>1.4E-3</v>
      </c>
      <c r="S290" s="210">
        <v>0</v>
      </c>
      <c r="T290" s="211">
        <f>S290*H290</f>
        <v>0</v>
      </c>
      <c r="AR290" s="24" t="s">
        <v>236</v>
      </c>
      <c r="AT290" s="24" t="s">
        <v>301</v>
      </c>
      <c r="AU290" s="24" t="s">
        <v>84</v>
      </c>
      <c r="AY290" s="24" t="s">
        <v>186</v>
      </c>
      <c r="BE290" s="212">
        <f>IF(N290="základní",J290,0)</f>
        <v>0</v>
      </c>
      <c r="BF290" s="212">
        <f>IF(N290="snížená",J290,0)</f>
        <v>0</v>
      </c>
      <c r="BG290" s="212">
        <f>IF(N290="zákl. přenesená",J290,0)</f>
        <v>0</v>
      </c>
      <c r="BH290" s="212">
        <f>IF(N290="sníž. přenesená",J290,0)</f>
        <v>0</v>
      </c>
      <c r="BI290" s="212">
        <f>IF(N290="nulová",J290,0)</f>
        <v>0</v>
      </c>
      <c r="BJ290" s="24" t="s">
        <v>82</v>
      </c>
      <c r="BK290" s="212">
        <f>ROUND(I290*H290,2)</f>
        <v>0</v>
      </c>
      <c r="BL290" s="24" t="s">
        <v>193</v>
      </c>
      <c r="BM290" s="24" t="s">
        <v>469</v>
      </c>
    </row>
    <row r="291" spans="2:65" s="1" customFormat="1" ht="13.5">
      <c r="B291" s="41"/>
      <c r="C291" s="63"/>
      <c r="D291" s="213" t="s">
        <v>195</v>
      </c>
      <c r="E291" s="63"/>
      <c r="F291" s="214" t="s">
        <v>468</v>
      </c>
      <c r="G291" s="63"/>
      <c r="H291" s="63"/>
      <c r="I291" s="172"/>
      <c r="J291" s="63"/>
      <c r="K291" s="63"/>
      <c r="L291" s="61"/>
      <c r="M291" s="215"/>
      <c r="N291" s="42"/>
      <c r="O291" s="42"/>
      <c r="P291" s="42"/>
      <c r="Q291" s="42"/>
      <c r="R291" s="42"/>
      <c r="S291" s="42"/>
      <c r="T291" s="78"/>
      <c r="AT291" s="24" t="s">
        <v>195</v>
      </c>
      <c r="AU291" s="24" t="s">
        <v>84</v>
      </c>
    </row>
    <row r="292" spans="2:65" s="12" customFormat="1" ht="13.5">
      <c r="B292" s="216"/>
      <c r="C292" s="217"/>
      <c r="D292" s="213" t="s">
        <v>197</v>
      </c>
      <c r="E292" s="218" t="s">
        <v>30</v>
      </c>
      <c r="F292" s="219" t="s">
        <v>465</v>
      </c>
      <c r="G292" s="217"/>
      <c r="H292" s="220">
        <v>1</v>
      </c>
      <c r="I292" s="221"/>
      <c r="J292" s="217"/>
      <c r="K292" s="217"/>
      <c r="L292" s="222"/>
      <c r="M292" s="223"/>
      <c r="N292" s="224"/>
      <c r="O292" s="224"/>
      <c r="P292" s="224"/>
      <c r="Q292" s="224"/>
      <c r="R292" s="224"/>
      <c r="S292" s="224"/>
      <c r="T292" s="225"/>
      <c r="AT292" s="226" t="s">
        <v>197</v>
      </c>
      <c r="AU292" s="226" t="s">
        <v>84</v>
      </c>
      <c r="AV292" s="12" t="s">
        <v>84</v>
      </c>
      <c r="AW292" s="12" t="s">
        <v>37</v>
      </c>
      <c r="AX292" s="12" t="s">
        <v>82</v>
      </c>
      <c r="AY292" s="226" t="s">
        <v>186</v>
      </c>
    </row>
    <row r="293" spans="2:65" s="1" customFormat="1" ht="16.5" customHeight="1">
      <c r="B293" s="41"/>
      <c r="C293" s="249" t="s">
        <v>470</v>
      </c>
      <c r="D293" s="249" t="s">
        <v>301</v>
      </c>
      <c r="E293" s="250" t="s">
        <v>471</v>
      </c>
      <c r="F293" s="251" t="s">
        <v>472</v>
      </c>
      <c r="G293" s="252" t="s">
        <v>461</v>
      </c>
      <c r="H293" s="253">
        <v>1</v>
      </c>
      <c r="I293" s="254"/>
      <c r="J293" s="255">
        <f>ROUND(I293*H293,2)</f>
        <v>0</v>
      </c>
      <c r="K293" s="251" t="s">
        <v>192</v>
      </c>
      <c r="L293" s="256"/>
      <c r="M293" s="257" t="s">
        <v>30</v>
      </c>
      <c r="N293" s="258" t="s">
        <v>45</v>
      </c>
      <c r="O293" s="42"/>
      <c r="P293" s="210">
        <f>O293*H293</f>
        <v>0</v>
      </c>
      <c r="Q293" s="210">
        <v>1.2999999999999999E-3</v>
      </c>
      <c r="R293" s="210">
        <f>Q293*H293</f>
        <v>1.2999999999999999E-3</v>
      </c>
      <c r="S293" s="210">
        <v>0</v>
      </c>
      <c r="T293" s="211">
        <f>S293*H293</f>
        <v>0</v>
      </c>
      <c r="AR293" s="24" t="s">
        <v>236</v>
      </c>
      <c r="AT293" s="24" t="s">
        <v>301</v>
      </c>
      <c r="AU293" s="24" t="s">
        <v>84</v>
      </c>
      <c r="AY293" s="24" t="s">
        <v>186</v>
      </c>
      <c r="BE293" s="212">
        <f>IF(N293="základní",J293,0)</f>
        <v>0</v>
      </c>
      <c r="BF293" s="212">
        <f>IF(N293="snížená",J293,0)</f>
        <v>0</v>
      </c>
      <c r="BG293" s="212">
        <f>IF(N293="zákl. přenesená",J293,0)</f>
        <v>0</v>
      </c>
      <c r="BH293" s="212">
        <f>IF(N293="sníž. přenesená",J293,0)</f>
        <v>0</v>
      </c>
      <c r="BI293" s="212">
        <f>IF(N293="nulová",J293,0)</f>
        <v>0</v>
      </c>
      <c r="BJ293" s="24" t="s">
        <v>82</v>
      </c>
      <c r="BK293" s="212">
        <f>ROUND(I293*H293,2)</f>
        <v>0</v>
      </c>
      <c r="BL293" s="24" t="s">
        <v>193</v>
      </c>
      <c r="BM293" s="24" t="s">
        <v>473</v>
      </c>
    </row>
    <row r="294" spans="2:65" s="1" customFormat="1" ht="13.5">
      <c r="B294" s="41"/>
      <c r="C294" s="63"/>
      <c r="D294" s="213" t="s">
        <v>195</v>
      </c>
      <c r="E294" s="63"/>
      <c r="F294" s="214" t="s">
        <v>472</v>
      </c>
      <c r="G294" s="63"/>
      <c r="H294" s="63"/>
      <c r="I294" s="172"/>
      <c r="J294" s="63"/>
      <c r="K294" s="63"/>
      <c r="L294" s="61"/>
      <c r="M294" s="215"/>
      <c r="N294" s="42"/>
      <c r="O294" s="42"/>
      <c r="P294" s="42"/>
      <c r="Q294" s="42"/>
      <c r="R294" s="42"/>
      <c r="S294" s="42"/>
      <c r="T294" s="78"/>
      <c r="AT294" s="24" t="s">
        <v>195</v>
      </c>
      <c r="AU294" s="24" t="s">
        <v>84</v>
      </c>
    </row>
    <row r="295" spans="2:65" s="12" customFormat="1" ht="13.5">
      <c r="B295" s="216"/>
      <c r="C295" s="217"/>
      <c r="D295" s="213" t="s">
        <v>197</v>
      </c>
      <c r="E295" s="218" t="s">
        <v>30</v>
      </c>
      <c r="F295" s="219" t="s">
        <v>464</v>
      </c>
      <c r="G295" s="217"/>
      <c r="H295" s="220">
        <v>1</v>
      </c>
      <c r="I295" s="221"/>
      <c r="J295" s="217"/>
      <c r="K295" s="217"/>
      <c r="L295" s="222"/>
      <c r="M295" s="223"/>
      <c r="N295" s="224"/>
      <c r="O295" s="224"/>
      <c r="P295" s="224"/>
      <c r="Q295" s="224"/>
      <c r="R295" s="224"/>
      <c r="S295" s="224"/>
      <c r="T295" s="225"/>
      <c r="AT295" s="226" t="s">
        <v>197</v>
      </c>
      <c r="AU295" s="226" t="s">
        <v>84</v>
      </c>
      <c r="AV295" s="12" t="s">
        <v>84</v>
      </c>
      <c r="AW295" s="12" t="s">
        <v>37</v>
      </c>
      <c r="AX295" s="12" t="s">
        <v>82</v>
      </c>
      <c r="AY295" s="226" t="s">
        <v>186</v>
      </c>
    </row>
    <row r="296" spans="2:65" s="1" customFormat="1" ht="25.5" customHeight="1">
      <c r="B296" s="41"/>
      <c r="C296" s="201" t="s">
        <v>474</v>
      </c>
      <c r="D296" s="201" t="s">
        <v>188</v>
      </c>
      <c r="E296" s="202" t="s">
        <v>475</v>
      </c>
      <c r="F296" s="203" t="s">
        <v>476</v>
      </c>
      <c r="G296" s="204" t="s">
        <v>461</v>
      </c>
      <c r="H296" s="205">
        <v>1</v>
      </c>
      <c r="I296" s="206"/>
      <c r="J296" s="207">
        <f>ROUND(I296*H296,2)</f>
        <v>0</v>
      </c>
      <c r="K296" s="203" t="s">
        <v>30</v>
      </c>
      <c r="L296" s="61"/>
      <c r="M296" s="208" t="s">
        <v>30</v>
      </c>
      <c r="N296" s="209" t="s">
        <v>45</v>
      </c>
      <c r="O296" s="42"/>
      <c r="P296" s="210">
        <f>O296*H296</f>
        <v>0</v>
      </c>
      <c r="Q296" s="210">
        <v>1.7000000000000001E-4</v>
      </c>
      <c r="R296" s="210">
        <f>Q296*H296</f>
        <v>1.7000000000000001E-4</v>
      </c>
      <c r="S296" s="210">
        <v>0</v>
      </c>
      <c r="T296" s="211">
        <f>S296*H296</f>
        <v>0</v>
      </c>
      <c r="AR296" s="24" t="s">
        <v>193</v>
      </c>
      <c r="AT296" s="24" t="s">
        <v>188</v>
      </c>
      <c r="AU296" s="24" t="s">
        <v>84</v>
      </c>
      <c r="AY296" s="24" t="s">
        <v>186</v>
      </c>
      <c r="BE296" s="212">
        <f>IF(N296="základní",J296,0)</f>
        <v>0</v>
      </c>
      <c r="BF296" s="212">
        <f>IF(N296="snížená",J296,0)</f>
        <v>0</v>
      </c>
      <c r="BG296" s="212">
        <f>IF(N296="zákl. přenesená",J296,0)</f>
        <v>0</v>
      </c>
      <c r="BH296" s="212">
        <f>IF(N296="sníž. přenesená",J296,0)</f>
        <v>0</v>
      </c>
      <c r="BI296" s="212">
        <f>IF(N296="nulová",J296,0)</f>
        <v>0</v>
      </c>
      <c r="BJ296" s="24" t="s">
        <v>82</v>
      </c>
      <c r="BK296" s="212">
        <f>ROUND(I296*H296,2)</f>
        <v>0</v>
      </c>
      <c r="BL296" s="24" t="s">
        <v>193</v>
      </c>
      <c r="BM296" s="24" t="s">
        <v>477</v>
      </c>
    </row>
    <row r="297" spans="2:65" s="1" customFormat="1" ht="13.5">
      <c r="B297" s="41"/>
      <c r="C297" s="63"/>
      <c r="D297" s="213" t="s">
        <v>195</v>
      </c>
      <c r="E297" s="63"/>
      <c r="F297" s="214" t="s">
        <v>476</v>
      </c>
      <c r="G297" s="63"/>
      <c r="H297" s="63"/>
      <c r="I297" s="172"/>
      <c r="J297" s="63"/>
      <c r="K297" s="63"/>
      <c r="L297" s="61"/>
      <c r="M297" s="215"/>
      <c r="N297" s="42"/>
      <c r="O297" s="42"/>
      <c r="P297" s="42"/>
      <c r="Q297" s="42"/>
      <c r="R297" s="42"/>
      <c r="S297" s="42"/>
      <c r="T297" s="78"/>
      <c r="AT297" s="24" t="s">
        <v>195</v>
      </c>
      <c r="AU297" s="24" t="s">
        <v>84</v>
      </c>
    </row>
    <row r="298" spans="2:65" s="12" customFormat="1" ht="13.5">
      <c r="B298" s="216"/>
      <c r="C298" s="217"/>
      <c r="D298" s="213" t="s">
        <v>197</v>
      </c>
      <c r="E298" s="218" t="s">
        <v>30</v>
      </c>
      <c r="F298" s="219" t="s">
        <v>478</v>
      </c>
      <c r="G298" s="217"/>
      <c r="H298" s="220">
        <v>1</v>
      </c>
      <c r="I298" s="221"/>
      <c r="J298" s="217"/>
      <c r="K298" s="217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197</v>
      </c>
      <c r="AU298" s="226" t="s">
        <v>84</v>
      </c>
      <c r="AV298" s="12" t="s">
        <v>84</v>
      </c>
      <c r="AW298" s="12" t="s">
        <v>37</v>
      </c>
      <c r="AX298" s="12" t="s">
        <v>82</v>
      </c>
      <c r="AY298" s="226" t="s">
        <v>186</v>
      </c>
    </row>
    <row r="299" spans="2:65" s="1" customFormat="1" ht="25.5" customHeight="1">
      <c r="B299" s="41"/>
      <c r="C299" s="249" t="s">
        <v>479</v>
      </c>
      <c r="D299" s="249" t="s">
        <v>301</v>
      </c>
      <c r="E299" s="250" t="s">
        <v>480</v>
      </c>
      <c r="F299" s="251" t="s">
        <v>481</v>
      </c>
      <c r="G299" s="252" t="s">
        <v>461</v>
      </c>
      <c r="H299" s="253">
        <v>1</v>
      </c>
      <c r="I299" s="254"/>
      <c r="J299" s="255">
        <f>ROUND(I299*H299,2)</f>
        <v>0</v>
      </c>
      <c r="K299" s="251" t="s">
        <v>30</v>
      </c>
      <c r="L299" s="256"/>
      <c r="M299" s="257" t="s">
        <v>30</v>
      </c>
      <c r="N299" s="258" t="s">
        <v>45</v>
      </c>
      <c r="O299" s="42"/>
      <c r="P299" s="210">
        <f>O299*H299</f>
        <v>0</v>
      </c>
      <c r="Q299" s="210">
        <v>3.2000000000000002E-3</v>
      </c>
      <c r="R299" s="210">
        <f>Q299*H299</f>
        <v>3.2000000000000002E-3</v>
      </c>
      <c r="S299" s="210">
        <v>0</v>
      </c>
      <c r="T299" s="211">
        <f>S299*H299</f>
        <v>0</v>
      </c>
      <c r="AR299" s="24" t="s">
        <v>236</v>
      </c>
      <c r="AT299" s="24" t="s">
        <v>301</v>
      </c>
      <c r="AU299" s="24" t="s">
        <v>84</v>
      </c>
      <c r="AY299" s="24" t="s">
        <v>186</v>
      </c>
      <c r="BE299" s="212">
        <f>IF(N299="základní",J299,0)</f>
        <v>0</v>
      </c>
      <c r="BF299" s="212">
        <f>IF(N299="snížená",J299,0)</f>
        <v>0</v>
      </c>
      <c r="BG299" s="212">
        <f>IF(N299="zákl. přenesená",J299,0)</f>
        <v>0</v>
      </c>
      <c r="BH299" s="212">
        <f>IF(N299="sníž. přenesená",J299,0)</f>
        <v>0</v>
      </c>
      <c r="BI299" s="212">
        <f>IF(N299="nulová",J299,0)</f>
        <v>0</v>
      </c>
      <c r="BJ299" s="24" t="s">
        <v>82</v>
      </c>
      <c r="BK299" s="212">
        <f>ROUND(I299*H299,2)</f>
        <v>0</v>
      </c>
      <c r="BL299" s="24" t="s">
        <v>193</v>
      </c>
      <c r="BM299" s="24" t="s">
        <v>482</v>
      </c>
    </row>
    <row r="300" spans="2:65" s="1" customFormat="1" ht="13.5">
      <c r="B300" s="41"/>
      <c r="C300" s="63"/>
      <c r="D300" s="213" t="s">
        <v>195</v>
      </c>
      <c r="E300" s="63"/>
      <c r="F300" s="214" t="s">
        <v>481</v>
      </c>
      <c r="G300" s="63"/>
      <c r="H300" s="63"/>
      <c r="I300" s="172"/>
      <c r="J300" s="63"/>
      <c r="K300" s="63"/>
      <c r="L300" s="61"/>
      <c r="M300" s="215"/>
      <c r="N300" s="42"/>
      <c r="O300" s="42"/>
      <c r="P300" s="42"/>
      <c r="Q300" s="42"/>
      <c r="R300" s="42"/>
      <c r="S300" s="42"/>
      <c r="T300" s="78"/>
      <c r="AT300" s="24" t="s">
        <v>195</v>
      </c>
      <c r="AU300" s="24" t="s">
        <v>84</v>
      </c>
    </row>
    <row r="301" spans="2:65" s="12" customFormat="1" ht="13.5">
      <c r="B301" s="216"/>
      <c r="C301" s="217"/>
      <c r="D301" s="213" t="s">
        <v>197</v>
      </c>
      <c r="E301" s="218" t="s">
        <v>30</v>
      </c>
      <c r="F301" s="219" t="s">
        <v>483</v>
      </c>
      <c r="G301" s="217"/>
      <c r="H301" s="220">
        <v>1</v>
      </c>
      <c r="I301" s="221"/>
      <c r="J301" s="217"/>
      <c r="K301" s="217"/>
      <c r="L301" s="222"/>
      <c r="M301" s="223"/>
      <c r="N301" s="224"/>
      <c r="O301" s="224"/>
      <c r="P301" s="224"/>
      <c r="Q301" s="224"/>
      <c r="R301" s="224"/>
      <c r="S301" s="224"/>
      <c r="T301" s="225"/>
      <c r="AT301" s="226" t="s">
        <v>197</v>
      </c>
      <c r="AU301" s="226" t="s">
        <v>84</v>
      </c>
      <c r="AV301" s="12" t="s">
        <v>84</v>
      </c>
      <c r="AW301" s="12" t="s">
        <v>37</v>
      </c>
      <c r="AX301" s="12" t="s">
        <v>74</v>
      </c>
      <c r="AY301" s="226" t="s">
        <v>186</v>
      </c>
    </row>
    <row r="302" spans="2:65" s="11" customFormat="1" ht="29.85" customHeight="1">
      <c r="B302" s="185"/>
      <c r="C302" s="186"/>
      <c r="D302" s="187" t="s">
        <v>73</v>
      </c>
      <c r="E302" s="199" t="s">
        <v>243</v>
      </c>
      <c r="F302" s="199" t="s">
        <v>484</v>
      </c>
      <c r="G302" s="186"/>
      <c r="H302" s="186"/>
      <c r="I302" s="189"/>
      <c r="J302" s="200">
        <f>BK302</f>
        <v>0</v>
      </c>
      <c r="K302" s="186"/>
      <c r="L302" s="191"/>
      <c r="M302" s="192"/>
      <c r="N302" s="193"/>
      <c r="O302" s="193"/>
      <c r="P302" s="194">
        <f>SUM(P303:P357)</f>
        <v>0</v>
      </c>
      <c r="Q302" s="193"/>
      <c r="R302" s="194">
        <f>SUM(R303:R357)</f>
        <v>125.85147999999998</v>
      </c>
      <c r="S302" s="193"/>
      <c r="T302" s="195">
        <f>SUM(T303:T357)</f>
        <v>0</v>
      </c>
      <c r="AR302" s="196" t="s">
        <v>82</v>
      </c>
      <c r="AT302" s="197" t="s">
        <v>73</v>
      </c>
      <c r="AU302" s="197" t="s">
        <v>82</v>
      </c>
      <c r="AY302" s="196" t="s">
        <v>186</v>
      </c>
      <c r="BK302" s="198">
        <f>SUM(BK303:BK357)</f>
        <v>0</v>
      </c>
    </row>
    <row r="303" spans="2:65" s="1" customFormat="1" ht="16.5" customHeight="1">
      <c r="B303" s="41"/>
      <c r="C303" s="201" t="s">
        <v>485</v>
      </c>
      <c r="D303" s="201" t="s">
        <v>188</v>
      </c>
      <c r="E303" s="202" t="s">
        <v>486</v>
      </c>
      <c r="F303" s="203" t="s">
        <v>487</v>
      </c>
      <c r="G303" s="204" t="s">
        <v>206</v>
      </c>
      <c r="H303" s="205">
        <v>150</v>
      </c>
      <c r="I303" s="206"/>
      <c r="J303" s="207">
        <f>ROUND(I303*H303,2)</f>
        <v>0</v>
      </c>
      <c r="K303" s="203" t="s">
        <v>192</v>
      </c>
      <c r="L303" s="61"/>
      <c r="M303" s="208" t="s">
        <v>30</v>
      </c>
      <c r="N303" s="209" t="s">
        <v>45</v>
      </c>
      <c r="O303" s="42"/>
      <c r="P303" s="210">
        <f>O303*H303</f>
        <v>0</v>
      </c>
      <c r="Q303" s="210">
        <v>4.0079999999999998E-2</v>
      </c>
      <c r="R303" s="210">
        <f>Q303*H303</f>
        <v>6.0119999999999996</v>
      </c>
      <c r="S303" s="210">
        <v>0</v>
      </c>
      <c r="T303" s="211">
        <f>S303*H303</f>
        <v>0</v>
      </c>
      <c r="AR303" s="24" t="s">
        <v>193</v>
      </c>
      <c r="AT303" s="24" t="s">
        <v>188</v>
      </c>
      <c r="AU303" s="24" t="s">
        <v>84</v>
      </c>
      <c r="AY303" s="24" t="s">
        <v>186</v>
      </c>
      <c r="BE303" s="212">
        <f>IF(N303="základní",J303,0)</f>
        <v>0</v>
      </c>
      <c r="BF303" s="212">
        <f>IF(N303="snížená",J303,0)</f>
        <v>0</v>
      </c>
      <c r="BG303" s="212">
        <f>IF(N303="zákl. přenesená",J303,0)</f>
        <v>0</v>
      </c>
      <c r="BH303" s="212">
        <f>IF(N303="sníž. přenesená",J303,0)</f>
        <v>0</v>
      </c>
      <c r="BI303" s="212">
        <f>IF(N303="nulová",J303,0)</f>
        <v>0</v>
      </c>
      <c r="BJ303" s="24" t="s">
        <v>82</v>
      </c>
      <c r="BK303" s="212">
        <f>ROUND(I303*H303,2)</f>
        <v>0</v>
      </c>
      <c r="BL303" s="24" t="s">
        <v>193</v>
      </c>
      <c r="BM303" s="24" t="s">
        <v>488</v>
      </c>
    </row>
    <row r="304" spans="2:65" s="1" customFormat="1" ht="13.5">
      <c r="B304" s="41"/>
      <c r="C304" s="63"/>
      <c r="D304" s="213" t="s">
        <v>195</v>
      </c>
      <c r="E304" s="63"/>
      <c r="F304" s="214" t="s">
        <v>489</v>
      </c>
      <c r="G304" s="63"/>
      <c r="H304" s="63"/>
      <c r="I304" s="172"/>
      <c r="J304" s="63"/>
      <c r="K304" s="63"/>
      <c r="L304" s="61"/>
      <c r="M304" s="215"/>
      <c r="N304" s="42"/>
      <c r="O304" s="42"/>
      <c r="P304" s="42"/>
      <c r="Q304" s="42"/>
      <c r="R304" s="42"/>
      <c r="S304" s="42"/>
      <c r="T304" s="78"/>
      <c r="AT304" s="24" t="s">
        <v>195</v>
      </c>
      <c r="AU304" s="24" t="s">
        <v>84</v>
      </c>
    </row>
    <row r="305" spans="2:65" s="12" customFormat="1" ht="13.5">
      <c r="B305" s="216"/>
      <c r="C305" s="217"/>
      <c r="D305" s="213" t="s">
        <v>197</v>
      </c>
      <c r="E305" s="218" t="s">
        <v>30</v>
      </c>
      <c r="F305" s="219" t="s">
        <v>490</v>
      </c>
      <c r="G305" s="217"/>
      <c r="H305" s="220">
        <v>150</v>
      </c>
      <c r="I305" s="221"/>
      <c r="J305" s="217"/>
      <c r="K305" s="217"/>
      <c r="L305" s="222"/>
      <c r="M305" s="223"/>
      <c r="N305" s="224"/>
      <c r="O305" s="224"/>
      <c r="P305" s="224"/>
      <c r="Q305" s="224"/>
      <c r="R305" s="224"/>
      <c r="S305" s="224"/>
      <c r="T305" s="225"/>
      <c r="AT305" s="226" t="s">
        <v>197</v>
      </c>
      <c r="AU305" s="226" t="s">
        <v>84</v>
      </c>
      <c r="AV305" s="12" t="s">
        <v>84</v>
      </c>
      <c r="AW305" s="12" t="s">
        <v>37</v>
      </c>
      <c r="AX305" s="12" t="s">
        <v>82</v>
      </c>
      <c r="AY305" s="226" t="s">
        <v>186</v>
      </c>
    </row>
    <row r="306" spans="2:65" s="1" customFormat="1" ht="16.5" customHeight="1">
      <c r="B306" s="41"/>
      <c r="C306" s="249" t="s">
        <v>491</v>
      </c>
      <c r="D306" s="249" t="s">
        <v>301</v>
      </c>
      <c r="E306" s="250" t="s">
        <v>492</v>
      </c>
      <c r="F306" s="251" t="s">
        <v>493</v>
      </c>
      <c r="G306" s="252" t="s">
        <v>206</v>
      </c>
      <c r="H306" s="253">
        <v>150</v>
      </c>
      <c r="I306" s="254"/>
      <c r="J306" s="255">
        <f>ROUND(I306*H306,2)</f>
        <v>0</v>
      </c>
      <c r="K306" s="251" t="s">
        <v>30</v>
      </c>
      <c r="L306" s="256"/>
      <c r="M306" s="257" t="s">
        <v>30</v>
      </c>
      <c r="N306" s="258" t="s">
        <v>45</v>
      </c>
      <c r="O306" s="42"/>
      <c r="P306" s="210">
        <f>O306*H306</f>
        <v>0</v>
      </c>
      <c r="Q306" s="210">
        <v>5.0999999999999997E-2</v>
      </c>
      <c r="R306" s="210">
        <f>Q306*H306</f>
        <v>7.6499999999999995</v>
      </c>
      <c r="S306" s="210">
        <v>0</v>
      </c>
      <c r="T306" s="211">
        <f>S306*H306</f>
        <v>0</v>
      </c>
      <c r="AR306" s="24" t="s">
        <v>236</v>
      </c>
      <c r="AT306" s="24" t="s">
        <v>301</v>
      </c>
      <c r="AU306" s="24" t="s">
        <v>84</v>
      </c>
      <c r="AY306" s="24" t="s">
        <v>186</v>
      </c>
      <c r="BE306" s="212">
        <f>IF(N306="základní",J306,0)</f>
        <v>0</v>
      </c>
      <c r="BF306" s="212">
        <f>IF(N306="snížená",J306,0)</f>
        <v>0</v>
      </c>
      <c r="BG306" s="212">
        <f>IF(N306="zákl. přenesená",J306,0)</f>
        <v>0</v>
      </c>
      <c r="BH306" s="212">
        <f>IF(N306="sníž. přenesená",J306,0)</f>
        <v>0</v>
      </c>
      <c r="BI306" s="212">
        <f>IF(N306="nulová",J306,0)</f>
        <v>0</v>
      </c>
      <c r="BJ306" s="24" t="s">
        <v>82</v>
      </c>
      <c r="BK306" s="212">
        <f>ROUND(I306*H306,2)</f>
        <v>0</v>
      </c>
      <c r="BL306" s="24" t="s">
        <v>193</v>
      </c>
      <c r="BM306" s="24" t="s">
        <v>494</v>
      </c>
    </row>
    <row r="307" spans="2:65" s="1" customFormat="1" ht="13.5">
      <c r="B307" s="41"/>
      <c r="C307" s="63"/>
      <c r="D307" s="213" t="s">
        <v>195</v>
      </c>
      <c r="E307" s="63"/>
      <c r="F307" s="214" t="s">
        <v>493</v>
      </c>
      <c r="G307" s="63"/>
      <c r="H307" s="63"/>
      <c r="I307" s="172"/>
      <c r="J307" s="63"/>
      <c r="K307" s="63"/>
      <c r="L307" s="61"/>
      <c r="M307" s="215"/>
      <c r="N307" s="42"/>
      <c r="O307" s="42"/>
      <c r="P307" s="42"/>
      <c r="Q307" s="42"/>
      <c r="R307" s="42"/>
      <c r="S307" s="42"/>
      <c r="T307" s="78"/>
      <c r="AT307" s="24" t="s">
        <v>195</v>
      </c>
      <c r="AU307" s="24" t="s">
        <v>84</v>
      </c>
    </row>
    <row r="308" spans="2:65" s="1" customFormat="1" ht="25.5" customHeight="1">
      <c r="B308" s="41"/>
      <c r="C308" s="201" t="s">
        <v>495</v>
      </c>
      <c r="D308" s="201" t="s">
        <v>188</v>
      </c>
      <c r="E308" s="202" t="s">
        <v>496</v>
      </c>
      <c r="F308" s="203" t="s">
        <v>497</v>
      </c>
      <c r="G308" s="204" t="s">
        <v>461</v>
      </c>
      <c r="H308" s="205">
        <v>6</v>
      </c>
      <c r="I308" s="206"/>
      <c r="J308" s="207">
        <f>ROUND(I308*H308,2)</f>
        <v>0</v>
      </c>
      <c r="K308" s="203" t="s">
        <v>192</v>
      </c>
      <c r="L308" s="61"/>
      <c r="M308" s="208" t="s">
        <v>30</v>
      </c>
      <c r="N308" s="209" t="s">
        <v>45</v>
      </c>
      <c r="O308" s="42"/>
      <c r="P308" s="210">
        <f>O308*H308</f>
        <v>0</v>
      </c>
      <c r="Q308" s="210">
        <v>6.9999999999999999E-4</v>
      </c>
      <c r="R308" s="210">
        <f>Q308*H308</f>
        <v>4.1999999999999997E-3</v>
      </c>
      <c r="S308" s="210">
        <v>0</v>
      </c>
      <c r="T308" s="211">
        <f>S308*H308</f>
        <v>0</v>
      </c>
      <c r="AR308" s="24" t="s">
        <v>193</v>
      </c>
      <c r="AT308" s="24" t="s">
        <v>188</v>
      </c>
      <c r="AU308" s="24" t="s">
        <v>84</v>
      </c>
      <c r="AY308" s="24" t="s">
        <v>186</v>
      </c>
      <c r="BE308" s="212">
        <f>IF(N308="základní",J308,0)</f>
        <v>0</v>
      </c>
      <c r="BF308" s="212">
        <f>IF(N308="snížená",J308,0)</f>
        <v>0</v>
      </c>
      <c r="BG308" s="212">
        <f>IF(N308="zákl. přenesená",J308,0)</f>
        <v>0</v>
      </c>
      <c r="BH308" s="212">
        <f>IF(N308="sníž. přenesená",J308,0)</f>
        <v>0</v>
      </c>
      <c r="BI308" s="212">
        <f>IF(N308="nulová",J308,0)</f>
        <v>0</v>
      </c>
      <c r="BJ308" s="24" t="s">
        <v>82</v>
      </c>
      <c r="BK308" s="212">
        <f>ROUND(I308*H308,2)</f>
        <v>0</v>
      </c>
      <c r="BL308" s="24" t="s">
        <v>193</v>
      </c>
      <c r="BM308" s="24" t="s">
        <v>498</v>
      </c>
    </row>
    <row r="309" spans="2:65" s="1" customFormat="1" ht="13.5">
      <c r="B309" s="41"/>
      <c r="C309" s="63"/>
      <c r="D309" s="213" t="s">
        <v>195</v>
      </c>
      <c r="E309" s="63"/>
      <c r="F309" s="214" t="s">
        <v>499</v>
      </c>
      <c r="G309" s="63"/>
      <c r="H309" s="63"/>
      <c r="I309" s="172"/>
      <c r="J309" s="63"/>
      <c r="K309" s="63"/>
      <c r="L309" s="61"/>
      <c r="M309" s="215"/>
      <c r="N309" s="42"/>
      <c r="O309" s="42"/>
      <c r="P309" s="42"/>
      <c r="Q309" s="42"/>
      <c r="R309" s="42"/>
      <c r="S309" s="42"/>
      <c r="T309" s="78"/>
      <c r="AT309" s="24" t="s">
        <v>195</v>
      </c>
      <c r="AU309" s="24" t="s">
        <v>84</v>
      </c>
    </row>
    <row r="310" spans="2:65" s="13" customFormat="1" ht="13.5">
      <c r="B310" s="227"/>
      <c r="C310" s="228"/>
      <c r="D310" s="213" t="s">
        <v>197</v>
      </c>
      <c r="E310" s="229" t="s">
        <v>30</v>
      </c>
      <c r="F310" s="230" t="s">
        <v>500</v>
      </c>
      <c r="G310" s="228"/>
      <c r="H310" s="229" t="s">
        <v>30</v>
      </c>
      <c r="I310" s="231"/>
      <c r="J310" s="228"/>
      <c r="K310" s="228"/>
      <c r="L310" s="232"/>
      <c r="M310" s="233"/>
      <c r="N310" s="234"/>
      <c r="O310" s="234"/>
      <c r="P310" s="234"/>
      <c r="Q310" s="234"/>
      <c r="R310" s="234"/>
      <c r="S310" s="234"/>
      <c r="T310" s="235"/>
      <c r="AT310" s="236" t="s">
        <v>197</v>
      </c>
      <c r="AU310" s="236" t="s">
        <v>84</v>
      </c>
      <c r="AV310" s="13" t="s">
        <v>82</v>
      </c>
      <c r="AW310" s="13" t="s">
        <v>37</v>
      </c>
      <c r="AX310" s="13" t="s">
        <v>74</v>
      </c>
      <c r="AY310" s="236" t="s">
        <v>186</v>
      </c>
    </row>
    <row r="311" spans="2:65" s="12" customFormat="1" ht="13.5">
      <c r="B311" s="216"/>
      <c r="C311" s="217"/>
      <c r="D311" s="213" t="s">
        <v>197</v>
      </c>
      <c r="E311" s="218" t="s">
        <v>30</v>
      </c>
      <c r="F311" s="219" t="s">
        <v>222</v>
      </c>
      <c r="G311" s="217"/>
      <c r="H311" s="220">
        <v>6</v>
      </c>
      <c r="I311" s="221"/>
      <c r="J311" s="217"/>
      <c r="K311" s="217"/>
      <c r="L311" s="222"/>
      <c r="M311" s="223"/>
      <c r="N311" s="224"/>
      <c r="O311" s="224"/>
      <c r="P311" s="224"/>
      <c r="Q311" s="224"/>
      <c r="R311" s="224"/>
      <c r="S311" s="224"/>
      <c r="T311" s="225"/>
      <c r="AT311" s="226" t="s">
        <v>197</v>
      </c>
      <c r="AU311" s="226" t="s">
        <v>84</v>
      </c>
      <c r="AV311" s="12" t="s">
        <v>84</v>
      </c>
      <c r="AW311" s="12" t="s">
        <v>37</v>
      </c>
      <c r="AX311" s="12" t="s">
        <v>74</v>
      </c>
      <c r="AY311" s="226" t="s">
        <v>186</v>
      </c>
    </row>
    <row r="312" spans="2:65" s="1" customFormat="1" ht="51" customHeight="1">
      <c r="B312" s="41"/>
      <c r="C312" s="249" t="s">
        <v>501</v>
      </c>
      <c r="D312" s="249" t="s">
        <v>301</v>
      </c>
      <c r="E312" s="250" t="s">
        <v>502</v>
      </c>
      <c r="F312" s="251" t="s">
        <v>503</v>
      </c>
      <c r="G312" s="252" t="s">
        <v>461</v>
      </c>
      <c r="H312" s="253">
        <v>6</v>
      </c>
      <c r="I312" s="254"/>
      <c r="J312" s="255">
        <f>ROUND(I312*H312,2)</f>
        <v>0</v>
      </c>
      <c r="K312" s="251" t="s">
        <v>30</v>
      </c>
      <c r="L312" s="256"/>
      <c r="M312" s="257" t="s">
        <v>30</v>
      </c>
      <c r="N312" s="258" t="s">
        <v>45</v>
      </c>
      <c r="O312" s="42"/>
      <c r="P312" s="210">
        <f>O312*H312</f>
        <v>0</v>
      </c>
      <c r="Q312" s="210">
        <v>3.0999999999999999E-3</v>
      </c>
      <c r="R312" s="210">
        <f>Q312*H312</f>
        <v>1.8599999999999998E-2</v>
      </c>
      <c r="S312" s="210">
        <v>0</v>
      </c>
      <c r="T312" s="211">
        <f>S312*H312</f>
        <v>0</v>
      </c>
      <c r="AR312" s="24" t="s">
        <v>236</v>
      </c>
      <c r="AT312" s="24" t="s">
        <v>301</v>
      </c>
      <c r="AU312" s="24" t="s">
        <v>84</v>
      </c>
      <c r="AY312" s="24" t="s">
        <v>186</v>
      </c>
      <c r="BE312" s="212">
        <f>IF(N312="základní",J312,0)</f>
        <v>0</v>
      </c>
      <c r="BF312" s="212">
        <f>IF(N312="snížená",J312,0)</f>
        <v>0</v>
      </c>
      <c r="BG312" s="212">
        <f>IF(N312="zákl. přenesená",J312,0)</f>
        <v>0</v>
      </c>
      <c r="BH312" s="212">
        <f>IF(N312="sníž. přenesená",J312,0)</f>
        <v>0</v>
      </c>
      <c r="BI312" s="212">
        <f>IF(N312="nulová",J312,0)</f>
        <v>0</v>
      </c>
      <c r="BJ312" s="24" t="s">
        <v>82</v>
      </c>
      <c r="BK312" s="212">
        <f>ROUND(I312*H312,2)</f>
        <v>0</v>
      </c>
      <c r="BL312" s="24" t="s">
        <v>193</v>
      </c>
      <c r="BM312" s="24" t="s">
        <v>504</v>
      </c>
    </row>
    <row r="313" spans="2:65" s="1" customFormat="1" ht="40.5">
      <c r="B313" s="41"/>
      <c r="C313" s="63"/>
      <c r="D313" s="213" t="s">
        <v>195</v>
      </c>
      <c r="E313" s="63"/>
      <c r="F313" s="214" t="s">
        <v>503</v>
      </c>
      <c r="G313" s="63"/>
      <c r="H313" s="63"/>
      <c r="I313" s="172"/>
      <c r="J313" s="63"/>
      <c r="K313" s="63"/>
      <c r="L313" s="61"/>
      <c r="M313" s="215"/>
      <c r="N313" s="42"/>
      <c r="O313" s="42"/>
      <c r="P313" s="42"/>
      <c r="Q313" s="42"/>
      <c r="R313" s="42"/>
      <c r="S313" s="42"/>
      <c r="T313" s="78"/>
      <c r="AT313" s="24" t="s">
        <v>195</v>
      </c>
      <c r="AU313" s="24" t="s">
        <v>84</v>
      </c>
    </row>
    <row r="314" spans="2:65" s="13" customFormat="1" ht="13.5">
      <c r="B314" s="227"/>
      <c r="C314" s="228"/>
      <c r="D314" s="213" t="s">
        <v>197</v>
      </c>
      <c r="E314" s="229" t="s">
        <v>30</v>
      </c>
      <c r="F314" s="230" t="s">
        <v>500</v>
      </c>
      <c r="G314" s="228"/>
      <c r="H314" s="229" t="s">
        <v>30</v>
      </c>
      <c r="I314" s="231"/>
      <c r="J314" s="228"/>
      <c r="K314" s="228"/>
      <c r="L314" s="232"/>
      <c r="M314" s="233"/>
      <c r="N314" s="234"/>
      <c r="O314" s="234"/>
      <c r="P314" s="234"/>
      <c r="Q314" s="234"/>
      <c r="R314" s="234"/>
      <c r="S314" s="234"/>
      <c r="T314" s="235"/>
      <c r="AT314" s="236" t="s">
        <v>197</v>
      </c>
      <c r="AU314" s="236" t="s">
        <v>84</v>
      </c>
      <c r="AV314" s="13" t="s">
        <v>82</v>
      </c>
      <c r="AW314" s="13" t="s">
        <v>37</v>
      </c>
      <c r="AX314" s="13" t="s">
        <v>74</v>
      </c>
      <c r="AY314" s="236" t="s">
        <v>186</v>
      </c>
    </row>
    <row r="315" spans="2:65" s="12" customFormat="1" ht="13.5">
      <c r="B315" s="216"/>
      <c r="C315" s="217"/>
      <c r="D315" s="213" t="s">
        <v>197</v>
      </c>
      <c r="E315" s="218" t="s">
        <v>30</v>
      </c>
      <c r="F315" s="219" t="s">
        <v>222</v>
      </c>
      <c r="G315" s="217"/>
      <c r="H315" s="220">
        <v>6</v>
      </c>
      <c r="I315" s="221"/>
      <c r="J315" s="217"/>
      <c r="K315" s="217"/>
      <c r="L315" s="222"/>
      <c r="M315" s="223"/>
      <c r="N315" s="224"/>
      <c r="O315" s="224"/>
      <c r="P315" s="224"/>
      <c r="Q315" s="224"/>
      <c r="R315" s="224"/>
      <c r="S315" s="224"/>
      <c r="T315" s="225"/>
      <c r="AT315" s="226" t="s">
        <v>197</v>
      </c>
      <c r="AU315" s="226" t="s">
        <v>84</v>
      </c>
      <c r="AV315" s="12" t="s">
        <v>84</v>
      </c>
      <c r="AW315" s="12" t="s">
        <v>37</v>
      </c>
      <c r="AX315" s="12" t="s">
        <v>74</v>
      </c>
      <c r="AY315" s="226" t="s">
        <v>186</v>
      </c>
    </row>
    <row r="316" spans="2:65" s="1" customFormat="1" ht="16.5" customHeight="1">
      <c r="B316" s="41"/>
      <c r="C316" s="201" t="s">
        <v>505</v>
      </c>
      <c r="D316" s="201" t="s">
        <v>188</v>
      </c>
      <c r="E316" s="202" t="s">
        <v>506</v>
      </c>
      <c r="F316" s="203" t="s">
        <v>507</v>
      </c>
      <c r="G316" s="204" t="s">
        <v>461</v>
      </c>
      <c r="H316" s="205">
        <v>4</v>
      </c>
      <c r="I316" s="206"/>
      <c r="J316" s="207">
        <f>ROUND(I316*H316,2)</f>
        <v>0</v>
      </c>
      <c r="K316" s="203" t="s">
        <v>192</v>
      </c>
      <c r="L316" s="61"/>
      <c r="M316" s="208" t="s">
        <v>30</v>
      </c>
      <c r="N316" s="209" t="s">
        <v>45</v>
      </c>
      <c r="O316" s="42"/>
      <c r="P316" s="210">
        <f>O316*H316</f>
        <v>0</v>
      </c>
      <c r="Q316" s="210">
        <v>0.10940999999999999</v>
      </c>
      <c r="R316" s="210">
        <f>Q316*H316</f>
        <v>0.43763999999999997</v>
      </c>
      <c r="S316" s="210">
        <v>0</v>
      </c>
      <c r="T316" s="211">
        <f>S316*H316</f>
        <v>0</v>
      </c>
      <c r="AR316" s="24" t="s">
        <v>193</v>
      </c>
      <c r="AT316" s="24" t="s">
        <v>188</v>
      </c>
      <c r="AU316" s="24" t="s">
        <v>84</v>
      </c>
      <c r="AY316" s="24" t="s">
        <v>186</v>
      </c>
      <c r="BE316" s="212">
        <f>IF(N316="základní",J316,0)</f>
        <v>0</v>
      </c>
      <c r="BF316" s="212">
        <f>IF(N316="snížená",J316,0)</f>
        <v>0</v>
      </c>
      <c r="BG316" s="212">
        <f>IF(N316="zákl. přenesená",J316,0)</f>
        <v>0</v>
      </c>
      <c r="BH316" s="212">
        <f>IF(N316="sníž. přenesená",J316,0)</f>
        <v>0</v>
      </c>
      <c r="BI316" s="212">
        <f>IF(N316="nulová",J316,0)</f>
        <v>0</v>
      </c>
      <c r="BJ316" s="24" t="s">
        <v>82</v>
      </c>
      <c r="BK316" s="212">
        <f>ROUND(I316*H316,2)</f>
        <v>0</v>
      </c>
      <c r="BL316" s="24" t="s">
        <v>193</v>
      </c>
      <c r="BM316" s="24" t="s">
        <v>508</v>
      </c>
    </row>
    <row r="317" spans="2:65" s="1" customFormat="1" ht="13.5">
      <c r="B317" s="41"/>
      <c r="C317" s="63"/>
      <c r="D317" s="213" t="s">
        <v>195</v>
      </c>
      <c r="E317" s="63"/>
      <c r="F317" s="214" t="s">
        <v>509</v>
      </c>
      <c r="G317" s="63"/>
      <c r="H317" s="63"/>
      <c r="I317" s="172"/>
      <c r="J317" s="63"/>
      <c r="K317" s="63"/>
      <c r="L317" s="61"/>
      <c r="M317" s="215"/>
      <c r="N317" s="42"/>
      <c r="O317" s="42"/>
      <c r="P317" s="42"/>
      <c r="Q317" s="42"/>
      <c r="R317" s="42"/>
      <c r="S317" s="42"/>
      <c r="T317" s="78"/>
      <c r="AT317" s="24" t="s">
        <v>195</v>
      </c>
      <c r="AU317" s="24" t="s">
        <v>84</v>
      </c>
    </row>
    <row r="318" spans="2:65" s="13" customFormat="1" ht="13.5">
      <c r="B318" s="227"/>
      <c r="C318" s="228"/>
      <c r="D318" s="213" t="s">
        <v>197</v>
      </c>
      <c r="E318" s="229" t="s">
        <v>30</v>
      </c>
      <c r="F318" s="230" t="s">
        <v>500</v>
      </c>
      <c r="G318" s="228"/>
      <c r="H318" s="229" t="s">
        <v>30</v>
      </c>
      <c r="I318" s="231"/>
      <c r="J318" s="228"/>
      <c r="K318" s="228"/>
      <c r="L318" s="232"/>
      <c r="M318" s="233"/>
      <c r="N318" s="234"/>
      <c r="O318" s="234"/>
      <c r="P318" s="234"/>
      <c r="Q318" s="234"/>
      <c r="R318" s="234"/>
      <c r="S318" s="234"/>
      <c r="T318" s="235"/>
      <c r="AT318" s="236" t="s">
        <v>197</v>
      </c>
      <c r="AU318" s="236" t="s">
        <v>84</v>
      </c>
      <c r="AV318" s="13" t="s">
        <v>82</v>
      </c>
      <c r="AW318" s="13" t="s">
        <v>37</v>
      </c>
      <c r="AX318" s="13" t="s">
        <v>74</v>
      </c>
      <c r="AY318" s="236" t="s">
        <v>186</v>
      </c>
    </row>
    <row r="319" spans="2:65" s="12" customFormat="1" ht="13.5">
      <c r="B319" s="216"/>
      <c r="C319" s="217"/>
      <c r="D319" s="213" t="s">
        <v>197</v>
      </c>
      <c r="E319" s="218" t="s">
        <v>30</v>
      </c>
      <c r="F319" s="219" t="s">
        <v>193</v>
      </c>
      <c r="G319" s="217"/>
      <c r="H319" s="220">
        <v>4</v>
      </c>
      <c r="I319" s="221"/>
      <c r="J319" s="217"/>
      <c r="K319" s="217"/>
      <c r="L319" s="222"/>
      <c r="M319" s="223"/>
      <c r="N319" s="224"/>
      <c r="O319" s="224"/>
      <c r="P319" s="224"/>
      <c r="Q319" s="224"/>
      <c r="R319" s="224"/>
      <c r="S319" s="224"/>
      <c r="T319" s="225"/>
      <c r="AT319" s="226" t="s">
        <v>197</v>
      </c>
      <c r="AU319" s="226" t="s">
        <v>84</v>
      </c>
      <c r="AV319" s="12" t="s">
        <v>84</v>
      </c>
      <c r="AW319" s="12" t="s">
        <v>37</v>
      </c>
      <c r="AX319" s="12" t="s">
        <v>74</v>
      </c>
      <c r="AY319" s="226" t="s">
        <v>186</v>
      </c>
    </row>
    <row r="320" spans="2:65" s="1" customFormat="1" ht="16.5" customHeight="1">
      <c r="B320" s="41"/>
      <c r="C320" s="249" t="s">
        <v>510</v>
      </c>
      <c r="D320" s="249" t="s">
        <v>301</v>
      </c>
      <c r="E320" s="250" t="s">
        <v>511</v>
      </c>
      <c r="F320" s="251" t="s">
        <v>512</v>
      </c>
      <c r="G320" s="252" t="s">
        <v>461</v>
      </c>
      <c r="H320" s="253">
        <v>4</v>
      </c>
      <c r="I320" s="254"/>
      <c r="J320" s="255">
        <f>ROUND(I320*H320,2)</f>
        <v>0</v>
      </c>
      <c r="K320" s="251" t="s">
        <v>192</v>
      </c>
      <c r="L320" s="256"/>
      <c r="M320" s="257" t="s">
        <v>30</v>
      </c>
      <c r="N320" s="258" t="s">
        <v>45</v>
      </c>
      <c r="O320" s="42"/>
      <c r="P320" s="210">
        <f>O320*H320</f>
        <v>0</v>
      </c>
      <c r="Q320" s="210">
        <v>6.4999999999999997E-3</v>
      </c>
      <c r="R320" s="210">
        <f>Q320*H320</f>
        <v>2.5999999999999999E-2</v>
      </c>
      <c r="S320" s="210">
        <v>0</v>
      </c>
      <c r="T320" s="211">
        <f>S320*H320</f>
        <v>0</v>
      </c>
      <c r="AR320" s="24" t="s">
        <v>236</v>
      </c>
      <c r="AT320" s="24" t="s">
        <v>301</v>
      </c>
      <c r="AU320" s="24" t="s">
        <v>84</v>
      </c>
      <c r="AY320" s="24" t="s">
        <v>186</v>
      </c>
      <c r="BE320" s="212">
        <f>IF(N320="základní",J320,0)</f>
        <v>0</v>
      </c>
      <c r="BF320" s="212">
        <f>IF(N320="snížená",J320,0)</f>
        <v>0</v>
      </c>
      <c r="BG320" s="212">
        <f>IF(N320="zákl. přenesená",J320,0)</f>
        <v>0</v>
      </c>
      <c r="BH320" s="212">
        <f>IF(N320="sníž. přenesená",J320,0)</f>
        <v>0</v>
      </c>
      <c r="BI320" s="212">
        <f>IF(N320="nulová",J320,0)</f>
        <v>0</v>
      </c>
      <c r="BJ320" s="24" t="s">
        <v>82</v>
      </c>
      <c r="BK320" s="212">
        <f>ROUND(I320*H320,2)</f>
        <v>0</v>
      </c>
      <c r="BL320" s="24" t="s">
        <v>193</v>
      </c>
      <c r="BM320" s="24" t="s">
        <v>513</v>
      </c>
    </row>
    <row r="321" spans="2:65" s="1" customFormat="1" ht="13.5">
      <c r="B321" s="41"/>
      <c r="C321" s="63"/>
      <c r="D321" s="213" t="s">
        <v>195</v>
      </c>
      <c r="E321" s="63"/>
      <c r="F321" s="214" t="s">
        <v>512</v>
      </c>
      <c r="G321" s="63"/>
      <c r="H321" s="63"/>
      <c r="I321" s="172"/>
      <c r="J321" s="63"/>
      <c r="K321" s="63"/>
      <c r="L321" s="61"/>
      <c r="M321" s="215"/>
      <c r="N321" s="42"/>
      <c r="O321" s="42"/>
      <c r="P321" s="42"/>
      <c r="Q321" s="42"/>
      <c r="R321" s="42"/>
      <c r="S321" s="42"/>
      <c r="T321" s="78"/>
      <c r="AT321" s="24" t="s">
        <v>195</v>
      </c>
      <c r="AU321" s="24" t="s">
        <v>84</v>
      </c>
    </row>
    <row r="322" spans="2:65" s="13" customFormat="1" ht="13.5">
      <c r="B322" s="227"/>
      <c r="C322" s="228"/>
      <c r="D322" s="213" t="s">
        <v>197</v>
      </c>
      <c r="E322" s="229" t="s">
        <v>30</v>
      </c>
      <c r="F322" s="230" t="s">
        <v>500</v>
      </c>
      <c r="G322" s="228"/>
      <c r="H322" s="229" t="s">
        <v>30</v>
      </c>
      <c r="I322" s="231"/>
      <c r="J322" s="228"/>
      <c r="K322" s="228"/>
      <c r="L322" s="232"/>
      <c r="M322" s="233"/>
      <c r="N322" s="234"/>
      <c r="O322" s="234"/>
      <c r="P322" s="234"/>
      <c r="Q322" s="234"/>
      <c r="R322" s="234"/>
      <c r="S322" s="234"/>
      <c r="T322" s="235"/>
      <c r="AT322" s="236" t="s">
        <v>197</v>
      </c>
      <c r="AU322" s="236" t="s">
        <v>84</v>
      </c>
      <c r="AV322" s="13" t="s">
        <v>82</v>
      </c>
      <c r="AW322" s="13" t="s">
        <v>37</v>
      </c>
      <c r="AX322" s="13" t="s">
        <v>74</v>
      </c>
      <c r="AY322" s="236" t="s">
        <v>186</v>
      </c>
    </row>
    <row r="323" spans="2:65" s="12" customFormat="1" ht="13.5">
      <c r="B323" s="216"/>
      <c r="C323" s="217"/>
      <c r="D323" s="213" t="s">
        <v>197</v>
      </c>
      <c r="E323" s="218" t="s">
        <v>30</v>
      </c>
      <c r="F323" s="219" t="s">
        <v>193</v>
      </c>
      <c r="G323" s="217"/>
      <c r="H323" s="220">
        <v>4</v>
      </c>
      <c r="I323" s="221"/>
      <c r="J323" s="217"/>
      <c r="K323" s="217"/>
      <c r="L323" s="222"/>
      <c r="M323" s="223"/>
      <c r="N323" s="224"/>
      <c r="O323" s="224"/>
      <c r="P323" s="224"/>
      <c r="Q323" s="224"/>
      <c r="R323" s="224"/>
      <c r="S323" s="224"/>
      <c r="T323" s="225"/>
      <c r="AT323" s="226" t="s">
        <v>197</v>
      </c>
      <c r="AU323" s="226" t="s">
        <v>84</v>
      </c>
      <c r="AV323" s="12" t="s">
        <v>84</v>
      </c>
      <c r="AW323" s="12" t="s">
        <v>37</v>
      </c>
      <c r="AX323" s="12" t="s">
        <v>74</v>
      </c>
      <c r="AY323" s="226" t="s">
        <v>186</v>
      </c>
    </row>
    <row r="324" spans="2:65" s="1" customFormat="1" ht="25.5" customHeight="1">
      <c r="B324" s="41"/>
      <c r="C324" s="201" t="s">
        <v>514</v>
      </c>
      <c r="D324" s="201" t="s">
        <v>188</v>
      </c>
      <c r="E324" s="202" t="s">
        <v>515</v>
      </c>
      <c r="F324" s="203" t="s">
        <v>516</v>
      </c>
      <c r="G324" s="204" t="s">
        <v>191</v>
      </c>
      <c r="H324" s="205">
        <v>8</v>
      </c>
      <c r="I324" s="206"/>
      <c r="J324" s="207">
        <f>ROUND(I324*H324,2)</f>
        <v>0</v>
      </c>
      <c r="K324" s="203" t="s">
        <v>192</v>
      </c>
      <c r="L324" s="61"/>
      <c r="M324" s="208" t="s">
        <v>30</v>
      </c>
      <c r="N324" s="209" t="s">
        <v>45</v>
      </c>
      <c r="O324" s="42"/>
      <c r="P324" s="210">
        <f>O324*H324</f>
        <v>0</v>
      </c>
      <c r="Q324" s="210">
        <v>8.4999999999999995E-4</v>
      </c>
      <c r="R324" s="210">
        <f>Q324*H324</f>
        <v>6.7999999999999996E-3</v>
      </c>
      <c r="S324" s="210">
        <v>0</v>
      </c>
      <c r="T324" s="211">
        <f>S324*H324</f>
        <v>0</v>
      </c>
      <c r="AR324" s="24" t="s">
        <v>193</v>
      </c>
      <c r="AT324" s="24" t="s">
        <v>188</v>
      </c>
      <c r="AU324" s="24" t="s">
        <v>84</v>
      </c>
      <c r="AY324" s="24" t="s">
        <v>186</v>
      </c>
      <c r="BE324" s="212">
        <f>IF(N324="základní",J324,0)</f>
        <v>0</v>
      </c>
      <c r="BF324" s="212">
        <f>IF(N324="snížená",J324,0)</f>
        <v>0</v>
      </c>
      <c r="BG324" s="212">
        <f>IF(N324="zákl. přenesená",J324,0)</f>
        <v>0</v>
      </c>
      <c r="BH324" s="212">
        <f>IF(N324="sníž. přenesená",J324,0)</f>
        <v>0</v>
      </c>
      <c r="BI324" s="212">
        <f>IF(N324="nulová",J324,0)</f>
        <v>0</v>
      </c>
      <c r="BJ324" s="24" t="s">
        <v>82</v>
      </c>
      <c r="BK324" s="212">
        <f>ROUND(I324*H324,2)</f>
        <v>0</v>
      </c>
      <c r="BL324" s="24" t="s">
        <v>193</v>
      </c>
      <c r="BM324" s="24" t="s">
        <v>517</v>
      </c>
    </row>
    <row r="325" spans="2:65" s="1" customFormat="1" ht="27">
      <c r="B325" s="41"/>
      <c r="C325" s="63"/>
      <c r="D325" s="213" t="s">
        <v>195</v>
      </c>
      <c r="E325" s="63"/>
      <c r="F325" s="214" t="s">
        <v>518</v>
      </c>
      <c r="G325" s="63"/>
      <c r="H325" s="63"/>
      <c r="I325" s="172"/>
      <c r="J325" s="63"/>
      <c r="K325" s="63"/>
      <c r="L325" s="61"/>
      <c r="M325" s="215"/>
      <c r="N325" s="42"/>
      <c r="O325" s="42"/>
      <c r="P325" s="42"/>
      <c r="Q325" s="42"/>
      <c r="R325" s="42"/>
      <c r="S325" s="42"/>
      <c r="T325" s="78"/>
      <c r="AT325" s="24" t="s">
        <v>195</v>
      </c>
      <c r="AU325" s="24" t="s">
        <v>84</v>
      </c>
    </row>
    <row r="326" spans="2:65" s="13" customFormat="1" ht="13.5">
      <c r="B326" s="227"/>
      <c r="C326" s="228"/>
      <c r="D326" s="213" t="s">
        <v>197</v>
      </c>
      <c r="E326" s="229" t="s">
        <v>30</v>
      </c>
      <c r="F326" s="230" t="s">
        <v>519</v>
      </c>
      <c r="G326" s="228"/>
      <c r="H326" s="229" t="s">
        <v>30</v>
      </c>
      <c r="I326" s="231"/>
      <c r="J326" s="228"/>
      <c r="K326" s="228"/>
      <c r="L326" s="232"/>
      <c r="M326" s="233"/>
      <c r="N326" s="234"/>
      <c r="O326" s="234"/>
      <c r="P326" s="234"/>
      <c r="Q326" s="234"/>
      <c r="R326" s="234"/>
      <c r="S326" s="234"/>
      <c r="T326" s="235"/>
      <c r="AT326" s="236" t="s">
        <v>197</v>
      </c>
      <c r="AU326" s="236" t="s">
        <v>84</v>
      </c>
      <c r="AV326" s="13" t="s">
        <v>82</v>
      </c>
      <c r="AW326" s="13" t="s">
        <v>37</v>
      </c>
      <c r="AX326" s="13" t="s">
        <v>74</v>
      </c>
      <c r="AY326" s="236" t="s">
        <v>186</v>
      </c>
    </row>
    <row r="327" spans="2:65" s="13" customFormat="1" ht="13.5">
      <c r="B327" s="227"/>
      <c r="C327" s="228"/>
      <c r="D327" s="213" t="s">
        <v>197</v>
      </c>
      <c r="E327" s="229" t="s">
        <v>30</v>
      </c>
      <c r="F327" s="230" t="s">
        <v>520</v>
      </c>
      <c r="G327" s="228"/>
      <c r="H327" s="229" t="s">
        <v>30</v>
      </c>
      <c r="I327" s="231"/>
      <c r="J327" s="228"/>
      <c r="K327" s="228"/>
      <c r="L327" s="232"/>
      <c r="M327" s="233"/>
      <c r="N327" s="234"/>
      <c r="O327" s="234"/>
      <c r="P327" s="234"/>
      <c r="Q327" s="234"/>
      <c r="R327" s="234"/>
      <c r="S327" s="234"/>
      <c r="T327" s="235"/>
      <c r="AT327" s="236" t="s">
        <v>197</v>
      </c>
      <c r="AU327" s="236" t="s">
        <v>84</v>
      </c>
      <c r="AV327" s="13" t="s">
        <v>82</v>
      </c>
      <c r="AW327" s="13" t="s">
        <v>37</v>
      </c>
      <c r="AX327" s="13" t="s">
        <v>74</v>
      </c>
      <c r="AY327" s="236" t="s">
        <v>186</v>
      </c>
    </row>
    <row r="328" spans="2:65" s="12" customFormat="1" ht="13.5">
      <c r="B328" s="216"/>
      <c r="C328" s="217"/>
      <c r="D328" s="213" t="s">
        <v>197</v>
      </c>
      <c r="E328" s="218" t="s">
        <v>30</v>
      </c>
      <c r="F328" s="219" t="s">
        <v>521</v>
      </c>
      <c r="G328" s="217"/>
      <c r="H328" s="220">
        <v>8</v>
      </c>
      <c r="I328" s="221"/>
      <c r="J328" s="217"/>
      <c r="K328" s="217"/>
      <c r="L328" s="222"/>
      <c r="M328" s="223"/>
      <c r="N328" s="224"/>
      <c r="O328" s="224"/>
      <c r="P328" s="224"/>
      <c r="Q328" s="224"/>
      <c r="R328" s="224"/>
      <c r="S328" s="224"/>
      <c r="T328" s="225"/>
      <c r="AT328" s="226" t="s">
        <v>197</v>
      </c>
      <c r="AU328" s="226" t="s">
        <v>84</v>
      </c>
      <c r="AV328" s="12" t="s">
        <v>84</v>
      </c>
      <c r="AW328" s="12" t="s">
        <v>37</v>
      </c>
      <c r="AX328" s="12" t="s">
        <v>74</v>
      </c>
      <c r="AY328" s="226" t="s">
        <v>186</v>
      </c>
    </row>
    <row r="329" spans="2:65" s="1" customFormat="1" ht="25.5" customHeight="1">
      <c r="B329" s="41"/>
      <c r="C329" s="201" t="s">
        <v>522</v>
      </c>
      <c r="D329" s="201" t="s">
        <v>188</v>
      </c>
      <c r="E329" s="202" t="s">
        <v>523</v>
      </c>
      <c r="F329" s="203" t="s">
        <v>524</v>
      </c>
      <c r="G329" s="204" t="s">
        <v>191</v>
      </c>
      <c r="H329" s="205">
        <v>8</v>
      </c>
      <c r="I329" s="206"/>
      <c r="J329" s="207">
        <f>ROUND(I329*H329,2)</f>
        <v>0</v>
      </c>
      <c r="K329" s="203" t="s">
        <v>192</v>
      </c>
      <c r="L329" s="61"/>
      <c r="M329" s="208" t="s">
        <v>30</v>
      </c>
      <c r="N329" s="209" t="s">
        <v>45</v>
      </c>
      <c r="O329" s="42"/>
      <c r="P329" s="210">
        <f>O329*H329</f>
        <v>0</v>
      </c>
      <c r="Q329" s="210">
        <v>2.5999999999999999E-3</v>
      </c>
      <c r="R329" s="210">
        <f>Q329*H329</f>
        <v>2.0799999999999999E-2</v>
      </c>
      <c r="S329" s="210">
        <v>0</v>
      </c>
      <c r="T329" s="211">
        <f>S329*H329</f>
        <v>0</v>
      </c>
      <c r="AR329" s="24" t="s">
        <v>193</v>
      </c>
      <c r="AT329" s="24" t="s">
        <v>188</v>
      </c>
      <c r="AU329" s="24" t="s">
        <v>84</v>
      </c>
      <c r="AY329" s="24" t="s">
        <v>186</v>
      </c>
      <c r="BE329" s="212">
        <f>IF(N329="základní",J329,0)</f>
        <v>0</v>
      </c>
      <c r="BF329" s="212">
        <f>IF(N329="snížená",J329,0)</f>
        <v>0</v>
      </c>
      <c r="BG329" s="212">
        <f>IF(N329="zákl. přenesená",J329,0)</f>
        <v>0</v>
      </c>
      <c r="BH329" s="212">
        <f>IF(N329="sníž. přenesená",J329,0)</f>
        <v>0</v>
      </c>
      <c r="BI329" s="212">
        <f>IF(N329="nulová",J329,0)</f>
        <v>0</v>
      </c>
      <c r="BJ329" s="24" t="s">
        <v>82</v>
      </c>
      <c r="BK329" s="212">
        <f>ROUND(I329*H329,2)</f>
        <v>0</v>
      </c>
      <c r="BL329" s="24" t="s">
        <v>193</v>
      </c>
      <c r="BM329" s="24" t="s">
        <v>525</v>
      </c>
    </row>
    <row r="330" spans="2:65" s="1" customFormat="1" ht="27">
      <c r="B330" s="41"/>
      <c r="C330" s="63"/>
      <c r="D330" s="213" t="s">
        <v>195</v>
      </c>
      <c r="E330" s="63"/>
      <c r="F330" s="214" t="s">
        <v>526</v>
      </c>
      <c r="G330" s="63"/>
      <c r="H330" s="63"/>
      <c r="I330" s="172"/>
      <c r="J330" s="63"/>
      <c r="K330" s="63"/>
      <c r="L330" s="61"/>
      <c r="M330" s="215"/>
      <c r="N330" s="42"/>
      <c r="O330" s="42"/>
      <c r="P330" s="42"/>
      <c r="Q330" s="42"/>
      <c r="R330" s="42"/>
      <c r="S330" s="42"/>
      <c r="T330" s="78"/>
      <c r="AT330" s="24" t="s">
        <v>195</v>
      </c>
      <c r="AU330" s="24" t="s">
        <v>84</v>
      </c>
    </row>
    <row r="331" spans="2:65" s="13" customFormat="1" ht="13.5">
      <c r="B331" s="227"/>
      <c r="C331" s="228"/>
      <c r="D331" s="213" t="s">
        <v>197</v>
      </c>
      <c r="E331" s="229" t="s">
        <v>30</v>
      </c>
      <c r="F331" s="230" t="s">
        <v>527</v>
      </c>
      <c r="G331" s="228"/>
      <c r="H331" s="229" t="s">
        <v>30</v>
      </c>
      <c r="I331" s="231"/>
      <c r="J331" s="228"/>
      <c r="K331" s="228"/>
      <c r="L331" s="232"/>
      <c r="M331" s="233"/>
      <c r="N331" s="234"/>
      <c r="O331" s="234"/>
      <c r="P331" s="234"/>
      <c r="Q331" s="234"/>
      <c r="R331" s="234"/>
      <c r="S331" s="234"/>
      <c r="T331" s="235"/>
      <c r="AT331" s="236" t="s">
        <v>197</v>
      </c>
      <c r="AU331" s="236" t="s">
        <v>84</v>
      </c>
      <c r="AV331" s="13" t="s">
        <v>82</v>
      </c>
      <c r="AW331" s="13" t="s">
        <v>37</v>
      </c>
      <c r="AX331" s="13" t="s">
        <v>74</v>
      </c>
      <c r="AY331" s="236" t="s">
        <v>186</v>
      </c>
    </row>
    <row r="332" spans="2:65" s="13" customFormat="1" ht="13.5">
      <c r="B332" s="227"/>
      <c r="C332" s="228"/>
      <c r="D332" s="213" t="s">
        <v>197</v>
      </c>
      <c r="E332" s="229" t="s">
        <v>30</v>
      </c>
      <c r="F332" s="230" t="s">
        <v>520</v>
      </c>
      <c r="G332" s="228"/>
      <c r="H332" s="229" t="s">
        <v>30</v>
      </c>
      <c r="I332" s="231"/>
      <c r="J332" s="228"/>
      <c r="K332" s="228"/>
      <c r="L332" s="232"/>
      <c r="M332" s="233"/>
      <c r="N332" s="234"/>
      <c r="O332" s="234"/>
      <c r="P332" s="234"/>
      <c r="Q332" s="234"/>
      <c r="R332" s="234"/>
      <c r="S332" s="234"/>
      <c r="T332" s="235"/>
      <c r="AT332" s="236" t="s">
        <v>197</v>
      </c>
      <c r="AU332" s="236" t="s">
        <v>84</v>
      </c>
      <c r="AV332" s="13" t="s">
        <v>82</v>
      </c>
      <c r="AW332" s="13" t="s">
        <v>37</v>
      </c>
      <c r="AX332" s="13" t="s">
        <v>74</v>
      </c>
      <c r="AY332" s="236" t="s">
        <v>186</v>
      </c>
    </row>
    <row r="333" spans="2:65" s="12" customFormat="1" ht="13.5">
      <c r="B333" s="216"/>
      <c r="C333" s="217"/>
      <c r="D333" s="213" t="s">
        <v>197</v>
      </c>
      <c r="E333" s="218" t="s">
        <v>30</v>
      </c>
      <c r="F333" s="219" t="s">
        <v>521</v>
      </c>
      <c r="G333" s="217"/>
      <c r="H333" s="220">
        <v>8</v>
      </c>
      <c r="I333" s="221"/>
      <c r="J333" s="217"/>
      <c r="K333" s="217"/>
      <c r="L333" s="222"/>
      <c r="M333" s="223"/>
      <c r="N333" s="224"/>
      <c r="O333" s="224"/>
      <c r="P333" s="224"/>
      <c r="Q333" s="224"/>
      <c r="R333" s="224"/>
      <c r="S333" s="224"/>
      <c r="T333" s="225"/>
      <c r="AT333" s="226" t="s">
        <v>197</v>
      </c>
      <c r="AU333" s="226" t="s">
        <v>84</v>
      </c>
      <c r="AV333" s="12" t="s">
        <v>84</v>
      </c>
      <c r="AW333" s="12" t="s">
        <v>37</v>
      </c>
      <c r="AX333" s="12" t="s">
        <v>74</v>
      </c>
      <c r="AY333" s="226" t="s">
        <v>186</v>
      </c>
    </row>
    <row r="334" spans="2:65" s="1" customFormat="1" ht="16.5" customHeight="1">
      <c r="B334" s="41"/>
      <c r="C334" s="201" t="s">
        <v>528</v>
      </c>
      <c r="D334" s="201" t="s">
        <v>188</v>
      </c>
      <c r="E334" s="202" t="s">
        <v>529</v>
      </c>
      <c r="F334" s="203" t="s">
        <v>530</v>
      </c>
      <c r="G334" s="204" t="s">
        <v>191</v>
      </c>
      <c r="H334" s="205">
        <v>8</v>
      </c>
      <c r="I334" s="206"/>
      <c r="J334" s="207">
        <f>ROUND(I334*H334,2)</f>
        <v>0</v>
      </c>
      <c r="K334" s="203" t="s">
        <v>192</v>
      </c>
      <c r="L334" s="61"/>
      <c r="M334" s="208" t="s">
        <v>30</v>
      </c>
      <c r="N334" s="209" t="s">
        <v>45</v>
      </c>
      <c r="O334" s="42"/>
      <c r="P334" s="210">
        <f>O334*H334</f>
        <v>0</v>
      </c>
      <c r="Q334" s="210">
        <v>1.0000000000000001E-5</v>
      </c>
      <c r="R334" s="210">
        <f>Q334*H334</f>
        <v>8.0000000000000007E-5</v>
      </c>
      <c r="S334" s="210">
        <v>0</v>
      </c>
      <c r="T334" s="211">
        <f>S334*H334</f>
        <v>0</v>
      </c>
      <c r="AR334" s="24" t="s">
        <v>193</v>
      </c>
      <c r="AT334" s="24" t="s">
        <v>188</v>
      </c>
      <c r="AU334" s="24" t="s">
        <v>84</v>
      </c>
      <c r="AY334" s="24" t="s">
        <v>186</v>
      </c>
      <c r="BE334" s="212">
        <f>IF(N334="základní",J334,0)</f>
        <v>0</v>
      </c>
      <c r="BF334" s="212">
        <f>IF(N334="snížená",J334,0)</f>
        <v>0</v>
      </c>
      <c r="BG334" s="212">
        <f>IF(N334="zákl. přenesená",J334,0)</f>
        <v>0</v>
      </c>
      <c r="BH334" s="212">
        <f>IF(N334="sníž. přenesená",J334,0)</f>
        <v>0</v>
      </c>
      <c r="BI334" s="212">
        <f>IF(N334="nulová",J334,0)</f>
        <v>0</v>
      </c>
      <c r="BJ334" s="24" t="s">
        <v>82</v>
      </c>
      <c r="BK334" s="212">
        <f>ROUND(I334*H334,2)</f>
        <v>0</v>
      </c>
      <c r="BL334" s="24" t="s">
        <v>193</v>
      </c>
      <c r="BM334" s="24" t="s">
        <v>531</v>
      </c>
    </row>
    <row r="335" spans="2:65" s="1" customFormat="1" ht="27">
      <c r="B335" s="41"/>
      <c r="C335" s="63"/>
      <c r="D335" s="213" t="s">
        <v>195</v>
      </c>
      <c r="E335" s="63"/>
      <c r="F335" s="214" t="s">
        <v>532</v>
      </c>
      <c r="G335" s="63"/>
      <c r="H335" s="63"/>
      <c r="I335" s="172"/>
      <c r="J335" s="63"/>
      <c r="K335" s="63"/>
      <c r="L335" s="61"/>
      <c r="M335" s="215"/>
      <c r="N335" s="42"/>
      <c r="O335" s="42"/>
      <c r="P335" s="42"/>
      <c r="Q335" s="42"/>
      <c r="R335" s="42"/>
      <c r="S335" s="42"/>
      <c r="T335" s="78"/>
      <c r="AT335" s="24" t="s">
        <v>195</v>
      </c>
      <c r="AU335" s="24" t="s">
        <v>84</v>
      </c>
    </row>
    <row r="336" spans="2:65" s="13" customFormat="1" ht="13.5">
      <c r="B336" s="227"/>
      <c r="C336" s="228"/>
      <c r="D336" s="213" t="s">
        <v>197</v>
      </c>
      <c r="E336" s="229" t="s">
        <v>30</v>
      </c>
      <c r="F336" s="230" t="s">
        <v>520</v>
      </c>
      <c r="G336" s="228"/>
      <c r="H336" s="229" t="s">
        <v>30</v>
      </c>
      <c r="I336" s="231"/>
      <c r="J336" s="228"/>
      <c r="K336" s="228"/>
      <c r="L336" s="232"/>
      <c r="M336" s="233"/>
      <c r="N336" s="234"/>
      <c r="O336" s="234"/>
      <c r="P336" s="234"/>
      <c r="Q336" s="234"/>
      <c r="R336" s="234"/>
      <c r="S336" s="234"/>
      <c r="T336" s="235"/>
      <c r="AT336" s="236" t="s">
        <v>197</v>
      </c>
      <c r="AU336" s="236" t="s">
        <v>84</v>
      </c>
      <c r="AV336" s="13" t="s">
        <v>82</v>
      </c>
      <c r="AW336" s="13" t="s">
        <v>37</v>
      </c>
      <c r="AX336" s="13" t="s">
        <v>74</v>
      </c>
      <c r="AY336" s="236" t="s">
        <v>186</v>
      </c>
    </row>
    <row r="337" spans="2:65" s="12" customFormat="1" ht="13.5">
      <c r="B337" s="216"/>
      <c r="C337" s="217"/>
      <c r="D337" s="213" t="s">
        <v>197</v>
      </c>
      <c r="E337" s="218" t="s">
        <v>30</v>
      </c>
      <c r="F337" s="219" t="s">
        <v>521</v>
      </c>
      <c r="G337" s="217"/>
      <c r="H337" s="220">
        <v>8</v>
      </c>
      <c r="I337" s="221"/>
      <c r="J337" s="217"/>
      <c r="K337" s="217"/>
      <c r="L337" s="222"/>
      <c r="M337" s="223"/>
      <c r="N337" s="224"/>
      <c r="O337" s="224"/>
      <c r="P337" s="224"/>
      <c r="Q337" s="224"/>
      <c r="R337" s="224"/>
      <c r="S337" s="224"/>
      <c r="T337" s="225"/>
      <c r="AT337" s="226" t="s">
        <v>197</v>
      </c>
      <c r="AU337" s="226" t="s">
        <v>84</v>
      </c>
      <c r="AV337" s="12" t="s">
        <v>84</v>
      </c>
      <c r="AW337" s="12" t="s">
        <v>37</v>
      </c>
      <c r="AX337" s="12" t="s">
        <v>74</v>
      </c>
      <c r="AY337" s="226" t="s">
        <v>186</v>
      </c>
    </row>
    <row r="338" spans="2:65" s="1" customFormat="1" ht="25.5" customHeight="1">
      <c r="B338" s="41"/>
      <c r="C338" s="201" t="s">
        <v>533</v>
      </c>
      <c r="D338" s="201" t="s">
        <v>188</v>
      </c>
      <c r="E338" s="202" t="s">
        <v>534</v>
      </c>
      <c r="F338" s="203" t="s">
        <v>535</v>
      </c>
      <c r="G338" s="204" t="s">
        <v>206</v>
      </c>
      <c r="H338" s="205">
        <v>249</v>
      </c>
      <c r="I338" s="206"/>
      <c r="J338" s="207">
        <f>ROUND(I338*H338,2)</f>
        <v>0</v>
      </c>
      <c r="K338" s="203" t="s">
        <v>192</v>
      </c>
      <c r="L338" s="61"/>
      <c r="M338" s="208" t="s">
        <v>30</v>
      </c>
      <c r="N338" s="209" t="s">
        <v>45</v>
      </c>
      <c r="O338" s="42"/>
      <c r="P338" s="210">
        <f>O338*H338</f>
        <v>0</v>
      </c>
      <c r="Q338" s="210">
        <v>0.14066999999999999</v>
      </c>
      <c r="R338" s="210">
        <f>Q338*H338</f>
        <v>35.026829999999997</v>
      </c>
      <c r="S338" s="210">
        <v>0</v>
      </c>
      <c r="T338" s="211">
        <f>S338*H338</f>
        <v>0</v>
      </c>
      <c r="AR338" s="24" t="s">
        <v>193</v>
      </c>
      <c r="AT338" s="24" t="s">
        <v>188</v>
      </c>
      <c r="AU338" s="24" t="s">
        <v>84</v>
      </c>
      <c r="AY338" s="24" t="s">
        <v>186</v>
      </c>
      <c r="BE338" s="212">
        <f>IF(N338="základní",J338,0)</f>
        <v>0</v>
      </c>
      <c r="BF338" s="212">
        <f>IF(N338="snížená",J338,0)</f>
        <v>0</v>
      </c>
      <c r="BG338" s="212">
        <f>IF(N338="zákl. přenesená",J338,0)</f>
        <v>0</v>
      </c>
      <c r="BH338" s="212">
        <f>IF(N338="sníž. přenesená",J338,0)</f>
        <v>0</v>
      </c>
      <c r="BI338" s="212">
        <f>IF(N338="nulová",J338,0)</f>
        <v>0</v>
      </c>
      <c r="BJ338" s="24" t="s">
        <v>82</v>
      </c>
      <c r="BK338" s="212">
        <f>ROUND(I338*H338,2)</f>
        <v>0</v>
      </c>
      <c r="BL338" s="24" t="s">
        <v>193</v>
      </c>
      <c r="BM338" s="24" t="s">
        <v>536</v>
      </c>
    </row>
    <row r="339" spans="2:65" s="1" customFormat="1" ht="27">
      <c r="B339" s="41"/>
      <c r="C339" s="63"/>
      <c r="D339" s="213" t="s">
        <v>195</v>
      </c>
      <c r="E339" s="63"/>
      <c r="F339" s="214" t="s">
        <v>537</v>
      </c>
      <c r="G339" s="63"/>
      <c r="H339" s="63"/>
      <c r="I339" s="172"/>
      <c r="J339" s="63"/>
      <c r="K339" s="63"/>
      <c r="L339" s="61"/>
      <c r="M339" s="215"/>
      <c r="N339" s="42"/>
      <c r="O339" s="42"/>
      <c r="P339" s="42"/>
      <c r="Q339" s="42"/>
      <c r="R339" s="42"/>
      <c r="S339" s="42"/>
      <c r="T339" s="78"/>
      <c r="AT339" s="24" t="s">
        <v>195</v>
      </c>
      <c r="AU339" s="24" t="s">
        <v>84</v>
      </c>
    </row>
    <row r="340" spans="2:65" s="1" customFormat="1" ht="27">
      <c r="B340" s="41"/>
      <c r="C340" s="63"/>
      <c r="D340" s="213" t="s">
        <v>241</v>
      </c>
      <c r="E340" s="63"/>
      <c r="F340" s="248" t="s">
        <v>538</v>
      </c>
      <c r="G340" s="63"/>
      <c r="H340" s="63"/>
      <c r="I340" s="172"/>
      <c r="J340" s="63"/>
      <c r="K340" s="63"/>
      <c r="L340" s="61"/>
      <c r="M340" s="215"/>
      <c r="N340" s="42"/>
      <c r="O340" s="42"/>
      <c r="P340" s="42"/>
      <c r="Q340" s="42"/>
      <c r="R340" s="42"/>
      <c r="S340" s="42"/>
      <c r="T340" s="78"/>
      <c r="AT340" s="24" t="s">
        <v>241</v>
      </c>
      <c r="AU340" s="24" t="s">
        <v>84</v>
      </c>
    </row>
    <row r="341" spans="2:65" s="12" customFormat="1" ht="13.5">
      <c r="B341" s="216"/>
      <c r="C341" s="217"/>
      <c r="D341" s="213" t="s">
        <v>197</v>
      </c>
      <c r="E341" s="218" t="s">
        <v>30</v>
      </c>
      <c r="F341" s="219" t="s">
        <v>539</v>
      </c>
      <c r="G341" s="217"/>
      <c r="H341" s="220">
        <v>249</v>
      </c>
      <c r="I341" s="221"/>
      <c r="J341" s="217"/>
      <c r="K341" s="217"/>
      <c r="L341" s="222"/>
      <c r="M341" s="223"/>
      <c r="N341" s="224"/>
      <c r="O341" s="224"/>
      <c r="P341" s="224"/>
      <c r="Q341" s="224"/>
      <c r="R341" s="224"/>
      <c r="S341" s="224"/>
      <c r="T341" s="225"/>
      <c r="AT341" s="226" t="s">
        <v>197</v>
      </c>
      <c r="AU341" s="226" t="s">
        <v>84</v>
      </c>
      <c r="AV341" s="12" t="s">
        <v>84</v>
      </c>
      <c r="AW341" s="12" t="s">
        <v>37</v>
      </c>
      <c r="AX341" s="12" t="s">
        <v>74</v>
      </c>
      <c r="AY341" s="226" t="s">
        <v>186</v>
      </c>
    </row>
    <row r="342" spans="2:65" s="1" customFormat="1" ht="16.5" customHeight="1">
      <c r="B342" s="41"/>
      <c r="C342" s="249" t="s">
        <v>540</v>
      </c>
      <c r="D342" s="249" t="s">
        <v>301</v>
      </c>
      <c r="E342" s="250" t="s">
        <v>541</v>
      </c>
      <c r="F342" s="251" t="s">
        <v>542</v>
      </c>
      <c r="G342" s="252" t="s">
        <v>206</v>
      </c>
      <c r="H342" s="253">
        <v>249</v>
      </c>
      <c r="I342" s="254"/>
      <c r="J342" s="255">
        <f>ROUND(I342*H342,2)</f>
        <v>0</v>
      </c>
      <c r="K342" s="251" t="s">
        <v>192</v>
      </c>
      <c r="L342" s="256"/>
      <c r="M342" s="257" t="s">
        <v>30</v>
      </c>
      <c r="N342" s="258" t="s">
        <v>45</v>
      </c>
      <c r="O342" s="42"/>
      <c r="P342" s="210">
        <f>O342*H342</f>
        <v>0</v>
      </c>
      <c r="Q342" s="210">
        <v>0.15</v>
      </c>
      <c r="R342" s="210">
        <f>Q342*H342</f>
        <v>37.35</v>
      </c>
      <c r="S342" s="210">
        <v>0</v>
      </c>
      <c r="T342" s="211">
        <f>S342*H342</f>
        <v>0</v>
      </c>
      <c r="AR342" s="24" t="s">
        <v>236</v>
      </c>
      <c r="AT342" s="24" t="s">
        <v>301</v>
      </c>
      <c r="AU342" s="24" t="s">
        <v>84</v>
      </c>
      <c r="AY342" s="24" t="s">
        <v>186</v>
      </c>
      <c r="BE342" s="212">
        <f>IF(N342="základní",J342,0)</f>
        <v>0</v>
      </c>
      <c r="BF342" s="212">
        <f>IF(N342="snížená",J342,0)</f>
        <v>0</v>
      </c>
      <c r="BG342" s="212">
        <f>IF(N342="zákl. přenesená",J342,0)</f>
        <v>0</v>
      </c>
      <c r="BH342" s="212">
        <f>IF(N342="sníž. přenesená",J342,0)</f>
        <v>0</v>
      </c>
      <c r="BI342" s="212">
        <f>IF(N342="nulová",J342,0)</f>
        <v>0</v>
      </c>
      <c r="BJ342" s="24" t="s">
        <v>82</v>
      </c>
      <c r="BK342" s="212">
        <f>ROUND(I342*H342,2)</f>
        <v>0</v>
      </c>
      <c r="BL342" s="24" t="s">
        <v>193</v>
      </c>
      <c r="BM342" s="24" t="s">
        <v>543</v>
      </c>
    </row>
    <row r="343" spans="2:65" s="1" customFormat="1" ht="13.5">
      <c r="B343" s="41"/>
      <c r="C343" s="63"/>
      <c r="D343" s="213" t="s">
        <v>195</v>
      </c>
      <c r="E343" s="63"/>
      <c r="F343" s="214" t="s">
        <v>542</v>
      </c>
      <c r="G343" s="63"/>
      <c r="H343" s="63"/>
      <c r="I343" s="172"/>
      <c r="J343" s="63"/>
      <c r="K343" s="63"/>
      <c r="L343" s="61"/>
      <c r="M343" s="215"/>
      <c r="N343" s="42"/>
      <c r="O343" s="42"/>
      <c r="P343" s="42"/>
      <c r="Q343" s="42"/>
      <c r="R343" s="42"/>
      <c r="S343" s="42"/>
      <c r="T343" s="78"/>
      <c r="AT343" s="24" t="s">
        <v>195</v>
      </c>
      <c r="AU343" s="24" t="s">
        <v>84</v>
      </c>
    </row>
    <row r="344" spans="2:65" s="1" customFormat="1" ht="25.5" customHeight="1">
      <c r="B344" s="41"/>
      <c r="C344" s="201" t="s">
        <v>544</v>
      </c>
      <c r="D344" s="201" t="s">
        <v>188</v>
      </c>
      <c r="E344" s="202" t="s">
        <v>545</v>
      </c>
      <c r="F344" s="203" t="s">
        <v>546</v>
      </c>
      <c r="G344" s="204" t="s">
        <v>206</v>
      </c>
      <c r="H344" s="205">
        <v>152</v>
      </c>
      <c r="I344" s="206"/>
      <c r="J344" s="207">
        <f>ROUND(I344*H344,2)</f>
        <v>0</v>
      </c>
      <c r="K344" s="203" t="s">
        <v>192</v>
      </c>
      <c r="L344" s="61"/>
      <c r="M344" s="208" t="s">
        <v>30</v>
      </c>
      <c r="N344" s="209" t="s">
        <v>45</v>
      </c>
      <c r="O344" s="42"/>
      <c r="P344" s="210">
        <f>O344*H344</f>
        <v>0</v>
      </c>
      <c r="Q344" s="210">
        <v>0</v>
      </c>
      <c r="R344" s="210">
        <f>Q344*H344</f>
        <v>0</v>
      </c>
      <c r="S344" s="210">
        <v>0</v>
      </c>
      <c r="T344" s="211">
        <f>S344*H344</f>
        <v>0</v>
      </c>
      <c r="AR344" s="24" t="s">
        <v>193</v>
      </c>
      <c r="AT344" s="24" t="s">
        <v>188</v>
      </c>
      <c r="AU344" s="24" t="s">
        <v>84</v>
      </c>
      <c r="AY344" s="24" t="s">
        <v>186</v>
      </c>
      <c r="BE344" s="212">
        <f>IF(N344="základní",J344,0)</f>
        <v>0</v>
      </c>
      <c r="BF344" s="212">
        <f>IF(N344="snížená",J344,0)</f>
        <v>0</v>
      </c>
      <c r="BG344" s="212">
        <f>IF(N344="zákl. přenesená",J344,0)</f>
        <v>0</v>
      </c>
      <c r="BH344" s="212">
        <f>IF(N344="sníž. přenesená",J344,0)</f>
        <v>0</v>
      </c>
      <c r="BI344" s="212">
        <f>IF(N344="nulová",J344,0)</f>
        <v>0</v>
      </c>
      <c r="BJ344" s="24" t="s">
        <v>82</v>
      </c>
      <c r="BK344" s="212">
        <f>ROUND(I344*H344,2)</f>
        <v>0</v>
      </c>
      <c r="BL344" s="24" t="s">
        <v>193</v>
      </c>
      <c r="BM344" s="24" t="s">
        <v>547</v>
      </c>
    </row>
    <row r="345" spans="2:65" s="1" customFormat="1" ht="27">
      <c r="B345" s="41"/>
      <c r="C345" s="63"/>
      <c r="D345" s="213" t="s">
        <v>195</v>
      </c>
      <c r="E345" s="63"/>
      <c r="F345" s="214" t="s">
        <v>548</v>
      </c>
      <c r="G345" s="63"/>
      <c r="H345" s="63"/>
      <c r="I345" s="172"/>
      <c r="J345" s="63"/>
      <c r="K345" s="63"/>
      <c r="L345" s="61"/>
      <c r="M345" s="215"/>
      <c r="N345" s="42"/>
      <c r="O345" s="42"/>
      <c r="P345" s="42"/>
      <c r="Q345" s="42"/>
      <c r="R345" s="42"/>
      <c r="S345" s="42"/>
      <c r="T345" s="78"/>
      <c r="AT345" s="24" t="s">
        <v>195</v>
      </c>
      <c r="AU345" s="24" t="s">
        <v>84</v>
      </c>
    </row>
    <row r="346" spans="2:65" s="13" customFormat="1" ht="13.5">
      <c r="B346" s="227"/>
      <c r="C346" s="228"/>
      <c r="D346" s="213" t="s">
        <v>197</v>
      </c>
      <c r="E346" s="229" t="s">
        <v>30</v>
      </c>
      <c r="F346" s="230" t="s">
        <v>549</v>
      </c>
      <c r="G346" s="228"/>
      <c r="H346" s="229" t="s">
        <v>30</v>
      </c>
      <c r="I346" s="231"/>
      <c r="J346" s="228"/>
      <c r="K346" s="228"/>
      <c r="L346" s="232"/>
      <c r="M346" s="233"/>
      <c r="N346" s="234"/>
      <c r="O346" s="234"/>
      <c r="P346" s="234"/>
      <c r="Q346" s="234"/>
      <c r="R346" s="234"/>
      <c r="S346" s="234"/>
      <c r="T346" s="235"/>
      <c r="AT346" s="236" t="s">
        <v>197</v>
      </c>
      <c r="AU346" s="236" t="s">
        <v>84</v>
      </c>
      <c r="AV346" s="13" t="s">
        <v>82</v>
      </c>
      <c r="AW346" s="13" t="s">
        <v>37</v>
      </c>
      <c r="AX346" s="13" t="s">
        <v>74</v>
      </c>
      <c r="AY346" s="236" t="s">
        <v>186</v>
      </c>
    </row>
    <row r="347" spans="2:65" s="12" customFormat="1" ht="13.5">
      <c r="B347" s="216"/>
      <c r="C347" s="217"/>
      <c r="D347" s="213" t="s">
        <v>197</v>
      </c>
      <c r="E347" s="218" t="s">
        <v>30</v>
      </c>
      <c r="F347" s="219" t="s">
        <v>550</v>
      </c>
      <c r="G347" s="217"/>
      <c r="H347" s="220">
        <v>152</v>
      </c>
      <c r="I347" s="221"/>
      <c r="J347" s="217"/>
      <c r="K347" s="217"/>
      <c r="L347" s="222"/>
      <c r="M347" s="223"/>
      <c r="N347" s="224"/>
      <c r="O347" s="224"/>
      <c r="P347" s="224"/>
      <c r="Q347" s="224"/>
      <c r="R347" s="224"/>
      <c r="S347" s="224"/>
      <c r="T347" s="225"/>
      <c r="AT347" s="226" t="s">
        <v>197</v>
      </c>
      <c r="AU347" s="226" t="s">
        <v>84</v>
      </c>
      <c r="AV347" s="12" t="s">
        <v>84</v>
      </c>
      <c r="AW347" s="12" t="s">
        <v>37</v>
      </c>
      <c r="AX347" s="12" t="s">
        <v>74</v>
      </c>
      <c r="AY347" s="226" t="s">
        <v>186</v>
      </c>
    </row>
    <row r="348" spans="2:65" s="1" customFormat="1" ht="25.5" customHeight="1">
      <c r="B348" s="41"/>
      <c r="C348" s="201" t="s">
        <v>551</v>
      </c>
      <c r="D348" s="201" t="s">
        <v>188</v>
      </c>
      <c r="E348" s="202" t="s">
        <v>552</v>
      </c>
      <c r="F348" s="203" t="s">
        <v>553</v>
      </c>
      <c r="G348" s="204" t="s">
        <v>206</v>
      </c>
      <c r="H348" s="205">
        <v>152</v>
      </c>
      <c r="I348" s="206"/>
      <c r="J348" s="207">
        <f>ROUND(I348*H348,2)</f>
        <v>0</v>
      </c>
      <c r="K348" s="203" t="s">
        <v>192</v>
      </c>
      <c r="L348" s="61"/>
      <c r="M348" s="208" t="s">
        <v>30</v>
      </c>
      <c r="N348" s="209" t="s">
        <v>45</v>
      </c>
      <c r="O348" s="42"/>
      <c r="P348" s="210">
        <f>O348*H348</f>
        <v>0</v>
      </c>
      <c r="Q348" s="210">
        <v>9.0000000000000006E-5</v>
      </c>
      <c r="R348" s="210">
        <f>Q348*H348</f>
        <v>1.3680000000000001E-2</v>
      </c>
      <c r="S348" s="210">
        <v>0</v>
      </c>
      <c r="T348" s="211">
        <f>S348*H348</f>
        <v>0</v>
      </c>
      <c r="AR348" s="24" t="s">
        <v>193</v>
      </c>
      <c r="AT348" s="24" t="s">
        <v>188</v>
      </c>
      <c r="AU348" s="24" t="s">
        <v>84</v>
      </c>
      <c r="AY348" s="24" t="s">
        <v>186</v>
      </c>
      <c r="BE348" s="212">
        <f>IF(N348="základní",J348,0)</f>
        <v>0</v>
      </c>
      <c r="BF348" s="212">
        <f>IF(N348="snížená",J348,0)</f>
        <v>0</v>
      </c>
      <c r="BG348" s="212">
        <f>IF(N348="zákl. přenesená",J348,0)</f>
        <v>0</v>
      </c>
      <c r="BH348" s="212">
        <f>IF(N348="sníž. přenesená",J348,0)</f>
        <v>0</v>
      </c>
      <c r="BI348" s="212">
        <f>IF(N348="nulová",J348,0)</f>
        <v>0</v>
      </c>
      <c r="BJ348" s="24" t="s">
        <v>82</v>
      </c>
      <c r="BK348" s="212">
        <f>ROUND(I348*H348,2)</f>
        <v>0</v>
      </c>
      <c r="BL348" s="24" t="s">
        <v>193</v>
      </c>
      <c r="BM348" s="24" t="s">
        <v>554</v>
      </c>
    </row>
    <row r="349" spans="2:65" s="1" customFormat="1" ht="27">
      <c r="B349" s="41"/>
      <c r="C349" s="63"/>
      <c r="D349" s="213" t="s">
        <v>195</v>
      </c>
      <c r="E349" s="63"/>
      <c r="F349" s="214" t="s">
        <v>555</v>
      </c>
      <c r="G349" s="63"/>
      <c r="H349" s="63"/>
      <c r="I349" s="172"/>
      <c r="J349" s="63"/>
      <c r="K349" s="63"/>
      <c r="L349" s="61"/>
      <c r="M349" s="215"/>
      <c r="N349" s="42"/>
      <c r="O349" s="42"/>
      <c r="P349" s="42"/>
      <c r="Q349" s="42"/>
      <c r="R349" s="42"/>
      <c r="S349" s="42"/>
      <c r="T349" s="78"/>
      <c r="AT349" s="24" t="s">
        <v>195</v>
      </c>
      <c r="AU349" s="24" t="s">
        <v>84</v>
      </c>
    </row>
    <row r="350" spans="2:65" s="13" customFormat="1" ht="13.5">
      <c r="B350" s="227"/>
      <c r="C350" s="228"/>
      <c r="D350" s="213" t="s">
        <v>197</v>
      </c>
      <c r="E350" s="229" t="s">
        <v>30</v>
      </c>
      <c r="F350" s="230" t="s">
        <v>549</v>
      </c>
      <c r="G350" s="228"/>
      <c r="H350" s="229" t="s">
        <v>30</v>
      </c>
      <c r="I350" s="231"/>
      <c r="J350" s="228"/>
      <c r="K350" s="228"/>
      <c r="L350" s="232"/>
      <c r="M350" s="233"/>
      <c r="N350" s="234"/>
      <c r="O350" s="234"/>
      <c r="P350" s="234"/>
      <c r="Q350" s="234"/>
      <c r="R350" s="234"/>
      <c r="S350" s="234"/>
      <c r="T350" s="235"/>
      <c r="AT350" s="236" t="s">
        <v>197</v>
      </c>
      <c r="AU350" s="236" t="s">
        <v>84</v>
      </c>
      <c r="AV350" s="13" t="s">
        <v>82</v>
      </c>
      <c r="AW350" s="13" t="s">
        <v>37</v>
      </c>
      <c r="AX350" s="13" t="s">
        <v>74</v>
      </c>
      <c r="AY350" s="236" t="s">
        <v>186</v>
      </c>
    </row>
    <row r="351" spans="2:65" s="12" customFormat="1" ht="13.5">
      <c r="B351" s="216"/>
      <c r="C351" s="217"/>
      <c r="D351" s="213" t="s">
        <v>197</v>
      </c>
      <c r="E351" s="218" t="s">
        <v>30</v>
      </c>
      <c r="F351" s="219" t="s">
        <v>550</v>
      </c>
      <c r="G351" s="217"/>
      <c r="H351" s="220">
        <v>152</v>
      </c>
      <c r="I351" s="221"/>
      <c r="J351" s="217"/>
      <c r="K351" s="217"/>
      <c r="L351" s="222"/>
      <c r="M351" s="223"/>
      <c r="N351" s="224"/>
      <c r="O351" s="224"/>
      <c r="P351" s="224"/>
      <c r="Q351" s="224"/>
      <c r="R351" s="224"/>
      <c r="S351" s="224"/>
      <c r="T351" s="225"/>
      <c r="AT351" s="226" t="s">
        <v>197</v>
      </c>
      <c r="AU351" s="226" t="s">
        <v>84</v>
      </c>
      <c r="AV351" s="12" t="s">
        <v>84</v>
      </c>
      <c r="AW351" s="12" t="s">
        <v>37</v>
      </c>
      <c r="AX351" s="12" t="s">
        <v>82</v>
      </c>
      <c r="AY351" s="226" t="s">
        <v>186</v>
      </c>
    </row>
    <row r="352" spans="2:65" s="1" customFormat="1" ht="16.5" customHeight="1">
      <c r="B352" s="41"/>
      <c r="C352" s="201" t="s">
        <v>556</v>
      </c>
      <c r="D352" s="201" t="s">
        <v>188</v>
      </c>
      <c r="E352" s="202" t="s">
        <v>557</v>
      </c>
      <c r="F352" s="203" t="s">
        <v>558</v>
      </c>
      <c r="G352" s="204" t="s">
        <v>206</v>
      </c>
      <c r="H352" s="205">
        <v>304</v>
      </c>
      <c r="I352" s="206"/>
      <c r="J352" s="207">
        <f>ROUND(I352*H352,2)</f>
        <v>0</v>
      </c>
      <c r="K352" s="203" t="s">
        <v>192</v>
      </c>
      <c r="L352" s="61"/>
      <c r="M352" s="208" t="s">
        <v>30</v>
      </c>
      <c r="N352" s="209" t="s">
        <v>45</v>
      </c>
      <c r="O352" s="42"/>
      <c r="P352" s="210">
        <f>O352*H352</f>
        <v>0</v>
      </c>
      <c r="Q352" s="210">
        <v>0</v>
      </c>
      <c r="R352" s="210">
        <f>Q352*H352</f>
        <v>0</v>
      </c>
      <c r="S352" s="210">
        <v>0</v>
      </c>
      <c r="T352" s="211">
        <f>S352*H352</f>
        <v>0</v>
      </c>
      <c r="AR352" s="24" t="s">
        <v>193</v>
      </c>
      <c r="AT352" s="24" t="s">
        <v>188</v>
      </c>
      <c r="AU352" s="24" t="s">
        <v>84</v>
      </c>
      <c r="AY352" s="24" t="s">
        <v>186</v>
      </c>
      <c r="BE352" s="212">
        <f>IF(N352="základní",J352,0)</f>
        <v>0</v>
      </c>
      <c r="BF352" s="212">
        <f>IF(N352="snížená",J352,0)</f>
        <v>0</v>
      </c>
      <c r="BG352" s="212">
        <f>IF(N352="zákl. přenesená",J352,0)</f>
        <v>0</v>
      </c>
      <c r="BH352" s="212">
        <f>IF(N352="sníž. přenesená",J352,0)</f>
        <v>0</v>
      </c>
      <c r="BI352" s="212">
        <f>IF(N352="nulová",J352,0)</f>
        <v>0</v>
      </c>
      <c r="BJ352" s="24" t="s">
        <v>82</v>
      </c>
      <c r="BK352" s="212">
        <f>ROUND(I352*H352,2)</f>
        <v>0</v>
      </c>
      <c r="BL352" s="24" t="s">
        <v>193</v>
      </c>
      <c r="BM352" s="24" t="s">
        <v>559</v>
      </c>
    </row>
    <row r="353" spans="2:65" s="1" customFormat="1" ht="13.5">
      <c r="B353" s="41"/>
      <c r="C353" s="63"/>
      <c r="D353" s="213" t="s">
        <v>195</v>
      </c>
      <c r="E353" s="63"/>
      <c r="F353" s="214" t="s">
        <v>560</v>
      </c>
      <c r="G353" s="63"/>
      <c r="H353" s="63"/>
      <c r="I353" s="172"/>
      <c r="J353" s="63"/>
      <c r="K353" s="63"/>
      <c r="L353" s="61"/>
      <c r="M353" s="215"/>
      <c r="N353" s="42"/>
      <c r="O353" s="42"/>
      <c r="P353" s="42"/>
      <c r="Q353" s="42"/>
      <c r="R353" s="42"/>
      <c r="S353" s="42"/>
      <c r="T353" s="78"/>
      <c r="AT353" s="24" t="s">
        <v>195</v>
      </c>
      <c r="AU353" s="24" t="s">
        <v>84</v>
      </c>
    </row>
    <row r="354" spans="2:65" s="12" customFormat="1" ht="13.5">
      <c r="B354" s="216"/>
      <c r="C354" s="217"/>
      <c r="D354" s="213" t="s">
        <v>197</v>
      </c>
      <c r="E354" s="218" t="s">
        <v>30</v>
      </c>
      <c r="F354" s="219" t="s">
        <v>561</v>
      </c>
      <c r="G354" s="217"/>
      <c r="H354" s="220">
        <v>304</v>
      </c>
      <c r="I354" s="221"/>
      <c r="J354" s="217"/>
      <c r="K354" s="217"/>
      <c r="L354" s="222"/>
      <c r="M354" s="223"/>
      <c r="N354" s="224"/>
      <c r="O354" s="224"/>
      <c r="P354" s="224"/>
      <c r="Q354" s="224"/>
      <c r="R354" s="224"/>
      <c r="S354" s="224"/>
      <c r="T354" s="225"/>
      <c r="AT354" s="226" t="s">
        <v>197</v>
      </c>
      <c r="AU354" s="226" t="s">
        <v>84</v>
      </c>
      <c r="AV354" s="12" t="s">
        <v>84</v>
      </c>
      <c r="AW354" s="12" t="s">
        <v>37</v>
      </c>
      <c r="AX354" s="12" t="s">
        <v>82</v>
      </c>
      <c r="AY354" s="226" t="s">
        <v>186</v>
      </c>
    </row>
    <row r="355" spans="2:65" s="1" customFormat="1" ht="25.5" customHeight="1">
      <c r="B355" s="41"/>
      <c r="C355" s="201" t="s">
        <v>562</v>
      </c>
      <c r="D355" s="201" t="s">
        <v>188</v>
      </c>
      <c r="E355" s="202" t="s">
        <v>563</v>
      </c>
      <c r="F355" s="203" t="s">
        <v>564</v>
      </c>
      <c r="G355" s="204" t="s">
        <v>206</v>
      </c>
      <c r="H355" s="205">
        <v>145</v>
      </c>
      <c r="I355" s="206"/>
      <c r="J355" s="207">
        <f>ROUND(I355*H355,2)</f>
        <v>0</v>
      </c>
      <c r="K355" s="203" t="s">
        <v>30</v>
      </c>
      <c r="L355" s="61"/>
      <c r="M355" s="208" t="s">
        <v>30</v>
      </c>
      <c r="N355" s="209" t="s">
        <v>45</v>
      </c>
      <c r="O355" s="42"/>
      <c r="P355" s="210">
        <f>O355*H355</f>
        <v>0</v>
      </c>
      <c r="Q355" s="210">
        <v>0.27093</v>
      </c>
      <c r="R355" s="210">
        <f>Q355*H355</f>
        <v>39.284849999999999</v>
      </c>
      <c r="S355" s="210">
        <v>0</v>
      </c>
      <c r="T355" s="211">
        <f>S355*H355</f>
        <v>0</v>
      </c>
      <c r="AR355" s="24" t="s">
        <v>193</v>
      </c>
      <c r="AT355" s="24" t="s">
        <v>188</v>
      </c>
      <c r="AU355" s="24" t="s">
        <v>84</v>
      </c>
      <c r="AY355" s="24" t="s">
        <v>186</v>
      </c>
      <c r="BE355" s="212">
        <f>IF(N355="základní",J355,0)</f>
        <v>0</v>
      </c>
      <c r="BF355" s="212">
        <f>IF(N355="snížená",J355,0)</f>
        <v>0</v>
      </c>
      <c r="BG355" s="212">
        <f>IF(N355="zákl. přenesená",J355,0)</f>
        <v>0</v>
      </c>
      <c r="BH355" s="212">
        <f>IF(N355="sníž. přenesená",J355,0)</f>
        <v>0</v>
      </c>
      <c r="BI355" s="212">
        <f>IF(N355="nulová",J355,0)</f>
        <v>0</v>
      </c>
      <c r="BJ355" s="24" t="s">
        <v>82</v>
      </c>
      <c r="BK355" s="212">
        <f>ROUND(I355*H355,2)</f>
        <v>0</v>
      </c>
      <c r="BL355" s="24" t="s">
        <v>193</v>
      </c>
      <c r="BM355" s="24" t="s">
        <v>565</v>
      </c>
    </row>
    <row r="356" spans="2:65" s="1" customFormat="1" ht="27">
      <c r="B356" s="41"/>
      <c r="C356" s="63"/>
      <c r="D356" s="213" t="s">
        <v>195</v>
      </c>
      <c r="E356" s="63"/>
      <c r="F356" s="214" t="s">
        <v>566</v>
      </c>
      <c r="G356" s="63"/>
      <c r="H356" s="63"/>
      <c r="I356" s="172"/>
      <c r="J356" s="63"/>
      <c r="K356" s="63"/>
      <c r="L356" s="61"/>
      <c r="M356" s="215"/>
      <c r="N356" s="42"/>
      <c r="O356" s="42"/>
      <c r="P356" s="42"/>
      <c r="Q356" s="42"/>
      <c r="R356" s="42"/>
      <c r="S356" s="42"/>
      <c r="T356" s="78"/>
      <c r="AT356" s="24" t="s">
        <v>195</v>
      </c>
      <c r="AU356" s="24" t="s">
        <v>84</v>
      </c>
    </row>
    <row r="357" spans="2:65" s="12" customFormat="1" ht="13.5">
      <c r="B357" s="216"/>
      <c r="C357" s="217"/>
      <c r="D357" s="213" t="s">
        <v>197</v>
      </c>
      <c r="E357" s="218" t="s">
        <v>30</v>
      </c>
      <c r="F357" s="219" t="s">
        <v>567</v>
      </c>
      <c r="G357" s="217"/>
      <c r="H357" s="220">
        <v>145</v>
      </c>
      <c r="I357" s="221"/>
      <c r="J357" s="217"/>
      <c r="K357" s="217"/>
      <c r="L357" s="222"/>
      <c r="M357" s="223"/>
      <c r="N357" s="224"/>
      <c r="O357" s="224"/>
      <c r="P357" s="224"/>
      <c r="Q357" s="224"/>
      <c r="R357" s="224"/>
      <c r="S357" s="224"/>
      <c r="T357" s="225"/>
      <c r="AT357" s="226" t="s">
        <v>197</v>
      </c>
      <c r="AU357" s="226" t="s">
        <v>84</v>
      </c>
      <c r="AV357" s="12" t="s">
        <v>84</v>
      </c>
      <c r="AW357" s="12" t="s">
        <v>37</v>
      </c>
      <c r="AX357" s="12" t="s">
        <v>82</v>
      </c>
      <c r="AY357" s="226" t="s">
        <v>186</v>
      </c>
    </row>
    <row r="358" spans="2:65" s="11" customFormat="1" ht="29.85" customHeight="1">
      <c r="B358" s="185"/>
      <c r="C358" s="186"/>
      <c r="D358" s="187" t="s">
        <v>73</v>
      </c>
      <c r="E358" s="199" t="s">
        <v>568</v>
      </c>
      <c r="F358" s="199" t="s">
        <v>569</v>
      </c>
      <c r="G358" s="186"/>
      <c r="H358" s="186"/>
      <c r="I358" s="189"/>
      <c r="J358" s="200">
        <f>BK358</f>
        <v>0</v>
      </c>
      <c r="K358" s="186"/>
      <c r="L358" s="191"/>
      <c r="M358" s="192"/>
      <c r="N358" s="193"/>
      <c r="O358" s="193"/>
      <c r="P358" s="194">
        <f>SUM(P359:P379)</f>
        <v>0</v>
      </c>
      <c r="Q358" s="193"/>
      <c r="R358" s="194">
        <f>SUM(R359:R379)</f>
        <v>0</v>
      </c>
      <c r="S358" s="193"/>
      <c r="T358" s="195">
        <f>SUM(T359:T379)</f>
        <v>0</v>
      </c>
      <c r="AR358" s="196" t="s">
        <v>82</v>
      </c>
      <c r="AT358" s="197" t="s">
        <v>73</v>
      </c>
      <c r="AU358" s="197" t="s">
        <v>82</v>
      </c>
      <c r="AY358" s="196" t="s">
        <v>186</v>
      </c>
      <c r="BK358" s="198">
        <f>SUM(BK359:BK379)</f>
        <v>0</v>
      </c>
    </row>
    <row r="359" spans="2:65" s="1" customFormat="1" ht="25.5" customHeight="1">
      <c r="B359" s="41"/>
      <c r="C359" s="201" t="s">
        <v>570</v>
      </c>
      <c r="D359" s="201" t="s">
        <v>188</v>
      </c>
      <c r="E359" s="202" t="s">
        <v>571</v>
      </c>
      <c r="F359" s="203" t="s">
        <v>572</v>
      </c>
      <c r="G359" s="204" t="s">
        <v>304</v>
      </c>
      <c r="H359" s="205">
        <v>94.35</v>
      </c>
      <c r="I359" s="206"/>
      <c r="J359" s="207">
        <f>ROUND(I359*H359,2)</f>
        <v>0</v>
      </c>
      <c r="K359" s="203" t="s">
        <v>30</v>
      </c>
      <c r="L359" s="61"/>
      <c r="M359" s="208" t="s">
        <v>30</v>
      </c>
      <c r="N359" s="209" t="s">
        <v>45</v>
      </c>
      <c r="O359" s="42"/>
      <c r="P359" s="210">
        <f>O359*H359</f>
        <v>0</v>
      </c>
      <c r="Q359" s="210">
        <v>0</v>
      </c>
      <c r="R359" s="210">
        <f>Q359*H359</f>
        <v>0</v>
      </c>
      <c r="S359" s="210">
        <v>0</v>
      </c>
      <c r="T359" s="211">
        <f>S359*H359</f>
        <v>0</v>
      </c>
      <c r="AR359" s="24" t="s">
        <v>193</v>
      </c>
      <c r="AT359" s="24" t="s">
        <v>188</v>
      </c>
      <c r="AU359" s="24" t="s">
        <v>84</v>
      </c>
      <c r="AY359" s="24" t="s">
        <v>186</v>
      </c>
      <c r="BE359" s="212">
        <f>IF(N359="základní",J359,0)</f>
        <v>0</v>
      </c>
      <c r="BF359" s="212">
        <f>IF(N359="snížená",J359,0)</f>
        <v>0</v>
      </c>
      <c r="BG359" s="212">
        <f>IF(N359="zákl. přenesená",J359,0)</f>
        <v>0</v>
      </c>
      <c r="BH359" s="212">
        <f>IF(N359="sníž. přenesená",J359,0)</f>
        <v>0</v>
      </c>
      <c r="BI359" s="212">
        <f>IF(N359="nulová",J359,0)</f>
        <v>0</v>
      </c>
      <c r="BJ359" s="24" t="s">
        <v>82</v>
      </c>
      <c r="BK359" s="212">
        <f>ROUND(I359*H359,2)</f>
        <v>0</v>
      </c>
      <c r="BL359" s="24" t="s">
        <v>193</v>
      </c>
      <c r="BM359" s="24" t="s">
        <v>573</v>
      </c>
    </row>
    <row r="360" spans="2:65" s="1" customFormat="1" ht="27">
      <c r="B360" s="41"/>
      <c r="C360" s="63"/>
      <c r="D360" s="213" t="s">
        <v>195</v>
      </c>
      <c r="E360" s="63"/>
      <c r="F360" s="214" t="s">
        <v>574</v>
      </c>
      <c r="G360" s="63"/>
      <c r="H360" s="63"/>
      <c r="I360" s="172"/>
      <c r="J360" s="63"/>
      <c r="K360" s="63"/>
      <c r="L360" s="61"/>
      <c r="M360" s="215"/>
      <c r="N360" s="42"/>
      <c r="O360" s="42"/>
      <c r="P360" s="42"/>
      <c r="Q360" s="42"/>
      <c r="R360" s="42"/>
      <c r="S360" s="42"/>
      <c r="T360" s="78"/>
      <c r="AT360" s="24" t="s">
        <v>195</v>
      </c>
      <c r="AU360" s="24" t="s">
        <v>84</v>
      </c>
    </row>
    <row r="361" spans="2:65" s="12" customFormat="1" ht="13.5">
      <c r="B361" s="216"/>
      <c r="C361" s="217"/>
      <c r="D361" s="213" t="s">
        <v>197</v>
      </c>
      <c r="E361" s="218" t="s">
        <v>30</v>
      </c>
      <c r="F361" s="219" t="s">
        <v>575</v>
      </c>
      <c r="G361" s="217"/>
      <c r="H361" s="220">
        <v>94.35</v>
      </c>
      <c r="I361" s="221"/>
      <c r="J361" s="217"/>
      <c r="K361" s="217"/>
      <c r="L361" s="222"/>
      <c r="M361" s="223"/>
      <c r="N361" s="224"/>
      <c r="O361" s="224"/>
      <c r="P361" s="224"/>
      <c r="Q361" s="224"/>
      <c r="R361" s="224"/>
      <c r="S361" s="224"/>
      <c r="T361" s="225"/>
      <c r="AT361" s="226" t="s">
        <v>197</v>
      </c>
      <c r="AU361" s="226" t="s">
        <v>84</v>
      </c>
      <c r="AV361" s="12" t="s">
        <v>84</v>
      </c>
      <c r="AW361" s="12" t="s">
        <v>37</v>
      </c>
      <c r="AX361" s="12" t="s">
        <v>74</v>
      </c>
      <c r="AY361" s="226" t="s">
        <v>186</v>
      </c>
    </row>
    <row r="362" spans="2:65" s="1" customFormat="1" ht="25.5" customHeight="1">
      <c r="B362" s="41"/>
      <c r="C362" s="201" t="s">
        <v>576</v>
      </c>
      <c r="D362" s="201" t="s">
        <v>188</v>
      </c>
      <c r="E362" s="202" t="s">
        <v>577</v>
      </c>
      <c r="F362" s="203" t="s">
        <v>578</v>
      </c>
      <c r="G362" s="204" t="s">
        <v>304</v>
      </c>
      <c r="H362" s="205">
        <v>39.975000000000001</v>
      </c>
      <c r="I362" s="206"/>
      <c r="J362" s="207">
        <f>ROUND(I362*H362,2)</f>
        <v>0</v>
      </c>
      <c r="K362" s="203" t="s">
        <v>30</v>
      </c>
      <c r="L362" s="61"/>
      <c r="M362" s="208" t="s">
        <v>30</v>
      </c>
      <c r="N362" s="209" t="s">
        <v>45</v>
      </c>
      <c r="O362" s="42"/>
      <c r="P362" s="210">
        <f>O362*H362</f>
        <v>0</v>
      </c>
      <c r="Q362" s="210">
        <v>0</v>
      </c>
      <c r="R362" s="210">
        <f>Q362*H362</f>
        <v>0</v>
      </c>
      <c r="S362" s="210">
        <v>0</v>
      </c>
      <c r="T362" s="211">
        <f>S362*H362</f>
        <v>0</v>
      </c>
      <c r="AR362" s="24" t="s">
        <v>193</v>
      </c>
      <c r="AT362" s="24" t="s">
        <v>188</v>
      </c>
      <c r="AU362" s="24" t="s">
        <v>84</v>
      </c>
      <c r="AY362" s="24" t="s">
        <v>186</v>
      </c>
      <c r="BE362" s="212">
        <f>IF(N362="základní",J362,0)</f>
        <v>0</v>
      </c>
      <c r="BF362" s="212">
        <f>IF(N362="snížená",J362,0)</f>
        <v>0</v>
      </c>
      <c r="BG362" s="212">
        <f>IF(N362="zákl. přenesená",J362,0)</f>
        <v>0</v>
      </c>
      <c r="BH362" s="212">
        <f>IF(N362="sníž. přenesená",J362,0)</f>
        <v>0</v>
      </c>
      <c r="BI362" s="212">
        <f>IF(N362="nulová",J362,0)</f>
        <v>0</v>
      </c>
      <c r="BJ362" s="24" t="s">
        <v>82</v>
      </c>
      <c r="BK362" s="212">
        <f>ROUND(I362*H362,2)</f>
        <v>0</v>
      </c>
      <c r="BL362" s="24" t="s">
        <v>193</v>
      </c>
      <c r="BM362" s="24" t="s">
        <v>579</v>
      </c>
    </row>
    <row r="363" spans="2:65" s="1" customFormat="1" ht="27">
      <c r="B363" s="41"/>
      <c r="C363" s="63"/>
      <c r="D363" s="213" t="s">
        <v>195</v>
      </c>
      <c r="E363" s="63"/>
      <c r="F363" s="214" t="s">
        <v>580</v>
      </c>
      <c r="G363" s="63"/>
      <c r="H363" s="63"/>
      <c r="I363" s="172"/>
      <c r="J363" s="63"/>
      <c r="K363" s="63"/>
      <c r="L363" s="61"/>
      <c r="M363" s="215"/>
      <c r="N363" s="42"/>
      <c r="O363" s="42"/>
      <c r="P363" s="42"/>
      <c r="Q363" s="42"/>
      <c r="R363" s="42"/>
      <c r="S363" s="42"/>
      <c r="T363" s="78"/>
      <c r="AT363" s="24" t="s">
        <v>195</v>
      </c>
      <c r="AU363" s="24" t="s">
        <v>84</v>
      </c>
    </row>
    <row r="364" spans="2:65" s="12" customFormat="1" ht="13.5">
      <c r="B364" s="216"/>
      <c r="C364" s="217"/>
      <c r="D364" s="213" t="s">
        <v>197</v>
      </c>
      <c r="E364" s="218" t="s">
        <v>30</v>
      </c>
      <c r="F364" s="219" t="s">
        <v>581</v>
      </c>
      <c r="G364" s="217"/>
      <c r="H364" s="220">
        <v>39.975000000000001</v>
      </c>
      <c r="I364" s="221"/>
      <c r="J364" s="217"/>
      <c r="K364" s="217"/>
      <c r="L364" s="222"/>
      <c r="M364" s="223"/>
      <c r="N364" s="224"/>
      <c r="O364" s="224"/>
      <c r="P364" s="224"/>
      <c r="Q364" s="224"/>
      <c r="R364" s="224"/>
      <c r="S364" s="224"/>
      <c r="T364" s="225"/>
      <c r="AT364" s="226" t="s">
        <v>197</v>
      </c>
      <c r="AU364" s="226" t="s">
        <v>84</v>
      </c>
      <c r="AV364" s="12" t="s">
        <v>84</v>
      </c>
      <c r="AW364" s="12" t="s">
        <v>37</v>
      </c>
      <c r="AX364" s="12" t="s">
        <v>74</v>
      </c>
      <c r="AY364" s="226" t="s">
        <v>186</v>
      </c>
    </row>
    <row r="365" spans="2:65" s="1" customFormat="1" ht="16.5" customHeight="1">
      <c r="B365" s="41"/>
      <c r="C365" s="201" t="s">
        <v>582</v>
      </c>
      <c r="D365" s="201" t="s">
        <v>188</v>
      </c>
      <c r="E365" s="202" t="s">
        <v>583</v>
      </c>
      <c r="F365" s="203" t="s">
        <v>584</v>
      </c>
      <c r="G365" s="204" t="s">
        <v>304</v>
      </c>
      <c r="H365" s="205">
        <v>94.35</v>
      </c>
      <c r="I365" s="206"/>
      <c r="J365" s="207">
        <f>ROUND(I365*H365,2)</f>
        <v>0</v>
      </c>
      <c r="K365" s="203" t="s">
        <v>192</v>
      </c>
      <c r="L365" s="61"/>
      <c r="M365" s="208" t="s">
        <v>30</v>
      </c>
      <c r="N365" s="209" t="s">
        <v>45</v>
      </c>
      <c r="O365" s="42"/>
      <c r="P365" s="210">
        <f>O365*H365</f>
        <v>0</v>
      </c>
      <c r="Q365" s="210">
        <v>0</v>
      </c>
      <c r="R365" s="210">
        <f>Q365*H365</f>
        <v>0</v>
      </c>
      <c r="S365" s="210">
        <v>0</v>
      </c>
      <c r="T365" s="211">
        <f>S365*H365</f>
        <v>0</v>
      </c>
      <c r="AR365" s="24" t="s">
        <v>193</v>
      </c>
      <c r="AT365" s="24" t="s">
        <v>188</v>
      </c>
      <c r="AU365" s="24" t="s">
        <v>84</v>
      </c>
      <c r="AY365" s="24" t="s">
        <v>186</v>
      </c>
      <c r="BE365" s="212">
        <f>IF(N365="základní",J365,0)</f>
        <v>0</v>
      </c>
      <c r="BF365" s="212">
        <f>IF(N365="snížená",J365,0)</f>
        <v>0</v>
      </c>
      <c r="BG365" s="212">
        <f>IF(N365="zákl. přenesená",J365,0)</f>
        <v>0</v>
      </c>
      <c r="BH365" s="212">
        <f>IF(N365="sníž. přenesená",J365,0)</f>
        <v>0</v>
      </c>
      <c r="BI365" s="212">
        <f>IF(N365="nulová",J365,0)</f>
        <v>0</v>
      </c>
      <c r="BJ365" s="24" t="s">
        <v>82</v>
      </c>
      <c r="BK365" s="212">
        <f>ROUND(I365*H365,2)</f>
        <v>0</v>
      </c>
      <c r="BL365" s="24" t="s">
        <v>193</v>
      </c>
      <c r="BM365" s="24" t="s">
        <v>585</v>
      </c>
    </row>
    <row r="366" spans="2:65" s="1" customFormat="1" ht="13.5">
      <c r="B366" s="41"/>
      <c r="C366" s="63"/>
      <c r="D366" s="213" t="s">
        <v>195</v>
      </c>
      <c r="E366" s="63"/>
      <c r="F366" s="214" t="s">
        <v>586</v>
      </c>
      <c r="G366" s="63"/>
      <c r="H366" s="63"/>
      <c r="I366" s="172"/>
      <c r="J366" s="63"/>
      <c r="K366" s="63"/>
      <c r="L366" s="61"/>
      <c r="M366" s="215"/>
      <c r="N366" s="42"/>
      <c r="O366" s="42"/>
      <c r="P366" s="42"/>
      <c r="Q366" s="42"/>
      <c r="R366" s="42"/>
      <c r="S366" s="42"/>
      <c r="T366" s="78"/>
      <c r="AT366" s="24" t="s">
        <v>195</v>
      </c>
      <c r="AU366" s="24" t="s">
        <v>84</v>
      </c>
    </row>
    <row r="367" spans="2:65" s="12" customFormat="1" ht="13.5">
      <c r="B367" s="216"/>
      <c r="C367" s="217"/>
      <c r="D367" s="213" t="s">
        <v>197</v>
      </c>
      <c r="E367" s="218" t="s">
        <v>30</v>
      </c>
      <c r="F367" s="219" t="s">
        <v>575</v>
      </c>
      <c r="G367" s="217"/>
      <c r="H367" s="220">
        <v>94.35</v>
      </c>
      <c r="I367" s="221"/>
      <c r="J367" s="217"/>
      <c r="K367" s="217"/>
      <c r="L367" s="222"/>
      <c r="M367" s="223"/>
      <c r="N367" s="224"/>
      <c r="O367" s="224"/>
      <c r="P367" s="224"/>
      <c r="Q367" s="224"/>
      <c r="R367" s="224"/>
      <c r="S367" s="224"/>
      <c r="T367" s="225"/>
      <c r="AT367" s="226" t="s">
        <v>197</v>
      </c>
      <c r="AU367" s="226" t="s">
        <v>84</v>
      </c>
      <c r="AV367" s="12" t="s">
        <v>84</v>
      </c>
      <c r="AW367" s="12" t="s">
        <v>37</v>
      </c>
      <c r="AX367" s="12" t="s">
        <v>82</v>
      </c>
      <c r="AY367" s="226" t="s">
        <v>186</v>
      </c>
    </row>
    <row r="368" spans="2:65" s="1" customFormat="1" ht="16.5" customHeight="1">
      <c r="B368" s="41"/>
      <c r="C368" s="201" t="s">
        <v>587</v>
      </c>
      <c r="D368" s="201" t="s">
        <v>188</v>
      </c>
      <c r="E368" s="202" t="s">
        <v>588</v>
      </c>
      <c r="F368" s="203" t="s">
        <v>589</v>
      </c>
      <c r="G368" s="204" t="s">
        <v>304</v>
      </c>
      <c r="H368" s="205">
        <v>39.975000000000001</v>
      </c>
      <c r="I368" s="206"/>
      <c r="J368" s="207">
        <f>ROUND(I368*H368,2)</f>
        <v>0</v>
      </c>
      <c r="K368" s="203" t="s">
        <v>192</v>
      </c>
      <c r="L368" s="61"/>
      <c r="M368" s="208" t="s">
        <v>30</v>
      </c>
      <c r="N368" s="209" t="s">
        <v>45</v>
      </c>
      <c r="O368" s="42"/>
      <c r="P368" s="210">
        <f>O368*H368</f>
        <v>0</v>
      </c>
      <c r="Q368" s="210">
        <v>0</v>
      </c>
      <c r="R368" s="210">
        <f>Q368*H368</f>
        <v>0</v>
      </c>
      <c r="S368" s="210">
        <v>0</v>
      </c>
      <c r="T368" s="211">
        <f>S368*H368</f>
        <v>0</v>
      </c>
      <c r="AR368" s="24" t="s">
        <v>193</v>
      </c>
      <c r="AT368" s="24" t="s">
        <v>188</v>
      </c>
      <c r="AU368" s="24" t="s">
        <v>84</v>
      </c>
      <c r="AY368" s="24" t="s">
        <v>186</v>
      </c>
      <c r="BE368" s="212">
        <f>IF(N368="základní",J368,0)</f>
        <v>0</v>
      </c>
      <c r="BF368" s="212">
        <f>IF(N368="snížená",J368,0)</f>
        <v>0</v>
      </c>
      <c r="BG368" s="212">
        <f>IF(N368="zákl. přenesená",J368,0)</f>
        <v>0</v>
      </c>
      <c r="BH368" s="212">
        <f>IF(N368="sníž. přenesená",J368,0)</f>
        <v>0</v>
      </c>
      <c r="BI368" s="212">
        <f>IF(N368="nulová",J368,0)</f>
        <v>0</v>
      </c>
      <c r="BJ368" s="24" t="s">
        <v>82</v>
      </c>
      <c r="BK368" s="212">
        <f>ROUND(I368*H368,2)</f>
        <v>0</v>
      </c>
      <c r="BL368" s="24" t="s">
        <v>193</v>
      </c>
      <c r="BM368" s="24" t="s">
        <v>590</v>
      </c>
    </row>
    <row r="369" spans="2:65" s="1" customFormat="1" ht="13.5">
      <c r="B369" s="41"/>
      <c r="C369" s="63"/>
      <c r="D369" s="213" t="s">
        <v>195</v>
      </c>
      <c r="E369" s="63"/>
      <c r="F369" s="214" t="s">
        <v>591</v>
      </c>
      <c r="G369" s="63"/>
      <c r="H369" s="63"/>
      <c r="I369" s="172"/>
      <c r="J369" s="63"/>
      <c r="K369" s="63"/>
      <c r="L369" s="61"/>
      <c r="M369" s="215"/>
      <c r="N369" s="42"/>
      <c r="O369" s="42"/>
      <c r="P369" s="42"/>
      <c r="Q369" s="42"/>
      <c r="R369" s="42"/>
      <c r="S369" s="42"/>
      <c r="T369" s="78"/>
      <c r="AT369" s="24" t="s">
        <v>195</v>
      </c>
      <c r="AU369" s="24" t="s">
        <v>84</v>
      </c>
    </row>
    <row r="370" spans="2:65" s="12" customFormat="1" ht="13.5">
      <c r="B370" s="216"/>
      <c r="C370" s="217"/>
      <c r="D370" s="213" t="s">
        <v>197</v>
      </c>
      <c r="E370" s="218" t="s">
        <v>30</v>
      </c>
      <c r="F370" s="219" t="s">
        <v>581</v>
      </c>
      <c r="G370" s="217"/>
      <c r="H370" s="220">
        <v>39.975000000000001</v>
      </c>
      <c r="I370" s="221"/>
      <c r="J370" s="217"/>
      <c r="K370" s="217"/>
      <c r="L370" s="222"/>
      <c r="M370" s="223"/>
      <c r="N370" s="224"/>
      <c r="O370" s="224"/>
      <c r="P370" s="224"/>
      <c r="Q370" s="224"/>
      <c r="R370" s="224"/>
      <c r="S370" s="224"/>
      <c r="T370" s="225"/>
      <c r="AT370" s="226" t="s">
        <v>197</v>
      </c>
      <c r="AU370" s="226" t="s">
        <v>84</v>
      </c>
      <c r="AV370" s="12" t="s">
        <v>84</v>
      </c>
      <c r="AW370" s="12" t="s">
        <v>37</v>
      </c>
      <c r="AX370" s="12" t="s">
        <v>82</v>
      </c>
      <c r="AY370" s="226" t="s">
        <v>186</v>
      </c>
    </row>
    <row r="371" spans="2:65" s="1" customFormat="1" ht="25.5" customHeight="1">
      <c r="B371" s="41"/>
      <c r="C371" s="201" t="s">
        <v>592</v>
      </c>
      <c r="D371" s="201" t="s">
        <v>188</v>
      </c>
      <c r="E371" s="202" t="s">
        <v>593</v>
      </c>
      <c r="F371" s="203" t="s">
        <v>594</v>
      </c>
      <c r="G371" s="204" t="s">
        <v>304</v>
      </c>
      <c r="H371" s="205">
        <v>39.975000000000001</v>
      </c>
      <c r="I371" s="206"/>
      <c r="J371" s="207">
        <f>ROUND(I371*H371,2)</f>
        <v>0</v>
      </c>
      <c r="K371" s="203" t="s">
        <v>192</v>
      </c>
      <c r="L371" s="61"/>
      <c r="M371" s="208" t="s">
        <v>30</v>
      </c>
      <c r="N371" s="209" t="s">
        <v>45</v>
      </c>
      <c r="O371" s="42"/>
      <c r="P371" s="210">
        <f>O371*H371</f>
        <v>0</v>
      </c>
      <c r="Q371" s="210">
        <v>0</v>
      </c>
      <c r="R371" s="210">
        <f>Q371*H371</f>
        <v>0</v>
      </c>
      <c r="S371" s="210">
        <v>0</v>
      </c>
      <c r="T371" s="211">
        <f>S371*H371</f>
        <v>0</v>
      </c>
      <c r="AR371" s="24" t="s">
        <v>193</v>
      </c>
      <c r="AT371" s="24" t="s">
        <v>188</v>
      </c>
      <c r="AU371" s="24" t="s">
        <v>84</v>
      </c>
      <c r="AY371" s="24" t="s">
        <v>186</v>
      </c>
      <c r="BE371" s="212">
        <f>IF(N371="základní",J371,0)</f>
        <v>0</v>
      </c>
      <c r="BF371" s="212">
        <f>IF(N371="snížená",J371,0)</f>
        <v>0</v>
      </c>
      <c r="BG371" s="212">
        <f>IF(N371="zákl. přenesená",J371,0)</f>
        <v>0</v>
      </c>
      <c r="BH371" s="212">
        <f>IF(N371="sníž. přenesená",J371,0)</f>
        <v>0</v>
      </c>
      <c r="BI371" s="212">
        <f>IF(N371="nulová",J371,0)</f>
        <v>0</v>
      </c>
      <c r="BJ371" s="24" t="s">
        <v>82</v>
      </c>
      <c r="BK371" s="212">
        <f>ROUND(I371*H371,2)</f>
        <v>0</v>
      </c>
      <c r="BL371" s="24" t="s">
        <v>193</v>
      </c>
      <c r="BM371" s="24" t="s">
        <v>595</v>
      </c>
    </row>
    <row r="372" spans="2:65" s="1" customFormat="1" ht="27">
      <c r="B372" s="41"/>
      <c r="C372" s="63"/>
      <c r="D372" s="213" t="s">
        <v>195</v>
      </c>
      <c r="E372" s="63"/>
      <c r="F372" s="214" t="s">
        <v>596</v>
      </c>
      <c r="G372" s="63"/>
      <c r="H372" s="63"/>
      <c r="I372" s="172"/>
      <c r="J372" s="63"/>
      <c r="K372" s="63"/>
      <c r="L372" s="61"/>
      <c r="M372" s="215"/>
      <c r="N372" s="42"/>
      <c r="O372" s="42"/>
      <c r="P372" s="42"/>
      <c r="Q372" s="42"/>
      <c r="R372" s="42"/>
      <c r="S372" s="42"/>
      <c r="T372" s="78"/>
      <c r="AT372" s="24" t="s">
        <v>195</v>
      </c>
      <c r="AU372" s="24" t="s">
        <v>84</v>
      </c>
    </row>
    <row r="373" spans="2:65" s="12" customFormat="1" ht="13.5">
      <c r="B373" s="216"/>
      <c r="C373" s="217"/>
      <c r="D373" s="213" t="s">
        <v>197</v>
      </c>
      <c r="E373" s="218" t="s">
        <v>30</v>
      </c>
      <c r="F373" s="219" t="s">
        <v>597</v>
      </c>
      <c r="G373" s="217"/>
      <c r="H373" s="220">
        <v>39.975000000000001</v>
      </c>
      <c r="I373" s="221"/>
      <c r="J373" s="217"/>
      <c r="K373" s="217"/>
      <c r="L373" s="222"/>
      <c r="M373" s="223"/>
      <c r="N373" s="224"/>
      <c r="O373" s="224"/>
      <c r="P373" s="224"/>
      <c r="Q373" s="224"/>
      <c r="R373" s="224"/>
      <c r="S373" s="224"/>
      <c r="T373" s="225"/>
      <c r="AT373" s="226" t="s">
        <v>197</v>
      </c>
      <c r="AU373" s="226" t="s">
        <v>84</v>
      </c>
      <c r="AV373" s="12" t="s">
        <v>84</v>
      </c>
      <c r="AW373" s="12" t="s">
        <v>37</v>
      </c>
      <c r="AX373" s="12" t="s">
        <v>74</v>
      </c>
      <c r="AY373" s="226" t="s">
        <v>186</v>
      </c>
    </row>
    <row r="374" spans="2:65" s="1" customFormat="1" ht="25.5" customHeight="1">
      <c r="B374" s="41"/>
      <c r="C374" s="201" t="s">
        <v>598</v>
      </c>
      <c r="D374" s="201" t="s">
        <v>188</v>
      </c>
      <c r="E374" s="202" t="s">
        <v>599</v>
      </c>
      <c r="F374" s="203" t="s">
        <v>600</v>
      </c>
      <c r="G374" s="204" t="s">
        <v>304</v>
      </c>
      <c r="H374" s="205">
        <v>40.700000000000003</v>
      </c>
      <c r="I374" s="206"/>
      <c r="J374" s="207">
        <f>ROUND(I374*H374,2)</f>
        <v>0</v>
      </c>
      <c r="K374" s="203" t="s">
        <v>192</v>
      </c>
      <c r="L374" s="61"/>
      <c r="M374" s="208" t="s">
        <v>30</v>
      </c>
      <c r="N374" s="209" t="s">
        <v>45</v>
      </c>
      <c r="O374" s="42"/>
      <c r="P374" s="210">
        <f>O374*H374</f>
        <v>0</v>
      </c>
      <c r="Q374" s="210">
        <v>0</v>
      </c>
      <c r="R374" s="210">
        <f>Q374*H374</f>
        <v>0</v>
      </c>
      <c r="S374" s="210">
        <v>0</v>
      </c>
      <c r="T374" s="211">
        <f>S374*H374</f>
        <v>0</v>
      </c>
      <c r="AR374" s="24" t="s">
        <v>193</v>
      </c>
      <c r="AT374" s="24" t="s">
        <v>188</v>
      </c>
      <c r="AU374" s="24" t="s">
        <v>84</v>
      </c>
      <c r="AY374" s="24" t="s">
        <v>186</v>
      </c>
      <c r="BE374" s="212">
        <f>IF(N374="základní",J374,0)</f>
        <v>0</v>
      </c>
      <c r="BF374" s="212">
        <f>IF(N374="snížená",J374,0)</f>
        <v>0</v>
      </c>
      <c r="BG374" s="212">
        <f>IF(N374="zákl. přenesená",J374,0)</f>
        <v>0</v>
      </c>
      <c r="BH374" s="212">
        <f>IF(N374="sníž. přenesená",J374,0)</f>
        <v>0</v>
      </c>
      <c r="BI374" s="212">
        <f>IF(N374="nulová",J374,0)</f>
        <v>0</v>
      </c>
      <c r="BJ374" s="24" t="s">
        <v>82</v>
      </c>
      <c r="BK374" s="212">
        <f>ROUND(I374*H374,2)</f>
        <v>0</v>
      </c>
      <c r="BL374" s="24" t="s">
        <v>193</v>
      </c>
      <c r="BM374" s="24" t="s">
        <v>601</v>
      </c>
    </row>
    <row r="375" spans="2:65" s="1" customFormat="1" ht="27">
      <c r="B375" s="41"/>
      <c r="C375" s="63"/>
      <c r="D375" s="213" t="s">
        <v>195</v>
      </c>
      <c r="E375" s="63"/>
      <c r="F375" s="214" t="s">
        <v>602</v>
      </c>
      <c r="G375" s="63"/>
      <c r="H375" s="63"/>
      <c r="I375" s="172"/>
      <c r="J375" s="63"/>
      <c r="K375" s="63"/>
      <c r="L375" s="61"/>
      <c r="M375" s="215"/>
      <c r="N375" s="42"/>
      <c r="O375" s="42"/>
      <c r="P375" s="42"/>
      <c r="Q375" s="42"/>
      <c r="R375" s="42"/>
      <c r="S375" s="42"/>
      <c r="T375" s="78"/>
      <c r="AT375" s="24" t="s">
        <v>195</v>
      </c>
      <c r="AU375" s="24" t="s">
        <v>84</v>
      </c>
    </row>
    <row r="376" spans="2:65" s="12" customFormat="1" ht="13.5">
      <c r="B376" s="216"/>
      <c r="C376" s="217"/>
      <c r="D376" s="213" t="s">
        <v>197</v>
      </c>
      <c r="E376" s="218" t="s">
        <v>30</v>
      </c>
      <c r="F376" s="219" t="s">
        <v>603</v>
      </c>
      <c r="G376" s="217"/>
      <c r="H376" s="220">
        <v>40.700000000000003</v>
      </c>
      <c r="I376" s="221"/>
      <c r="J376" s="217"/>
      <c r="K376" s="217"/>
      <c r="L376" s="222"/>
      <c r="M376" s="223"/>
      <c r="N376" s="224"/>
      <c r="O376" s="224"/>
      <c r="P376" s="224"/>
      <c r="Q376" s="224"/>
      <c r="R376" s="224"/>
      <c r="S376" s="224"/>
      <c r="T376" s="225"/>
      <c r="AT376" s="226" t="s">
        <v>197</v>
      </c>
      <c r="AU376" s="226" t="s">
        <v>84</v>
      </c>
      <c r="AV376" s="12" t="s">
        <v>84</v>
      </c>
      <c r="AW376" s="12" t="s">
        <v>37</v>
      </c>
      <c r="AX376" s="12" t="s">
        <v>74</v>
      </c>
      <c r="AY376" s="226" t="s">
        <v>186</v>
      </c>
    </row>
    <row r="377" spans="2:65" s="1" customFormat="1" ht="25.5" customHeight="1">
      <c r="B377" s="41"/>
      <c r="C377" s="201" t="s">
        <v>604</v>
      </c>
      <c r="D377" s="201" t="s">
        <v>188</v>
      </c>
      <c r="E377" s="202" t="s">
        <v>605</v>
      </c>
      <c r="F377" s="203" t="s">
        <v>606</v>
      </c>
      <c r="G377" s="204" t="s">
        <v>304</v>
      </c>
      <c r="H377" s="205">
        <v>53.65</v>
      </c>
      <c r="I377" s="206"/>
      <c r="J377" s="207">
        <f>ROUND(I377*H377,2)</f>
        <v>0</v>
      </c>
      <c r="K377" s="203" t="s">
        <v>192</v>
      </c>
      <c r="L377" s="61"/>
      <c r="M377" s="208" t="s">
        <v>30</v>
      </c>
      <c r="N377" s="209" t="s">
        <v>45</v>
      </c>
      <c r="O377" s="42"/>
      <c r="P377" s="210">
        <f>O377*H377</f>
        <v>0</v>
      </c>
      <c r="Q377" s="210">
        <v>0</v>
      </c>
      <c r="R377" s="210">
        <f>Q377*H377</f>
        <v>0</v>
      </c>
      <c r="S377" s="210">
        <v>0</v>
      </c>
      <c r="T377" s="211">
        <f>S377*H377</f>
        <v>0</v>
      </c>
      <c r="AR377" s="24" t="s">
        <v>193</v>
      </c>
      <c r="AT377" s="24" t="s">
        <v>188</v>
      </c>
      <c r="AU377" s="24" t="s">
        <v>84</v>
      </c>
      <c r="AY377" s="24" t="s">
        <v>186</v>
      </c>
      <c r="BE377" s="212">
        <f>IF(N377="základní",J377,0)</f>
        <v>0</v>
      </c>
      <c r="BF377" s="212">
        <f>IF(N377="snížená",J377,0)</f>
        <v>0</v>
      </c>
      <c r="BG377" s="212">
        <f>IF(N377="zákl. přenesená",J377,0)</f>
        <v>0</v>
      </c>
      <c r="BH377" s="212">
        <f>IF(N377="sníž. přenesená",J377,0)</f>
        <v>0</v>
      </c>
      <c r="BI377" s="212">
        <f>IF(N377="nulová",J377,0)</f>
        <v>0</v>
      </c>
      <c r="BJ377" s="24" t="s">
        <v>82</v>
      </c>
      <c r="BK377" s="212">
        <f>ROUND(I377*H377,2)</f>
        <v>0</v>
      </c>
      <c r="BL377" s="24" t="s">
        <v>193</v>
      </c>
      <c r="BM377" s="24" t="s">
        <v>607</v>
      </c>
    </row>
    <row r="378" spans="2:65" s="1" customFormat="1" ht="27">
      <c r="B378" s="41"/>
      <c r="C378" s="63"/>
      <c r="D378" s="213" t="s">
        <v>195</v>
      </c>
      <c r="E378" s="63"/>
      <c r="F378" s="214" t="s">
        <v>311</v>
      </c>
      <c r="G378" s="63"/>
      <c r="H378" s="63"/>
      <c r="I378" s="172"/>
      <c r="J378" s="63"/>
      <c r="K378" s="63"/>
      <c r="L378" s="61"/>
      <c r="M378" s="215"/>
      <c r="N378" s="42"/>
      <c r="O378" s="42"/>
      <c r="P378" s="42"/>
      <c r="Q378" s="42"/>
      <c r="R378" s="42"/>
      <c r="S378" s="42"/>
      <c r="T378" s="78"/>
      <c r="AT378" s="24" t="s">
        <v>195</v>
      </c>
      <c r="AU378" s="24" t="s">
        <v>84</v>
      </c>
    </row>
    <row r="379" spans="2:65" s="12" customFormat="1" ht="13.5">
      <c r="B379" s="216"/>
      <c r="C379" s="217"/>
      <c r="D379" s="213" t="s">
        <v>197</v>
      </c>
      <c r="E379" s="218" t="s">
        <v>30</v>
      </c>
      <c r="F379" s="219" t="s">
        <v>608</v>
      </c>
      <c r="G379" s="217"/>
      <c r="H379" s="220">
        <v>53.65</v>
      </c>
      <c r="I379" s="221"/>
      <c r="J379" s="217"/>
      <c r="K379" s="217"/>
      <c r="L379" s="222"/>
      <c r="M379" s="223"/>
      <c r="N379" s="224"/>
      <c r="O379" s="224"/>
      <c r="P379" s="224"/>
      <c r="Q379" s="224"/>
      <c r="R379" s="224"/>
      <c r="S379" s="224"/>
      <c r="T379" s="225"/>
      <c r="AT379" s="226" t="s">
        <v>197</v>
      </c>
      <c r="AU379" s="226" t="s">
        <v>84</v>
      </c>
      <c r="AV379" s="12" t="s">
        <v>84</v>
      </c>
      <c r="AW379" s="12" t="s">
        <v>37</v>
      </c>
      <c r="AX379" s="12" t="s">
        <v>74</v>
      </c>
      <c r="AY379" s="226" t="s">
        <v>186</v>
      </c>
    </row>
    <row r="380" spans="2:65" s="11" customFormat="1" ht="29.85" customHeight="1">
      <c r="B380" s="185"/>
      <c r="C380" s="186"/>
      <c r="D380" s="187" t="s">
        <v>73</v>
      </c>
      <c r="E380" s="199" t="s">
        <v>609</v>
      </c>
      <c r="F380" s="199" t="s">
        <v>610</v>
      </c>
      <c r="G380" s="186"/>
      <c r="H380" s="186"/>
      <c r="I380" s="189"/>
      <c r="J380" s="200">
        <f>BK380</f>
        <v>0</v>
      </c>
      <c r="K380" s="186"/>
      <c r="L380" s="191"/>
      <c r="M380" s="192"/>
      <c r="N380" s="193"/>
      <c r="O380" s="193"/>
      <c r="P380" s="194">
        <f>SUM(P381:P383)</f>
        <v>0</v>
      </c>
      <c r="Q380" s="193"/>
      <c r="R380" s="194">
        <f>SUM(R381:R383)</f>
        <v>0</v>
      </c>
      <c r="S380" s="193"/>
      <c r="T380" s="195">
        <f>SUM(T381:T383)</f>
        <v>0</v>
      </c>
      <c r="AR380" s="196" t="s">
        <v>82</v>
      </c>
      <c r="AT380" s="197" t="s">
        <v>73</v>
      </c>
      <c r="AU380" s="197" t="s">
        <v>82</v>
      </c>
      <c r="AY380" s="196" t="s">
        <v>186</v>
      </c>
      <c r="BK380" s="198">
        <f>SUM(BK381:BK383)</f>
        <v>0</v>
      </c>
    </row>
    <row r="381" spans="2:65" s="1" customFormat="1" ht="25.5" customHeight="1">
      <c r="B381" s="41"/>
      <c r="C381" s="201" t="s">
        <v>611</v>
      </c>
      <c r="D381" s="201" t="s">
        <v>188</v>
      </c>
      <c r="E381" s="202" t="s">
        <v>612</v>
      </c>
      <c r="F381" s="203" t="s">
        <v>613</v>
      </c>
      <c r="G381" s="204" t="s">
        <v>304</v>
      </c>
      <c r="H381" s="205">
        <v>141.839</v>
      </c>
      <c r="I381" s="206"/>
      <c r="J381" s="207">
        <f>ROUND(I381*H381,2)</f>
        <v>0</v>
      </c>
      <c r="K381" s="203" t="s">
        <v>192</v>
      </c>
      <c r="L381" s="61"/>
      <c r="M381" s="208" t="s">
        <v>30</v>
      </c>
      <c r="N381" s="209" t="s">
        <v>45</v>
      </c>
      <c r="O381" s="42"/>
      <c r="P381" s="210">
        <f>O381*H381</f>
        <v>0</v>
      </c>
      <c r="Q381" s="210">
        <v>0</v>
      </c>
      <c r="R381" s="210">
        <f>Q381*H381</f>
        <v>0</v>
      </c>
      <c r="S381" s="210">
        <v>0</v>
      </c>
      <c r="T381" s="211">
        <f>S381*H381</f>
        <v>0</v>
      </c>
      <c r="AR381" s="24" t="s">
        <v>193</v>
      </c>
      <c r="AT381" s="24" t="s">
        <v>188</v>
      </c>
      <c r="AU381" s="24" t="s">
        <v>84</v>
      </c>
      <c r="AY381" s="24" t="s">
        <v>186</v>
      </c>
      <c r="BE381" s="212">
        <f>IF(N381="základní",J381,0)</f>
        <v>0</v>
      </c>
      <c r="BF381" s="212">
        <f>IF(N381="snížená",J381,0)</f>
        <v>0</v>
      </c>
      <c r="BG381" s="212">
        <f>IF(N381="zákl. přenesená",J381,0)</f>
        <v>0</v>
      </c>
      <c r="BH381" s="212">
        <f>IF(N381="sníž. přenesená",J381,0)</f>
        <v>0</v>
      </c>
      <c r="BI381" s="212">
        <f>IF(N381="nulová",J381,0)</f>
        <v>0</v>
      </c>
      <c r="BJ381" s="24" t="s">
        <v>82</v>
      </c>
      <c r="BK381" s="212">
        <f>ROUND(I381*H381,2)</f>
        <v>0</v>
      </c>
      <c r="BL381" s="24" t="s">
        <v>193</v>
      </c>
      <c r="BM381" s="24" t="s">
        <v>614</v>
      </c>
    </row>
    <row r="382" spans="2:65" s="1" customFormat="1" ht="27">
      <c r="B382" s="41"/>
      <c r="C382" s="63"/>
      <c r="D382" s="213" t="s">
        <v>195</v>
      </c>
      <c r="E382" s="63"/>
      <c r="F382" s="214" t="s">
        <v>615</v>
      </c>
      <c r="G382" s="63"/>
      <c r="H382" s="63"/>
      <c r="I382" s="172"/>
      <c r="J382" s="63"/>
      <c r="K382" s="63"/>
      <c r="L382" s="61"/>
      <c r="M382" s="215"/>
      <c r="N382" s="42"/>
      <c r="O382" s="42"/>
      <c r="P382" s="42"/>
      <c r="Q382" s="42"/>
      <c r="R382" s="42"/>
      <c r="S382" s="42"/>
      <c r="T382" s="78"/>
      <c r="AT382" s="24" t="s">
        <v>195</v>
      </c>
      <c r="AU382" s="24" t="s">
        <v>84</v>
      </c>
    </row>
    <row r="383" spans="2:65" s="1" customFormat="1" ht="27">
      <c r="B383" s="41"/>
      <c r="C383" s="63"/>
      <c r="D383" s="213" t="s">
        <v>241</v>
      </c>
      <c r="E383" s="63"/>
      <c r="F383" s="248" t="s">
        <v>616</v>
      </c>
      <c r="G383" s="63"/>
      <c r="H383" s="63"/>
      <c r="I383" s="172"/>
      <c r="J383" s="63"/>
      <c r="K383" s="63"/>
      <c r="L383" s="61"/>
      <c r="M383" s="259"/>
      <c r="N383" s="260"/>
      <c r="O383" s="260"/>
      <c r="P383" s="260"/>
      <c r="Q383" s="260"/>
      <c r="R383" s="260"/>
      <c r="S383" s="260"/>
      <c r="T383" s="261"/>
      <c r="AT383" s="24" t="s">
        <v>241</v>
      </c>
      <c r="AU383" s="24" t="s">
        <v>84</v>
      </c>
    </row>
    <row r="384" spans="2:65" s="1" customFormat="1" ht="6.95" customHeight="1">
      <c r="B384" s="56"/>
      <c r="C384" s="57"/>
      <c r="D384" s="57"/>
      <c r="E384" s="57"/>
      <c r="F384" s="57"/>
      <c r="G384" s="57"/>
      <c r="H384" s="57"/>
      <c r="I384" s="148"/>
      <c r="J384" s="57"/>
      <c r="K384" s="57"/>
      <c r="L384" s="61"/>
    </row>
  </sheetData>
  <sheetProtection algorithmName="SHA-512" hashValue="e4nyOdTA0zvNrcXR8xl7fCt0Uv4aQ5NTVGyDFPcneUuJM/HMrj5m741XFnbZM6ZcALvMBVGCUw9oGwemjTS9fw==" saltValue="dPl/egkSywiIJ6x79wZBBmpUh7BHxyJC8XmjU7brKA92ST7TNd1pZRHi/fUMWa+DxAX1+J4cDczYJQYyHpN63Q==" spinCount="100000" sheet="1" objects="1" scenarios="1" formatColumns="0" formatRows="0" autoFilter="0"/>
  <autoFilter ref="C85:K383" xr:uid="{00000000-0009-0000-0000-000001000000}"/>
  <mergeCells count="10">
    <mergeCell ref="J51:J52"/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 xr:uid="{00000000-0004-0000-0100-000000000000}"/>
    <hyperlink ref="G1:H1" location="C54" display="2) Rekapitulace" xr:uid="{00000000-0004-0000-0100-000001000000}"/>
    <hyperlink ref="J1" location="C85" display="3) Soupis prací" xr:uid="{00000000-0004-0000-0100-000002000000}"/>
    <hyperlink ref="L1:V1" location="'Rekapitulace stavby'!C2" display="Rekapitulace stavby" xr:uid="{00000000-0004-0000-01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BR13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147</v>
      </c>
      <c r="G1" s="399" t="s">
        <v>148</v>
      </c>
      <c r="H1" s="399"/>
      <c r="I1" s="124"/>
      <c r="J1" s="123" t="s">
        <v>149</v>
      </c>
      <c r="K1" s="122" t="s">
        <v>150</v>
      </c>
      <c r="L1" s="123" t="s">
        <v>151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146</v>
      </c>
    </row>
    <row r="3" spans="1:70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152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1:70" ht="16.5" customHeight="1">
      <c r="B7" s="28"/>
      <c r="C7" s="29"/>
      <c r="D7" s="29"/>
      <c r="E7" s="391" t="str">
        <f>'Rekapitulace stavby'!K6</f>
        <v>Revitalizace koupaliště Lhotka, Praha 4 - 2.etapa</v>
      </c>
      <c r="F7" s="392"/>
      <c r="G7" s="392"/>
      <c r="H7" s="392"/>
      <c r="I7" s="126"/>
      <c r="J7" s="29"/>
      <c r="K7" s="31"/>
    </row>
    <row r="8" spans="1:70" s="1" customFormat="1">
      <c r="B8" s="41"/>
      <c r="C8" s="42"/>
      <c r="D8" s="37" t="s">
        <v>153</v>
      </c>
      <c r="E8" s="42"/>
      <c r="F8" s="42"/>
      <c r="G8" s="42"/>
      <c r="H8" s="42"/>
      <c r="I8" s="127"/>
      <c r="J8" s="42"/>
      <c r="K8" s="45"/>
    </row>
    <row r="9" spans="1:70" s="1" customFormat="1" ht="36.950000000000003" customHeight="1">
      <c r="B9" s="41"/>
      <c r="C9" s="42"/>
      <c r="D9" s="42"/>
      <c r="E9" s="393" t="s">
        <v>2791</v>
      </c>
      <c r="F9" s="394"/>
      <c r="G9" s="394"/>
      <c r="H9" s="394"/>
      <c r="I9" s="127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27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28" t="s">
        <v>22</v>
      </c>
      <c r="J11" s="35" t="s">
        <v>30</v>
      </c>
      <c r="K11" s="45"/>
    </row>
    <row r="12" spans="1:70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28" t="s">
        <v>26</v>
      </c>
      <c r="J12" s="129" t="str">
        <f>'Rekapitulace stavby'!AN8</f>
        <v>10. 8. 2018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27"/>
      <c r="J13" s="42"/>
      <c r="K13" s="45"/>
    </row>
    <row r="14" spans="1:70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28" t="s">
        <v>29</v>
      </c>
      <c r="J14" s="35" t="s">
        <v>30</v>
      </c>
      <c r="K14" s="45"/>
    </row>
    <row r="15" spans="1:70" s="1" customFormat="1" ht="18" customHeight="1">
      <c r="B15" s="41"/>
      <c r="C15" s="42"/>
      <c r="D15" s="42"/>
      <c r="E15" s="35" t="s">
        <v>31</v>
      </c>
      <c r="F15" s="42"/>
      <c r="G15" s="42"/>
      <c r="H15" s="42"/>
      <c r="I15" s="128" t="s">
        <v>32</v>
      </c>
      <c r="J15" s="35" t="s">
        <v>30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27"/>
      <c r="J16" s="42"/>
      <c r="K16" s="45"/>
    </row>
    <row r="17" spans="2:11" s="1" customFormat="1" ht="14.45" customHeight="1">
      <c r="B17" s="41"/>
      <c r="C17" s="42"/>
      <c r="D17" s="37" t="s">
        <v>33</v>
      </c>
      <c r="E17" s="42"/>
      <c r="F17" s="42"/>
      <c r="G17" s="42"/>
      <c r="H17" s="42"/>
      <c r="I17" s="128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8" t="s">
        <v>32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7"/>
      <c r="J19" s="42"/>
      <c r="K19" s="45"/>
    </row>
    <row r="20" spans="2:11" s="1" customFormat="1" ht="14.45" customHeight="1">
      <c r="B20" s="41"/>
      <c r="C20" s="42"/>
      <c r="D20" s="37" t="s">
        <v>35</v>
      </c>
      <c r="E20" s="42"/>
      <c r="F20" s="42"/>
      <c r="G20" s="42"/>
      <c r="H20" s="42"/>
      <c r="I20" s="128" t="s">
        <v>29</v>
      </c>
      <c r="J20" s="35" t="s">
        <v>30</v>
      </c>
      <c r="K20" s="45"/>
    </row>
    <row r="21" spans="2:11" s="1" customFormat="1" ht="18" customHeight="1">
      <c r="B21" s="41"/>
      <c r="C21" s="42"/>
      <c r="D21" s="42"/>
      <c r="E21" s="35" t="s">
        <v>36</v>
      </c>
      <c r="F21" s="42"/>
      <c r="G21" s="42"/>
      <c r="H21" s="42"/>
      <c r="I21" s="128" t="s">
        <v>32</v>
      </c>
      <c r="J21" s="35" t="s">
        <v>30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7"/>
      <c r="J22" s="42"/>
      <c r="K22" s="45"/>
    </row>
    <row r="23" spans="2:11" s="1" customFormat="1" ht="14.45" customHeight="1">
      <c r="B23" s="41"/>
      <c r="C23" s="42"/>
      <c r="D23" s="37" t="s">
        <v>38</v>
      </c>
      <c r="E23" s="42"/>
      <c r="F23" s="42"/>
      <c r="G23" s="42"/>
      <c r="H23" s="42"/>
      <c r="I23" s="127"/>
      <c r="J23" s="42"/>
      <c r="K23" s="45"/>
    </row>
    <row r="24" spans="2:11" s="7" customFormat="1" ht="16.5" customHeight="1">
      <c r="B24" s="130"/>
      <c r="C24" s="131"/>
      <c r="D24" s="131"/>
      <c r="E24" s="367" t="s">
        <v>30</v>
      </c>
      <c r="F24" s="367"/>
      <c r="G24" s="367"/>
      <c r="H24" s="367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7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34"/>
      <c r="J26" s="85"/>
      <c r="K26" s="135"/>
    </row>
    <row r="27" spans="2:11" s="1" customFormat="1" ht="25.35" customHeight="1">
      <c r="B27" s="41"/>
      <c r="C27" s="42"/>
      <c r="D27" s="136" t="s">
        <v>40</v>
      </c>
      <c r="E27" s="42"/>
      <c r="F27" s="42"/>
      <c r="G27" s="42"/>
      <c r="H27" s="42"/>
      <c r="I27" s="127"/>
      <c r="J27" s="137">
        <f>ROUND(J82,2)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14.45" customHeight="1">
      <c r="B29" s="41"/>
      <c r="C29" s="42"/>
      <c r="D29" s="42"/>
      <c r="E29" s="42"/>
      <c r="F29" s="46" t="s">
        <v>42</v>
      </c>
      <c r="G29" s="42"/>
      <c r="H29" s="42"/>
      <c r="I29" s="138" t="s">
        <v>41</v>
      </c>
      <c r="J29" s="46" t="s">
        <v>43</v>
      </c>
      <c r="K29" s="45"/>
    </row>
    <row r="30" spans="2:11" s="1" customFormat="1" ht="14.45" customHeight="1">
      <c r="B30" s="41"/>
      <c r="C30" s="42"/>
      <c r="D30" s="49" t="s">
        <v>44</v>
      </c>
      <c r="E30" s="49" t="s">
        <v>45</v>
      </c>
      <c r="F30" s="139">
        <f>ROUND(SUM(BE82:BE134), 2)</f>
        <v>0</v>
      </c>
      <c r="G30" s="42"/>
      <c r="H30" s="42"/>
      <c r="I30" s="140">
        <v>0.21</v>
      </c>
      <c r="J30" s="139">
        <f>ROUND(ROUND((SUM(BE82:BE134)),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46</v>
      </c>
      <c r="F31" s="139">
        <f>ROUND(SUM(BF82:BF134), 2)</f>
        <v>0</v>
      </c>
      <c r="G31" s="42"/>
      <c r="H31" s="42"/>
      <c r="I31" s="140">
        <v>0.15</v>
      </c>
      <c r="J31" s="139">
        <f>ROUND(ROUND((SUM(BF82:BF134)),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47</v>
      </c>
      <c r="F32" s="139">
        <f>ROUND(SUM(BG82:BG134), 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48</v>
      </c>
      <c r="F33" s="139">
        <f>ROUND(SUM(BH82:BH134), 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49</v>
      </c>
      <c r="F34" s="139">
        <f>ROUND(SUM(BI82:BI134), 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7"/>
      <c r="J35" s="42"/>
      <c r="K35" s="45"/>
    </row>
    <row r="36" spans="2:11" s="1" customFormat="1" ht="25.35" customHeight="1">
      <c r="B36" s="41"/>
      <c r="C36" s="141"/>
      <c r="D36" s="142" t="s">
        <v>50</v>
      </c>
      <c r="E36" s="79"/>
      <c r="F36" s="79"/>
      <c r="G36" s="143" t="s">
        <v>51</v>
      </c>
      <c r="H36" s="144" t="s">
        <v>52</v>
      </c>
      <c r="I36" s="145"/>
      <c r="J36" s="146">
        <f>SUM(J27:J34)</f>
        <v>0</v>
      </c>
      <c r="K36" s="147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8"/>
      <c r="J37" s="57"/>
      <c r="K37" s="58"/>
    </row>
    <row r="41" spans="2:11" s="1" customFormat="1" ht="6.95" customHeight="1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r="42" spans="2:11" s="1" customFormat="1" ht="36.950000000000003" customHeight="1">
      <c r="B42" s="41"/>
      <c r="C42" s="30" t="s">
        <v>155</v>
      </c>
      <c r="D42" s="42"/>
      <c r="E42" s="42"/>
      <c r="F42" s="42"/>
      <c r="G42" s="42"/>
      <c r="H42" s="42"/>
      <c r="I42" s="127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7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16.5" customHeight="1">
      <c r="B45" s="41"/>
      <c r="C45" s="42"/>
      <c r="D45" s="42"/>
      <c r="E45" s="391" t="str">
        <f>E7</f>
        <v>Revitalizace koupaliště Lhotka, Praha 4 - 2.etapa</v>
      </c>
      <c r="F45" s="392"/>
      <c r="G45" s="392"/>
      <c r="H45" s="392"/>
      <c r="I45" s="127"/>
      <c r="J45" s="42"/>
      <c r="K45" s="45"/>
    </row>
    <row r="46" spans="2:11" s="1" customFormat="1" ht="14.45" customHeight="1">
      <c r="B46" s="41"/>
      <c r="C46" s="37" t="s">
        <v>153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7.25" customHeight="1">
      <c r="B47" s="41"/>
      <c r="C47" s="42"/>
      <c r="D47" s="42"/>
      <c r="E47" s="393" t="str">
        <f>E9</f>
        <v>VRN - Vedlejší rozpočtové náklady</v>
      </c>
      <c r="F47" s="394"/>
      <c r="G47" s="394"/>
      <c r="H47" s="394"/>
      <c r="I47" s="127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7"/>
      <c r="J48" s="42"/>
      <c r="K48" s="45"/>
    </row>
    <row r="49" spans="2:47" s="1" customFormat="1" ht="18" customHeight="1">
      <c r="B49" s="41"/>
      <c r="C49" s="37" t="s">
        <v>24</v>
      </c>
      <c r="D49" s="42"/>
      <c r="E49" s="42"/>
      <c r="F49" s="35" t="str">
        <f>F12</f>
        <v>Praha 4, k.ú. Lhotka 728071</v>
      </c>
      <c r="G49" s="42"/>
      <c r="H49" s="42"/>
      <c r="I49" s="128" t="s">
        <v>26</v>
      </c>
      <c r="J49" s="129" t="str">
        <f>IF(J12="","",J12)</f>
        <v>10. 8. 2018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27"/>
      <c r="J50" s="42"/>
      <c r="K50" s="45"/>
    </row>
    <row r="51" spans="2:47" s="1" customFormat="1">
      <c r="B51" s="41"/>
      <c r="C51" s="37" t="s">
        <v>28</v>
      </c>
      <c r="D51" s="42"/>
      <c r="E51" s="42"/>
      <c r="F51" s="35" t="str">
        <f>E15</f>
        <v>Městská část Praha 4</v>
      </c>
      <c r="G51" s="42"/>
      <c r="H51" s="42"/>
      <c r="I51" s="128" t="s">
        <v>35</v>
      </c>
      <c r="J51" s="367" t="str">
        <f>E21</f>
        <v>SUNCAD, s.r.o.</v>
      </c>
      <c r="K51" s="45"/>
    </row>
    <row r="52" spans="2:47" s="1" customFormat="1" ht="14.45" customHeight="1">
      <c r="B52" s="41"/>
      <c r="C52" s="37" t="s">
        <v>33</v>
      </c>
      <c r="D52" s="42"/>
      <c r="E52" s="42"/>
      <c r="F52" s="35" t="str">
        <f>IF(E18="","",E18)</f>
        <v/>
      </c>
      <c r="G52" s="42"/>
      <c r="H52" s="42"/>
      <c r="I52" s="127"/>
      <c r="J52" s="395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27"/>
      <c r="J53" s="42"/>
      <c r="K53" s="45"/>
    </row>
    <row r="54" spans="2:47" s="1" customFormat="1" ht="29.25" customHeight="1">
      <c r="B54" s="41"/>
      <c r="C54" s="153" t="s">
        <v>156</v>
      </c>
      <c r="D54" s="141"/>
      <c r="E54" s="141"/>
      <c r="F54" s="141"/>
      <c r="G54" s="141"/>
      <c r="H54" s="141"/>
      <c r="I54" s="154"/>
      <c r="J54" s="155" t="s">
        <v>157</v>
      </c>
      <c r="K54" s="156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27"/>
      <c r="J55" s="42"/>
      <c r="K55" s="45"/>
    </row>
    <row r="56" spans="2:47" s="1" customFormat="1" ht="29.25" customHeight="1">
      <c r="B56" s="41"/>
      <c r="C56" s="157" t="s">
        <v>158</v>
      </c>
      <c r="D56" s="42"/>
      <c r="E56" s="42"/>
      <c r="F56" s="42"/>
      <c r="G56" s="42"/>
      <c r="H56" s="42"/>
      <c r="I56" s="127"/>
      <c r="J56" s="137">
        <f>J82</f>
        <v>0</v>
      </c>
      <c r="K56" s="45"/>
      <c r="AU56" s="24" t="s">
        <v>159</v>
      </c>
    </row>
    <row r="57" spans="2:47" s="8" customFormat="1" ht="24.95" customHeight="1">
      <c r="B57" s="158"/>
      <c r="C57" s="159"/>
      <c r="D57" s="160" t="s">
        <v>2792</v>
      </c>
      <c r="E57" s="161"/>
      <c r="F57" s="161"/>
      <c r="G57" s="161"/>
      <c r="H57" s="161"/>
      <c r="I57" s="162"/>
      <c r="J57" s="163">
        <f>J83</f>
        <v>0</v>
      </c>
      <c r="K57" s="164"/>
    </row>
    <row r="58" spans="2:47" s="9" customFormat="1" ht="19.899999999999999" customHeight="1">
      <c r="B58" s="165"/>
      <c r="C58" s="166"/>
      <c r="D58" s="167" t="s">
        <v>2793</v>
      </c>
      <c r="E58" s="168"/>
      <c r="F58" s="168"/>
      <c r="G58" s="168"/>
      <c r="H58" s="168"/>
      <c r="I58" s="169"/>
      <c r="J58" s="170">
        <f>J84</f>
        <v>0</v>
      </c>
      <c r="K58" s="171"/>
    </row>
    <row r="59" spans="2:47" s="9" customFormat="1" ht="19.899999999999999" customHeight="1">
      <c r="B59" s="165"/>
      <c r="C59" s="166"/>
      <c r="D59" s="167" t="s">
        <v>2794</v>
      </c>
      <c r="E59" s="168"/>
      <c r="F59" s="168"/>
      <c r="G59" s="168"/>
      <c r="H59" s="168"/>
      <c r="I59" s="169"/>
      <c r="J59" s="170">
        <f>J88</f>
        <v>0</v>
      </c>
      <c r="K59" s="171"/>
    </row>
    <row r="60" spans="2:47" s="9" customFormat="1" ht="19.899999999999999" customHeight="1">
      <c r="B60" s="165"/>
      <c r="C60" s="166"/>
      <c r="D60" s="167" t="s">
        <v>2795</v>
      </c>
      <c r="E60" s="168"/>
      <c r="F60" s="168"/>
      <c r="G60" s="168"/>
      <c r="H60" s="168"/>
      <c r="I60" s="169"/>
      <c r="J60" s="170">
        <f>J116</f>
        <v>0</v>
      </c>
      <c r="K60" s="171"/>
    </row>
    <row r="61" spans="2:47" s="9" customFormat="1" ht="19.899999999999999" customHeight="1">
      <c r="B61" s="165"/>
      <c r="C61" s="166"/>
      <c r="D61" s="167" t="s">
        <v>2796</v>
      </c>
      <c r="E61" s="168"/>
      <c r="F61" s="168"/>
      <c r="G61" s="168"/>
      <c r="H61" s="168"/>
      <c r="I61" s="169"/>
      <c r="J61" s="170">
        <f>J123</f>
        <v>0</v>
      </c>
      <c r="K61" s="171"/>
    </row>
    <row r="62" spans="2:47" s="9" customFormat="1" ht="19.899999999999999" customHeight="1">
      <c r="B62" s="165"/>
      <c r="C62" s="166"/>
      <c r="D62" s="167" t="s">
        <v>2797</v>
      </c>
      <c r="E62" s="168"/>
      <c r="F62" s="168"/>
      <c r="G62" s="168"/>
      <c r="H62" s="168"/>
      <c r="I62" s="169"/>
      <c r="J62" s="170">
        <f>J128</f>
        <v>0</v>
      </c>
      <c r="K62" s="171"/>
    </row>
    <row r="63" spans="2:47" s="1" customFormat="1" ht="21.75" customHeight="1">
      <c r="B63" s="41"/>
      <c r="C63" s="42"/>
      <c r="D63" s="42"/>
      <c r="E63" s="42"/>
      <c r="F63" s="42"/>
      <c r="G63" s="42"/>
      <c r="H63" s="42"/>
      <c r="I63" s="127"/>
      <c r="J63" s="42"/>
      <c r="K63" s="45"/>
    </row>
    <row r="64" spans="2:47" s="1" customFormat="1" ht="6.95" customHeight="1">
      <c r="B64" s="56"/>
      <c r="C64" s="57"/>
      <c r="D64" s="57"/>
      <c r="E64" s="57"/>
      <c r="F64" s="57"/>
      <c r="G64" s="57"/>
      <c r="H64" s="57"/>
      <c r="I64" s="148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51"/>
      <c r="J68" s="60"/>
      <c r="K68" s="60"/>
      <c r="L68" s="61"/>
    </row>
    <row r="69" spans="2:12" s="1" customFormat="1" ht="36.950000000000003" customHeight="1">
      <c r="B69" s="41"/>
      <c r="C69" s="62" t="s">
        <v>170</v>
      </c>
      <c r="D69" s="63"/>
      <c r="E69" s="63"/>
      <c r="F69" s="63"/>
      <c r="G69" s="63"/>
      <c r="H69" s="63"/>
      <c r="I69" s="172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72"/>
      <c r="J70" s="63"/>
      <c r="K70" s="63"/>
      <c r="L70" s="61"/>
    </row>
    <row r="71" spans="2:12" s="1" customFormat="1" ht="14.45" customHeight="1">
      <c r="B71" s="41"/>
      <c r="C71" s="65" t="s">
        <v>18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16.5" customHeight="1">
      <c r="B72" s="41"/>
      <c r="C72" s="63"/>
      <c r="D72" s="63"/>
      <c r="E72" s="396" t="str">
        <f>E7</f>
        <v>Revitalizace koupaliště Lhotka, Praha 4 - 2.etapa</v>
      </c>
      <c r="F72" s="397"/>
      <c r="G72" s="397"/>
      <c r="H72" s="397"/>
      <c r="I72" s="172"/>
      <c r="J72" s="63"/>
      <c r="K72" s="63"/>
      <c r="L72" s="61"/>
    </row>
    <row r="73" spans="2:12" s="1" customFormat="1" ht="14.45" customHeight="1">
      <c r="B73" s="41"/>
      <c r="C73" s="65" t="s">
        <v>153</v>
      </c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17.25" customHeight="1">
      <c r="B74" s="41"/>
      <c r="C74" s="63"/>
      <c r="D74" s="63"/>
      <c r="E74" s="384" t="str">
        <f>E9</f>
        <v>VRN - Vedlejší rozpočtové náklady</v>
      </c>
      <c r="F74" s="398"/>
      <c r="G74" s="398"/>
      <c r="H74" s="398"/>
      <c r="I74" s="172"/>
      <c r="J74" s="63"/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18" customHeight="1">
      <c r="B76" s="41"/>
      <c r="C76" s="65" t="s">
        <v>24</v>
      </c>
      <c r="D76" s="63"/>
      <c r="E76" s="63"/>
      <c r="F76" s="173" t="str">
        <f>F12</f>
        <v>Praha 4, k.ú. Lhotka 728071</v>
      </c>
      <c r="G76" s="63"/>
      <c r="H76" s="63"/>
      <c r="I76" s="174" t="s">
        <v>26</v>
      </c>
      <c r="J76" s="73" t="str">
        <f>IF(J12="","",J12)</f>
        <v>10. 8. 2018</v>
      </c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>
      <c r="B78" s="41"/>
      <c r="C78" s="65" t="s">
        <v>28</v>
      </c>
      <c r="D78" s="63"/>
      <c r="E78" s="63"/>
      <c r="F78" s="173" t="str">
        <f>E15</f>
        <v>Městská část Praha 4</v>
      </c>
      <c r="G78" s="63"/>
      <c r="H78" s="63"/>
      <c r="I78" s="174" t="s">
        <v>35</v>
      </c>
      <c r="J78" s="173" t="str">
        <f>E21</f>
        <v>SUNCAD, s.r.o.</v>
      </c>
      <c r="K78" s="63"/>
      <c r="L78" s="61"/>
    </row>
    <row r="79" spans="2:12" s="1" customFormat="1" ht="14.45" customHeight="1">
      <c r="B79" s="41"/>
      <c r="C79" s="65" t="s">
        <v>33</v>
      </c>
      <c r="D79" s="63"/>
      <c r="E79" s="63"/>
      <c r="F79" s="173" t="str">
        <f>IF(E18="","",E18)</f>
        <v/>
      </c>
      <c r="G79" s="63"/>
      <c r="H79" s="63"/>
      <c r="I79" s="172"/>
      <c r="J79" s="63"/>
      <c r="K79" s="63"/>
      <c r="L79" s="61"/>
    </row>
    <row r="80" spans="2:12" s="1" customFormat="1" ht="10.35" customHeight="1">
      <c r="B80" s="41"/>
      <c r="C80" s="63"/>
      <c r="D80" s="63"/>
      <c r="E80" s="63"/>
      <c r="F80" s="63"/>
      <c r="G80" s="63"/>
      <c r="H80" s="63"/>
      <c r="I80" s="172"/>
      <c r="J80" s="63"/>
      <c r="K80" s="63"/>
      <c r="L80" s="61"/>
    </row>
    <row r="81" spans="2:65" s="10" customFormat="1" ht="29.25" customHeight="1">
      <c r="B81" s="175"/>
      <c r="C81" s="176" t="s">
        <v>171</v>
      </c>
      <c r="D81" s="177" t="s">
        <v>59</v>
      </c>
      <c r="E81" s="177" t="s">
        <v>55</v>
      </c>
      <c r="F81" s="177" t="s">
        <v>172</v>
      </c>
      <c r="G81" s="177" t="s">
        <v>173</v>
      </c>
      <c r="H81" s="177" t="s">
        <v>174</v>
      </c>
      <c r="I81" s="178" t="s">
        <v>175</v>
      </c>
      <c r="J81" s="177" t="s">
        <v>157</v>
      </c>
      <c r="K81" s="179" t="s">
        <v>176</v>
      </c>
      <c r="L81" s="180"/>
      <c r="M81" s="81" t="s">
        <v>177</v>
      </c>
      <c r="N81" s="82" t="s">
        <v>44</v>
      </c>
      <c r="O81" s="82" t="s">
        <v>178</v>
      </c>
      <c r="P81" s="82" t="s">
        <v>179</v>
      </c>
      <c r="Q81" s="82" t="s">
        <v>180</v>
      </c>
      <c r="R81" s="82" t="s">
        <v>181</v>
      </c>
      <c r="S81" s="82" t="s">
        <v>182</v>
      </c>
      <c r="T81" s="83" t="s">
        <v>183</v>
      </c>
    </row>
    <row r="82" spans="2:65" s="1" customFormat="1" ht="29.25" customHeight="1">
      <c r="B82" s="41"/>
      <c r="C82" s="87" t="s">
        <v>158</v>
      </c>
      <c r="D82" s="63"/>
      <c r="E82" s="63"/>
      <c r="F82" s="63"/>
      <c r="G82" s="63"/>
      <c r="H82" s="63"/>
      <c r="I82" s="172"/>
      <c r="J82" s="181">
        <f>BK82</f>
        <v>0</v>
      </c>
      <c r="K82" s="63"/>
      <c r="L82" s="61"/>
      <c r="M82" s="84"/>
      <c r="N82" s="85"/>
      <c r="O82" s="85"/>
      <c r="P82" s="182">
        <f>P83</f>
        <v>0</v>
      </c>
      <c r="Q82" s="85"/>
      <c r="R82" s="182">
        <f>R83</f>
        <v>0</v>
      </c>
      <c r="S82" s="85"/>
      <c r="T82" s="183">
        <f>T83</f>
        <v>0</v>
      </c>
      <c r="AT82" s="24" t="s">
        <v>73</v>
      </c>
      <c r="AU82" s="24" t="s">
        <v>159</v>
      </c>
      <c r="BK82" s="184">
        <f>BK83</f>
        <v>0</v>
      </c>
    </row>
    <row r="83" spans="2:65" s="11" customFormat="1" ht="37.35" customHeight="1">
      <c r="B83" s="185"/>
      <c r="C83" s="186"/>
      <c r="D83" s="187" t="s">
        <v>73</v>
      </c>
      <c r="E83" s="188" t="s">
        <v>144</v>
      </c>
      <c r="F83" s="188" t="s">
        <v>2798</v>
      </c>
      <c r="G83" s="186"/>
      <c r="H83" s="186"/>
      <c r="I83" s="189"/>
      <c r="J83" s="190">
        <f>BK83</f>
        <v>0</v>
      </c>
      <c r="K83" s="186"/>
      <c r="L83" s="191"/>
      <c r="M83" s="192"/>
      <c r="N83" s="193"/>
      <c r="O83" s="193"/>
      <c r="P83" s="194">
        <f>P84+P88+P116+P123+P128</f>
        <v>0</v>
      </c>
      <c r="Q83" s="193"/>
      <c r="R83" s="194">
        <f>R84+R88+R116+R123+R128</f>
        <v>0</v>
      </c>
      <c r="S83" s="193"/>
      <c r="T83" s="195">
        <f>T84+T88+T116+T123+T128</f>
        <v>0</v>
      </c>
      <c r="AR83" s="196" t="s">
        <v>216</v>
      </c>
      <c r="AT83" s="197" t="s">
        <v>73</v>
      </c>
      <c r="AU83" s="197" t="s">
        <v>74</v>
      </c>
      <c r="AY83" s="196" t="s">
        <v>186</v>
      </c>
      <c r="BK83" s="198">
        <f>BK84+BK88+BK116+BK123+BK128</f>
        <v>0</v>
      </c>
    </row>
    <row r="84" spans="2:65" s="11" customFormat="1" ht="19.899999999999999" customHeight="1">
      <c r="B84" s="185"/>
      <c r="C84" s="186"/>
      <c r="D84" s="187" t="s">
        <v>73</v>
      </c>
      <c r="E84" s="199" t="s">
        <v>2799</v>
      </c>
      <c r="F84" s="199" t="s">
        <v>2800</v>
      </c>
      <c r="G84" s="186"/>
      <c r="H84" s="186"/>
      <c r="I84" s="189"/>
      <c r="J84" s="200">
        <f>BK84</f>
        <v>0</v>
      </c>
      <c r="K84" s="186"/>
      <c r="L84" s="191"/>
      <c r="M84" s="192"/>
      <c r="N84" s="193"/>
      <c r="O84" s="193"/>
      <c r="P84" s="194">
        <f>SUM(P85:P87)</f>
        <v>0</v>
      </c>
      <c r="Q84" s="193"/>
      <c r="R84" s="194">
        <f>SUM(R85:R87)</f>
        <v>0</v>
      </c>
      <c r="S84" s="193"/>
      <c r="T84" s="195">
        <f>SUM(T85:T87)</f>
        <v>0</v>
      </c>
      <c r="AR84" s="196" t="s">
        <v>216</v>
      </c>
      <c r="AT84" s="197" t="s">
        <v>73</v>
      </c>
      <c r="AU84" s="197" t="s">
        <v>82</v>
      </c>
      <c r="AY84" s="196" t="s">
        <v>186</v>
      </c>
      <c r="BK84" s="198">
        <f>SUM(BK85:BK87)</f>
        <v>0</v>
      </c>
    </row>
    <row r="85" spans="2:65" s="1" customFormat="1" ht="16.5" customHeight="1">
      <c r="B85" s="41"/>
      <c r="C85" s="201" t="s">
        <v>82</v>
      </c>
      <c r="D85" s="201" t="s">
        <v>188</v>
      </c>
      <c r="E85" s="202" t="s">
        <v>2801</v>
      </c>
      <c r="F85" s="203" t="s">
        <v>2802</v>
      </c>
      <c r="G85" s="204" t="s">
        <v>461</v>
      </c>
      <c r="H85" s="205">
        <v>1</v>
      </c>
      <c r="I85" s="206"/>
      <c r="J85" s="207">
        <f>ROUND(I85*H85,2)</f>
        <v>0</v>
      </c>
      <c r="K85" s="203" t="s">
        <v>192</v>
      </c>
      <c r="L85" s="61"/>
      <c r="M85" s="208" t="s">
        <v>30</v>
      </c>
      <c r="N85" s="209" t="s">
        <v>45</v>
      </c>
      <c r="O85" s="42"/>
      <c r="P85" s="210">
        <f>O85*H85</f>
        <v>0</v>
      </c>
      <c r="Q85" s="210">
        <v>0</v>
      </c>
      <c r="R85" s="210">
        <f>Q85*H85</f>
        <v>0</v>
      </c>
      <c r="S85" s="210">
        <v>0</v>
      </c>
      <c r="T85" s="211">
        <f>S85*H85</f>
        <v>0</v>
      </c>
      <c r="AR85" s="24" t="s">
        <v>2803</v>
      </c>
      <c r="AT85" s="24" t="s">
        <v>188</v>
      </c>
      <c r="AU85" s="24" t="s">
        <v>84</v>
      </c>
      <c r="AY85" s="24" t="s">
        <v>186</v>
      </c>
      <c r="BE85" s="212">
        <f>IF(N85="základní",J85,0)</f>
        <v>0</v>
      </c>
      <c r="BF85" s="212">
        <f>IF(N85="snížená",J85,0)</f>
        <v>0</v>
      </c>
      <c r="BG85" s="212">
        <f>IF(N85="zákl. přenesená",J85,0)</f>
        <v>0</v>
      </c>
      <c r="BH85" s="212">
        <f>IF(N85="sníž. přenesená",J85,0)</f>
        <v>0</v>
      </c>
      <c r="BI85" s="212">
        <f>IF(N85="nulová",J85,0)</f>
        <v>0</v>
      </c>
      <c r="BJ85" s="24" t="s">
        <v>82</v>
      </c>
      <c r="BK85" s="212">
        <f>ROUND(I85*H85,2)</f>
        <v>0</v>
      </c>
      <c r="BL85" s="24" t="s">
        <v>2803</v>
      </c>
      <c r="BM85" s="24" t="s">
        <v>2804</v>
      </c>
    </row>
    <row r="86" spans="2:65" s="1" customFormat="1" ht="16.5" customHeight="1">
      <c r="B86" s="41"/>
      <c r="C86" s="201" t="s">
        <v>84</v>
      </c>
      <c r="D86" s="201" t="s">
        <v>188</v>
      </c>
      <c r="E86" s="202" t="s">
        <v>2805</v>
      </c>
      <c r="F86" s="203" t="s">
        <v>2806</v>
      </c>
      <c r="G86" s="204" t="s">
        <v>461</v>
      </c>
      <c r="H86" s="205">
        <v>1</v>
      </c>
      <c r="I86" s="206"/>
      <c r="J86" s="207">
        <f>ROUND(I86*H86,2)</f>
        <v>0</v>
      </c>
      <c r="K86" s="203" t="s">
        <v>192</v>
      </c>
      <c r="L86" s="61"/>
      <c r="M86" s="208" t="s">
        <v>30</v>
      </c>
      <c r="N86" s="209" t="s">
        <v>45</v>
      </c>
      <c r="O86" s="42"/>
      <c r="P86" s="210">
        <f>O86*H86</f>
        <v>0</v>
      </c>
      <c r="Q86" s="210">
        <v>0</v>
      </c>
      <c r="R86" s="210">
        <f>Q86*H86</f>
        <v>0</v>
      </c>
      <c r="S86" s="210">
        <v>0</v>
      </c>
      <c r="T86" s="211">
        <f>S86*H86</f>
        <v>0</v>
      </c>
      <c r="AR86" s="24" t="s">
        <v>2803</v>
      </c>
      <c r="AT86" s="24" t="s">
        <v>188</v>
      </c>
      <c r="AU86" s="24" t="s">
        <v>84</v>
      </c>
      <c r="AY86" s="24" t="s">
        <v>186</v>
      </c>
      <c r="BE86" s="212">
        <f>IF(N86="základní",J86,0)</f>
        <v>0</v>
      </c>
      <c r="BF86" s="212">
        <f>IF(N86="snížená",J86,0)</f>
        <v>0</v>
      </c>
      <c r="BG86" s="212">
        <f>IF(N86="zákl. přenesená",J86,0)</f>
        <v>0</v>
      </c>
      <c r="BH86" s="212">
        <f>IF(N86="sníž. přenesená",J86,0)</f>
        <v>0</v>
      </c>
      <c r="BI86" s="212">
        <f>IF(N86="nulová",J86,0)</f>
        <v>0</v>
      </c>
      <c r="BJ86" s="24" t="s">
        <v>82</v>
      </c>
      <c r="BK86" s="212">
        <f>ROUND(I86*H86,2)</f>
        <v>0</v>
      </c>
      <c r="BL86" s="24" t="s">
        <v>2803</v>
      </c>
      <c r="BM86" s="24" t="s">
        <v>2807</v>
      </c>
    </row>
    <row r="87" spans="2:65" s="1" customFormat="1" ht="16.5" customHeight="1">
      <c r="B87" s="41"/>
      <c r="C87" s="201" t="s">
        <v>203</v>
      </c>
      <c r="D87" s="201" t="s">
        <v>188</v>
      </c>
      <c r="E87" s="202" t="s">
        <v>2808</v>
      </c>
      <c r="F87" s="203" t="s">
        <v>2809</v>
      </c>
      <c r="G87" s="204" t="s">
        <v>461</v>
      </c>
      <c r="H87" s="205">
        <v>1</v>
      </c>
      <c r="I87" s="206"/>
      <c r="J87" s="207">
        <f>ROUND(I87*H87,2)</f>
        <v>0</v>
      </c>
      <c r="K87" s="203" t="s">
        <v>192</v>
      </c>
      <c r="L87" s="61"/>
      <c r="M87" s="208" t="s">
        <v>30</v>
      </c>
      <c r="N87" s="209" t="s">
        <v>45</v>
      </c>
      <c r="O87" s="42"/>
      <c r="P87" s="210">
        <f>O87*H87</f>
        <v>0</v>
      </c>
      <c r="Q87" s="210">
        <v>0</v>
      </c>
      <c r="R87" s="210">
        <f>Q87*H87</f>
        <v>0</v>
      </c>
      <c r="S87" s="210">
        <v>0</v>
      </c>
      <c r="T87" s="211">
        <f>S87*H87</f>
        <v>0</v>
      </c>
      <c r="AR87" s="24" t="s">
        <v>2803</v>
      </c>
      <c r="AT87" s="24" t="s">
        <v>188</v>
      </c>
      <c r="AU87" s="24" t="s">
        <v>84</v>
      </c>
      <c r="AY87" s="24" t="s">
        <v>186</v>
      </c>
      <c r="BE87" s="212">
        <f>IF(N87="základní",J87,0)</f>
        <v>0</v>
      </c>
      <c r="BF87" s="212">
        <f>IF(N87="snížená",J87,0)</f>
        <v>0</v>
      </c>
      <c r="BG87" s="212">
        <f>IF(N87="zákl. přenesená",J87,0)</f>
        <v>0</v>
      </c>
      <c r="BH87" s="212">
        <f>IF(N87="sníž. přenesená",J87,0)</f>
        <v>0</v>
      </c>
      <c r="BI87" s="212">
        <f>IF(N87="nulová",J87,0)</f>
        <v>0</v>
      </c>
      <c r="BJ87" s="24" t="s">
        <v>82</v>
      </c>
      <c r="BK87" s="212">
        <f>ROUND(I87*H87,2)</f>
        <v>0</v>
      </c>
      <c r="BL87" s="24" t="s">
        <v>2803</v>
      </c>
      <c r="BM87" s="24" t="s">
        <v>2810</v>
      </c>
    </row>
    <row r="88" spans="2:65" s="11" customFormat="1" ht="29.85" customHeight="1">
      <c r="B88" s="185"/>
      <c r="C88" s="186"/>
      <c r="D88" s="187" t="s">
        <v>73</v>
      </c>
      <c r="E88" s="199" t="s">
        <v>2811</v>
      </c>
      <c r="F88" s="199" t="s">
        <v>2812</v>
      </c>
      <c r="G88" s="186"/>
      <c r="H88" s="186"/>
      <c r="I88" s="189"/>
      <c r="J88" s="200">
        <f>BK88</f>
        <v>0</v>
      </c>
      <c r="K88" s="186"/>
      <c r="L88" s="191"/>
      <c r="M88" s="192"/>
      <c r="N88" s="193"/>
      <c r="O88" s="193"/>
      <c r="P88" s="194">
        <f>SUM(P89:P115)</f>
        <v>0</v>
      </c>
      <c r="Q88" s="193"/>
      <c r="R88" s="194">
        <f>SUM(R89:R115)</f>
        <v>0</v>
      </c>
      <c r="S88" s="193"/>
      <c r="T88" s="195">
        <f>SUM(T89:T115)</f>
        <v>0</v>
      </c>
      <c r="AR88" s="196" t="s">
        <v>216</v>
      </c>
      <c r="AT88" s="197" t="s">
        <v>73</v>
      </c>
      <c r="AU88" s="197" t="s">
        <v>82</v>
      </c>
      <c r="AY88" s="196" t="s">
        <v>186</v>
      </c>
      <c r="BK88" s="198">
        <f>SUM(BK89:BK115)</f>
        <v>0</v>
      </c>
    </row>
    <row r="89" spans="2:65" s="1" customFormat="1" ht="16.5" customHeight="1">
      <c r="B89" s="41"/>
      <c r="C89" s="201" t="s">
        <v>193</v>
      </c>
      <c r="D89" s="201" t="s">
        <v>188</v>
      </c>
      <c r="E89" s="202" t="s">
        <v>2813</v>
      </c>
      <c r="F89" s="203" t="s">
        <v>2814</v>
      </c>
      <c r="G89" s="204" t="s">
        <v>461</v>
      </c>
      <c r="H89" s="205">
        <v>1</v>
      </c>
      <c r="I89" s="206"/>
      <c r="J89" s="207">
        <f>ROUND(I89*H89,2)</f>
        <v>0</v>
      </c>
      <c r="K89" s="203" t="s">
        <v>192</v>
      </c>
      <c r="L89" s="61"/>
      <c r="M89" s="208" t="s">
        <v>30</v>
      </c>
      <c r="N89" s="209" t="s">
        <v>45</v>
      </c>
      <c r="O89" s="42"/>
      <c r="P89" s="210">
        <f>O89*H89</f>
        <v>0</v>
      </c>
      <c r="Q89" s="210">
        <v>0</v>
      </c>
      <c r="R89" s="210">
        <f>Q89*H89</f>
        <v>0</v>
      </c>
      <c r="S89" s="210">
        <v>0</v>
      </c>
      <c r="T89" s="211">
        <f>S89*H89</f>
        <v>0</v>
      </c>
      <c r="AR89" s="24" t="s">
        <v>2803</v>
      </c>
      <c r="AT89" s="24" t="s">
        <v>188</v>
      </c>
      <c r="AU89" s="24" t="s">
        <v>84</v>
      </c>
      <c r="AY89" s="24" t="s">
        <v>186</v>
      </c>
      <c r="BE89" s="212">
        <f>IF(N89="základní",J89,0)</f>
        <v>0</v>
      </c>
      <c r="BF89" s="212">
        <f>IF(N89="snížená",J89,0)</f>
        <v>0</v>
      </c>
      <c r="BG89" s="212">
        <f>IF(N89="zákl. přenesená",J89,0)</f>
        <v>0</v>
      </c>
      <c r="BH89" s="212">
        <f>IF(N89="sníž. přenesená",J89,0)</f>
        <v>0</v>
      </c>
      <c r="BI89" s="212">
        <f>IF(N89="nulová",J89,0)</f>
        <v>0</v>
      </c>
      <c r="BJ89" s="24" t="s">
        <v>82</v>
      </c>
      <c r="BK89" s="212">
        <f>ROUND(I89*H89,2)</f>
        <v>0</v>
      </c>
      <c r="BL89" s="24" t="s">
        <v>2803</v>
      </c>
      <c r="BM89" s="24" t="s">
        <v>2815</v>
      </c>
    </row>
    <row r="90" spans="2:65" s="12" customFormat="1" ht="13.5">
      <c r="B90" s="216"/>
      <c r="C90" s="217"/>
      <c r="D90" s="213" t="s">
        <v>197</v>
      </c>
      <c r="E90" s="218" t="s">
        <v>30</v>
      </c>
      <c r="F90" s="219" t="s">
        <v>82</v>
      </c>
      <c r="G90" s="217"/>
      <c r="H90" s="220">
        <v>1</v>
      </c>
      <c r="I90" s="221"/>
      <c r="J90" s="217"/>
      <c r="K90" s="217"/>
      <c r="L90" s="222"/>
      <c r="M90" s="223"/>
      <c r="N90" s="224"/>
      <c r="O90" s="224"/>
      <c r="P90" s="224"/>
      <c r="Q90" s="224"/>
      <c r="R90" s="224"/>
      <c r="S90" s="224"/>
      <c r="T90" s="225"/>
      <c r="AT90" s="226" t="s">
        <v>197</v>
      </c>
      <c r="AU90" s="226" t="s">
        <v>84</v>
      </c>
      <c r="AV90" s="12" t="s">
        <v>84</v>
      </c>
      <c r="AW90" s="12" t="s">
        <v>37</v>
      </c>
      <c r="AX90" s="12" t="s">
        <v>74</v>
      </c>
      <c r="AY90" s="226" t="s">
        <v>186</v>
      </c>
    </row>
    <row r="91" spans="2:65" s="14" customFormat="1" ht="13.5">
      <c r="B91" s="237"/>
      <c r="C91" s="238"/>
      <c r="D91" s="213" t="s">
        <v>197</v>
      </c>
      <c r="E91" s="239" t="s">
        <v>30</v>
      </c>
      <c r="F91" s="240" t="s">
        <v>235</v>
      </c>
      <c r="G91" s="238"/>
      <c r="H91" s="241">
        <v>1</v>
      </c>
      <c r="I91" s="242"/>
      <c r="J91" s="238"/>
      <c r="K91" s="238"/>
      <c r="L91" s="243"/>
      <c r="M91" s="244"/>
      <c r="N91" s="245"/>
      <c r="O91" s="245"/>
      <c r="P91" s="245"/>
      <c r="Q91" s="245"/>
      <c r="R91" s="245"/>
      <c r="S91" s="245"/>
      <c r="T91" s="246"/>
      <c r="AT91" s="247" t="s">
        <v>197</v>
      </c>
      <c r="AU91" s="247" t="s">
        <v>84</v>
      </c>
      <c r="AV91" s="14" t="s">
        <v>193</v>
      </c>
      <c r="AW91" s="14" t="s">
        <v>37</v>
      </c>
      <c r="AX91" s="14" t="s">
        <v>82</v>
      </c>
      <c r="AY91" s="247" t="s">
        <v>186</v>
      </c>
    </row>
    <row r="92" spans="2:65" s="1" customFormat="1" ht="16.5" customHeight="1">
      <c r="B92" s="41"/>
      <c r="C92" s="201" t="s">
        <v>216</v>
      </c>
      <c r="D92" s="201" t="s">
        <v>188</v>
      </c>
      <c r="E92" s="202" t="s">
        <v>2816</v>
      </c>
      <c r="F92" s="203" t="s">
        <v>2817</v>
      </c>
      <c r="G92" s="204" t="s">
        <v>206</v>
      </c>
      <c r="H92" s="205">
        <v>376</v>
      </c>
      <c r="I92" s="206"/>
      <c r="J92" s="207">
        <f>ROUND(I92*H92,2)</f>
        <v>0</v>
      </c>
      <c r="K92" s="203" t="s">
        <v>30</v>
      </c>
      <c r="L92" s="61"/>
      <c r="M92" s="208" t="s">
        <v>30</v>
      </c>
      <c r="N92" s="209" t="s">
        <v>45</v>
      </c>
      <c r="O92" s="42"/>
      <c r="P92" s="210">
        <f>O92*H92</f>
        <v>0</v>
      </c>
      <c r="Q92" s="210">
        <v>0</v>
      </c>
      <c r="R92" s="210">
        <f>Q92*H92</f>
        <v>0</v>
      </c>
      <c r="S92" s="210">
        <v>0</v>
      </c>
      <c r="T92" s="211">
        <f>S92*H92</f>
        <v>0</v>
      </c>
      <c r="AR92" s="24" t="s">
        <v>2803</v>
      </c>
      <c r="AT92" s="24" t="s">
        <v>188</v>
      </c>
      <c r="AU92" s="24" t="s">
        <v>84</v>
      </c>
      <c r="AY92" s="24" t="s">
        <v>186</v>
      </c>
      <c r="BE92" s="212">
        <f>IF(N92="základní",J92,0)</f>
        <v>0</v>
      </c>
      <c r="BF92" s="212">
        <f>IF(N92="snížená",J92,0)</f>
        <v>0</v>
      </c>
      <c r="BG92" s="212">
        <f>IF(N92="zákl. přenesená",J92,0)</f>
        <v>0</v>
      </c>
      <c r="BH92" s="212">
        <f>IF(N92="sníž. přenesená",J92,0)</f>
        <v>0</v>
      </c>
      <c r="BI92" s="212">
        <f>IF(N92="nulová",J92,0)</f>
        <v>0</v>
      </c>
      <c r="BJ92" s="24" t="s">
        <v>82</v>
      </c>
      <c r="BK92" s="212">
        <f>ROUND(I92*H92,2)</f>
        <v>0</v>
      </c>
      <c r="BL92" s="24" t="s">
        <v>2803</v>
      </c>
      <c r="BM92" s="24" t="s">
        <v>2818</v>
      </c>
    </row>
    <row r="93" spans="2:65" s="1" customFormat="1" ht="13.5">
      <c r="B93" s="41"/>
      <c r="C93" s="63"/>
      <c r="D93" s="213" t="s">
        <v>195</v>
      </c>
      <c r="E93" s="63"/>
      <c r="F93" s="214" t="s">
        <v>2817</v>
      </c>
      <c r="G93" s="63"/>
      <c r="H93" s="63"/>
      <c r="I93" s="172"/>
      <c r="J93" s="63"/>
      <c r="K93" s="63"/>
      <c r="L93" s="61"/>
      <c r="M93" s="215"/>
      <c r="N93" s="42"/>
      <c r="O93" s="42"/>
      <c r="P93" s="42"/>
      <c r="Q93" s="42"/>
      <c r="R93" s="42"/>
      <c r="S93" s="42"/>
      <c r="T93" s="78"/>
      <c r="AT93" s="24" t="s">
        <v>195</v>
      </c>
      <c r="AU93" s="24" t="s">
        <v>84</v>
      </c>
    </row>
    <row r="94" spans="2:65" s="12" customFormat="1" ht="13.5">
      <c r="B94" s="216"/>
      <c r="C94" s="217"/>
      <c r="D94" s="213" t="s">
        <v>197</v>
      </c>
      <c r="E94" s="218" t="s">
        <v>30</v>
      </c>
      <c r="F94" s="219" t="s">
        <v>2819</v>
      </c>
      <c r="G94" s="217"/>
      <c r="H94" s="220">
        <v>376</v>
      </c>
      <c r="I94" s="221"/>
      <c r="J94" s="217"/>
      <c r="K94" s="217"/>
      <c r="L94" s="222"/>
      <c r="M94" s="223"/>
      <c r="N94" s="224"/>
      <c r="O94" s="224"/>
      <c r="P94" s="224"/>
      <c r="Q94" s="224"/>
      <c r="R94" s="224"/>
      <c r="S94" s="224"/>
      <c r="T94" s="225"/>
      <c r="AT94" s="226" t="s">
        <v>197</v>
      </c>
      <c r="AU94" s="226" t="s">
        <v>84</v>
      </c>
      <c r="AV94" s="12" t="s">
        <v>84</v>
      </c>
      <c r="AW94" s="12" t="s">
        <v>37</v>
      </c>
      <c r="AX94" s="12" t="s">
        <v>74</v>
      </c>
      <c r="AY94" s="226" t="s">
        <v>186</v>
      </c>
    </row>
    <row r="95" spans="2:65" s="1" customFormat="1" ht="16.5" customHeight="1">
      <c r="B95" s="41"/>
      <c r="C95" s="201" t="s">
        <v>222</v>
      </c>
      <c r="D95" s="201" t="s">
        <v>188</v>
      </c>
      <c r="E95" s="202" t="s">
        <v>2820</v>
      </c>
      <c r="F95" s="203" t="s">
        <v>2821</v>
      </c>
      <c r="G95" s="204" t="s">
        <v>206</v>
      </c>
      <c r="H95" s="205">
        <v>376</v>
      </c>
      <c r="I95" s="206"/>
      <c r="J95" s="207">
        <f>ROUND(I95*H95,2)</f>
        <v>0</v>
      </c>
      <c r="K95" s="203" t="s">
        <v>30</v>
      </c>
      <c r="L95" s="61"/>
      <c r="M95" s="208" t="s">
        <v>30</v>
      </c>
      <c r="N95" s="209" t="s">
        <v>45</v>
      </c>
      <c r="O95" s="42"/>
      <c r="P95" s="210">
        <f>O95*H95</f>
        <v>0</v>
      </c>
      <c r="Q95" s="210">
        <v>0</v>
      </c>
      <c r="R95" s="210">
        <f>Q95*H95</f>
        <v>0</v>
      </c>
      <c r="S95" s="210">
        <v>0</v>
      </c>
      <c r="T95" s="211">
        <f>S95*H95</f>
        <v>0</v>
      </c>
      <c r="AR95" s="24" t="s">
        <v>2803</v>
      </c>
      <c r="AT95" s="24" t="s">
        <v>188</v>
      </c>
      <c r="AU95" s="24" t="s">
        <v>84</v>
      </c>
      <c r="AY95" s="24" t="s">
        <v>186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24" t="s">
        <v>82</v>
      </c>
      <c r="BK95" s="212">
        <f>ROUND(I95*H95,2)</f>
        <v>0</v>
      </c>
      <c r="BL95" s="24" t="s">
        <v>2803</v>
      </c>
      <c r="BM95" s="24" t="s">
        <v>2822</v>
      </c>
    </row>
    <row r="96" spans="2:65" s="1" customFormat="1" ht="13.5">
      <c r="B96" s="41"/>
      <c r="C96" s="63"/>
      <c r="D96" s="213" t="s">
        <v>195</v>
      </c>
      <c r="E96" s="63"/>
      <c r="F96" s="214" t="s">
        <v>2823</v>
      </c>
      <c r="G96" s="63"/>
      <c r="H96" s="63"/>
      <c r="I96" s="172"/>
      <c r="J96" s="63"/>
      <c r="K96" s="63"/>
      <c r="L96" s="61"/>
      <c r="M96" s="215"/>
      <c r="N96" s="42"/>
      <c r="O96" s="42"/>
      <c r="P96" s="42"/>
      <c r="Q96" s="42"/>
      <c r="R96" s="42"/>
      <c r="S96" s="42"/>
      <c r="T96" s="78"/>
      <c r="AT96" s="24" t="s">
        <v>195</v>
      </c>
      <c r="AU96" s="24" t="s">
        <v>84</v>
      </c>
    </row>
    <row r="97" spans="2:65" s="12" customFormat="1" ht="13.5">
      <c r="B97" s="216"/>
      <c r="C97" s="217"/>
      <c r="D97" s="213" t="s">
        <v>197</v>
      </c>
      <c r="E97" s="218" t="s">
        <v>30</v>
      </c>
      <c r="F97" s="219" t="s">
        <v>2819</v>
      </c>
      <c r="G97" s="217"/>
      <c r="H97" s="220">
        <v>376</v>
      </c>
      <c r="I97" s="221"/>
      <c r="J97" s="217"/>
      <c r="K97" s="217"/>
      <c r="L97" s="222"/>
      <c r="M97" s="223"/>
      <c r="N97" s="224"/>
      <c r="O97" s="224"/>
      <c r="P97" s="224"/>
      <c r="Q97" s="224"/>
      <c r="R97" s="224"/>
      <c r="S97" s="224"/>
      <c r="T97" s="225"/>
      <c r="AT97" s="226" t="s">
        <v>197</v>
      </c>
      <c r="AU97" s="226" t="s">
        <v>84</v>
      </c>
      <c r="AV97" s="12" t="s">
        <v>84</v>
      </c>
      <c r="AW97" s="12" t="s">
        <v>37</v>
      </c>
      <c r="AX97" s="12" t="s">
        <v>74</v>
      </c>
      <c r="AY97" s="226" t="s">
        <v>186</v>
      </c>
    </row>
    <row r="98" spans="2:65" s="1" customFormat="1" ht="16.5" customHeight="1">
      <c r="B98" s="41"/>
      <c r="C98" s="201" t="s">
        <v>229</v>
      </c>
      <c r="D98" s="201" t="s">
        <v>188</v>
      </c>
      <c r="E98" s="202" t="s">
        <v>2824</v>
      </c>
      <c r="F98" s="203" t="s">
        <v>2825</v>
      </c>
      <c r="G98" s="204" t="s">
        <v>206</v>
      </c>
      <c r="H98" s="205">
        <v>376</v>
      </c>
      <c r="I98" s="206"/>
      <c r="J98" s="207">
        <f>ROUND(I98*H98,2)</f>
        <v>0</v>
      </c>
      <c r="K98" s="203" t="s">
        <v>30</v>
      </c>
      <c r="L98" s="61"/>
      <c r="M98" s="208" t="s">
        <v>30</v>
      </c>
      <c r="N98" s="209" t="s">
        <v>45</v>
      </c>
      <c r="O98" s="42"/>
      <c r="P98" s="210">
        <f>O98*H98</f>
        <v>0</v>
      </c>
      <c r="Q98" s="210">
        <v>0</v>
      </c>
      <c r="R98" s="210">
        <f>Q98*H98</f>
        <v>0</v>
      </c>
      <c r="S98" s="210">
        <v>0</v>
      </c>
      <c r="T98" s="211">
        <f>S98*H98</f>
        <v>0</v>
      </c>
      <c r="AR98" s="24" t="s">
        <v>2803</v>
      </c>
      <c r="AT98" s="24" t="s">
        <v>188</v>
      </c>
      <c r="AU98" s="24" t="s">
        <v>84</v>
      </c>
      <c r="AY98" s="24" t="s">
        <v>186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24" t="s">
        <v>82</v>
      </c>
      <c r="BK98" s="212">
        <f>ROUND(I98*H98,2)</f>
        <v>0</v>
      </c>
      <c r="BL98" s="24" t="s">
        <v>2803</v>
      </c>
      <c r="BM98" s="24" t="s">
        <v>2826</v>
      </c>
    </row>
    <row r="99" spans="2:65" s="1" customFormat="1" ht="13.5">
      <c r="B99" s="41"/>
      <c r="C99" s="63"/>
      <c r="D99" s="213" t="s">
        <v>195</v>
      </c>
      <c r="E99" s="63"/>
      <c r="F99" s="214" t="s">
        <v>2825</v>
      </c>
      <c r="G99" s="63"/>
      <c r="H99" s="63"/>
      <c r="I99" s="172"/>
      <c r="J99" s="63"/>
      <c r="K99" s="63"/>
      <c r="L99" s="61"/>
      <c r="M99" s="215"/>
      <c r="N99" s="42"/>
      <c r="O99" s="42"/>
      <c r="P99" s="42"/>
      <c r="Q99" s="42"/>
      <c r="R99" s="42"/>
      <c r="S99" s="42"/>
      <c r="T99" s="78"/>
      <c r="AT99" s="24" t="s">
        <v>195</v>
      </c>
      <c r="AU99" s="24" t="s">
        <v>84</v>
      </c>
    </row>
    <row r="100" spans="2:65" s="12" customFormat="1" ht="13.5">
      <c r="B100" s="216"/>
      <c r="C100" s="217"/>
      <c r="D100" s="213" t="s">
        <v>197</v>
      </c>
      <c r="E100" s="218" t="s">
        <v>30</v>
      </c>
      <c r="F100" s="219" t="s">
        <v>2819</v>
      </c>
      <c r="G100" s="217"/>
      <c r="H100" s="220">
        <v>376</v>
      </c>
      <c r="I100" s="221"/>
      <c r="J100" s="217"/>
      <c r="K100" s="217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197</v>
      </c>
      <c r="AU100" s="226" t="s">
        <v>84</v>
      </c>
      <c r="AV100" s="12" t="s">
        <v>84</v>
      </c>
      <c r="AW100" s="12" t="s">
        <v>37</v>
      </c>
      <c r="AX100" s="12" t="s">
        <v>74</v>
      </c>
      <c r="AY100" s="226" t="s">
        <v>186</v>
      </c>
    </row>
    <row r="101" spans="2:65" s="1" customFormat="1" ht="16.5" customHeight="1">
      <c r="B101" s="41"/>
      <c r="C101" s="201" t="s">
        <v>236</v>
      </c>
      <c r="D101" s="201" t="s">
        <v>188</v>
      </c>
      <c r="E101" s="202" t="s">
        <v>2827</v>
      </c>
      <c r="F101" s="203" t="s">
        <v>2828</v>
      </c>
      <c r="G101" s="204" t="s">
        <v>206</v>
      </c>
      <c r="H101" s="205">
        <v>376</v>
      </c>
      <c r="I101" s="206"/>
      <c r="J101" s="207">
        <f>ROUND(I101*H101,2)</f>
        <v>0</v>
      </c>
      <c r="K101" s="203" t="s">
        <v>30</v>
      </c>
      <c r="L101" s="61"/>
      <c r="M101" s="208" t="s">
        <v>30</v>
      </c>
      <c r="N101" s="209" t="s">
        <v>45</v>
      </c>
      <c r="O101" s="42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AR101" s="24" t="s">
        <v>2803</v>
      </c>
      <c r="AT101" s="24" t="s">
        <v>188</v>
      </c>
      <c r="AU101" s="24" t="s">
        <v>84</v>
      </c>
      <c r="AY101" s="24" t="s">
        <v>186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24" t="s">
        <v>82</v>
      </c>
      <c r="BK101" s="212">
        <f>ROUND(I101*H101,2)</f>
        <v>0</v>
      </c>
      <c r="BL101" s="24" t="s">
        <v>2803</v>
      </c>
      <c r="BM101" s="24" t="s">
        <v>2829</v>
      </c>
    </row>
    <row r="102" spans="2:65" s="1" customFormat="1" ht="13.5">
      <c r="B102" s="41"/>
      <c r="C102" s="63"/>
      <c r="D102" s="213" t="s">
        <v>195</v>
      </c>
      <c r="E102" s="63"/>
      <c r="F102" s="214" t="s">
        <v>2830</v>
      </c>
      <c r="G102" s="63"/>
      <c r="H102" s="63"/>
      <c r="I102" s="172"/>
      <c r="J102" s="63"/>
      <c r="K102" s="63"/>
      <c r="L102" s="61"/>
      <c r="M102" s="215"/>
      <c r="N102" s="42"/>
      <c r="O102" s="42"/>
      <c r="P102" s="42"/>
      <c r="Q102" s="42"/>
      <c r="R102" s="42"/>
      <c r="S102" s="42"/>
      <c r="T102" s="78"/>
      <c r="AT102" s="24" t="s">
        <v>195</v>
      </c>
      <c r="AU102" s="24" t="s">
        <v>84</v>
      </c>
    </row>
    <row r="103" spans="2:65" s="12" customFormat="1" ht="13.5">
      <c r="B103" s="216"/>
      <c r="C103" s="217"/>
      <c r="D103" s="213" t="s">
        <v>197</v>
      </c>
      <c r="E103" s="218" t="s">
        <v>30</v>
      </c>
      <c r="F103" s="219" t="s">
        <v>2819</v>
      </c>
      <c r="G103" s="217"/>
      <c r="H103" s="220">
        <v>376</v>
      </c>
      <c r="I103" s="221"/>
      <c r="J103" s="217"/>
      <c r="K103" s="217"/>
      <c r="L103" s="222"/>
      <c r="M103" s="223"/>
      <c r="N103" s="224"/>
      <c r="O103" s="224"/>
      <c r="P103" s="224"/>
      <c r="Q103" s="224"/>
      <c r="R103" s="224"/>
      <c r="S103" s="224"/>
      <c r="T103" s="225"/>
      <c r="AT103" s="226" t="s">
        <v>197</v>
      </c>
      <c r="AU103" s="226" t="s">
        <v>84</v>
      </c>
      <c r="AV103" s="12" t="s">
        <v>84</v>
      </c>
      <c r="AW103" s="12" t="s">
        <v>37</v>
      </c>
      <c r="AX103" s="12" t="s">
        <v>74</v>
      </c>
      <c r="AY103" s="226" t="s">
        <v>186</v>
      </c>
    </row>
    <row r="104" spans="2:65" s="1" customFormat="1" ht="16.5" customHeight="1">
      <c r="B104" s="41"/>
      <c r="C104" s="201" t="s">
        <v>243</v>
      </c>
      <c r="D104" s="201" t="s">
        <v>188</v>
      </c>
      <c r="E104" s="202" t="s">
        <v>2831</v>
      </c>
      <c r="F104" s="203" t="s">
        <v>2832</v>
      </c>
      <c r="G104" s="204" t="s">
        <v>206</v>
      </c>
      <c r="H104" s="205">
        <v>376</v>
      </c>
      <c r="I104" s="206"/>
      <c r="J104" s="207">
        <f>ROUND(I104*H104,2)</f>
        <v>0</v>
      </c>
      <c r="K104" s="203" t="s">
        <v>30</v>
      </c>
      <c r="L104" s="61"/>
      <c r="M104" s="208" t="s">
        <v>30</v>
      </c>
      <c r="N104" s="209" t="s">
        <v>45</v>
      </c>
      <c r="O104" s="42"/>
      <c r="P104" s="210">
        <f>O104*H104</f>
        <v>0</v>
      </c>
      <c r="Q104" s="210">
        <v>0</v>
      </c>
      <c r="R104" s="210">
        <f>Q104*H104</f>
        <v>0</v>
      </c>
      <c r="S104" s="210">
        <v>0</v>
      </c>
      <c r="T104" s="211">
        <f>S104*H104</f>
        <v>0</v>
      </c>
      <c r="AR104" s="24" t="s">
        <v>2803</v>
      </c>
      <c r="AT104" s="24" t="s">
        <v>188</v>
      </c>
      <c r="AU104" s="24" t="s">
        <v>84</v>
      </c>
      <c r="AY104" s="24" t="s">
        <v>186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24" t="s">
        <v>82</v>
      </c>
      <c r="BK104" s="212">
        <f>ROUND(I104*H104,2)</f>
        <v>0</v>
      </c>
      <c r="BL104" s="24" t="s">
        <v>2803</v>
      </c>
      <c r="BM104" s="24" t="s">
        <v>2833</v>
      </c>
    </row>
    <row r="105" spans="2:65" s="1" customFormat="1" ht="13.5">
      <c r="B105" s="41"/>
      <c r="C105" s="63"/>
      <c r="D105" s="213" t="s">
        <v>195</v>
      </c>
      <c r="E105" s="63"/>
      <c r="F105" s="214" t="s">
        <v>2834</v>
      </c>
      <c r="G105" s="63"/>
      <c r="H105" s="63"/>
      <c r="I105" s="172"/>
      <c r="J105" s="63"/>
      <c r="K105" s="63"/>
      <c r="L105" s="61"/>
      <c r="M105" s="215"/>
      <c r="N105" s="42"/>
      <c r="O105" s="42"/>
      <c r="P105" s="42"/>
      <c r="Q105" s="42"/>
      <c r="R105" s="42"/>
      <c r="S105" s="42"/>
      <c r="T105" s="78"/>
      <c r="AT105" s="24" t="s">
        <v>195</v>
      </c>
      <c r="AU105" s="24" t="s">
        <v>84</v>
      </c>
    </row>
    <row r="106" spans="2:65" s="12" customFormat="1" ht="13.5">
      <c r="B106" s="216"/>
      <c r="C106" s="217"/>
      <c r="D106" s="213" t="s">
        <v>197</v>
      </c>
      <c r="E106" s="218" t="s">
        <v>30</v>
      </c>
      <c r="F106" s="219" t="s">
        <v>2819</v>
      </c>
      <c r="G106" s="217"/>
      <c r="H106" s="220">
        <v>376</v>
      </c>
      <c r="I106" s="221"/>
      <c r="J106" s="217"/>
      <c r="K106" s="217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197</v>
      </c>
      <c r="AU106" s="226" t="s">
        <v>84</v>
      </c>
      <c r="AV106" s="12" t="s">
        <v>84</v>
      </c>
      <c r="AW106" s="12" t="s">
        <v>37</v>
      </c>
      <c r="AX106" s="12" t="s">
        <v>74</v>
      </c>
      <c r="AY106" s="226" t="s">
        <v>186</v>
      </c>
    </row>
    <row r="107" spans="2:65" s="1" customFormat="1" ht="16.5" customHeight="1">
      <c r="B107" s="41"/>
      <c r="C107" s="201" t="s">
        <v>249</v>
      </c>
      <c r="D107" s="201" t="s">
        <v>188</v>
      </c>
      <c r="E107" s="202" t="s">
        <v>2835</v>
      </c>
      <c r="F107" s="203" t="s">
        <v>2836</v>
      </c>
      <c r="G107" s="204" t="s">
        <v>461</v>
      </c>
      <c r="H107" s="205">
        <v>1</v>
      </c>
      <c r="I107" s="206"/>
      <c r="J107" s="207">
        <f>ROUND(I107*H107,2)</f>
        <v>0</v>
      </c>
      <c r="K107" s="203" t="s">
        <v>192</v>
      </c>
      <c r="L107" s="61"/>
      <c r="M107" s="208" t="s">
        <v>30</v>
      </c>
      <c r="N107" s="209" t="s">
        <v>45</v>
      </c>
      <c r="O107" s="42"/>
      <c r="P107" s="210">
        <f>O107*H107</f>
        <v>0</v>
      </c>
      <c r="Q107" s="210">
        <v>0</v>
      </c>
      <c r="R107" s="210">
        <f>Q107*H107</f>
        <v>0</v>
      </c>
      <c r="S107" s="210">
        <v>0</v>
      </c>
      <c r="T107" s="211">
        <f>S107*H107</f>
        <v>0</v>
      </c>
      <c r="AR107" s="24" t="s">
        <v>2803</v>
      </c>
      <c r="AT107" s="24" t="s">
        <v>188</v>
      </c>
      <c r="AU107" s="24" t="s">
        <v>84</v>
      </c>
      <c r="AY107" s="24" t="s">
        <v>186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4" t="s">
        <v>82</v>
      </c>
      <c r="BK107" s="212">
        <f>ROUND(I107*H107,2)</f>
        <v>0</v>
      </c>
      <c r="BL107" s="24" t="s">
        <v>2803</v>
      </c>
      <c r="BM107" s="24" t="s">
        <v>2837</v>
      </c>
    </row>
    <row r="108" spans="2:65" s="1" customFormat="1" ht="13.5">
      <c r="B108" s="41"/>
      <c r="C108" s="63"/>
      <c r="D108" s="213" t="s">
        <v>195</v>
      </c>
      <c r="E108" s="63"/>
      <c r="F108" s="214" t="s">
        <v>2836</v>
      </c>
      <c r="G108" s="63"/>
      <c r="H108" s="63"/>
      <c r="I108" s="172"/>
      <c r="J108" s="63"/>
      <c r="K108" s="63"/>
      <c r="L108" s="61"/>
      <c r="M108" s="215"/>
      <c r="N108" s="42"/>
      <c r="O108" s="42"/>
      <c r="P108" s="42"/>
      <c r="Q108" s="42"/>
      <c r="R108" s="42"/>
      <c r="S108" s="42"/>
      <c r="T108" s="78"/>
      <c r="AT108" s="24" t="s">
        <v>195</v>
      </c>
      <c r="AU108" s="24" t="s">
        <v>84</v>
      </c>
    </row>
    <row r="109" spans="2:65" s="1" customFormat="1" ht="16.5" customHeight="1">
      <c r="B109" s="41"/>
      <c r="C109" s="201" t="s">
        <v>256</v>
      </c>
      <c r="D109" s="201" t="s">
        <v>188</v>
      </c>
      <c r="E109" s="202" t="s">
        <v>2838</v>
      </c>
      <c r="F109" s="203" t="s">
        <v>2839</v>
      </c>
      <c r="G109" s="204" t="s">
        <v>461</v>
      </c>
      <c r="H109" s="205">
        <v>1</v>
      </c>
      <c r="I109" s="206"/>
      <c r="J109" s="207">
        <f>ROUND(I109*H109,2)</f>
        <v>0</v>
      </c>
      <c r="K109" s="203" t="s">
        <v>192</v>
      </c>
      <c r="L109" s="61"/>
      <c r="M109" s="208" t="s">
        <v>30</v>
      </c>
      <c r="N109" s="209" t="s">
        <v>45</v>
      </c>
      <c r="O109" s="42"/>
      <c r="P109" s="210">
        <f>O109*H109</f>
        <v>0</v>
      </c>
      <c r="Q109" s="210">
        <v>0</v>
      </c>
      <c r="R109" s="210">
        <f>Q109*H109</f>
        <v>0</v>
      </c>
      <c r="S109" s="210">
        <v>0</v>
      </c>
      <c r="T109" s="211">
        <f>S109*H109</f>
        <v>0</v>
      </c>
      <c r="AR109" s="24" t="s">
        <v>2803</v>
      </c>
      <c r="AT109" s="24" t="s">
        <v>188</v>
      </c>
      <c r="AU109" s="24" t="s">
        <v>84</v>
      </c>
      <c r="AY109" s="24" t="s">
        <v>186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24" t="s">
        <v>82</v>
      </c>
      <c r="BK109" s="212">
        <f>ROUND(I109*H109,2)</f>
        <v>0</v>
      </c>
      <c r="BL109" s="24" t="s">
        <v>2803</v>
      </c>
      <c r="BM109" s="24" t="s">
        <v>2840</v>
      </c>
    </row>
    <row r="110" spans="2:65" s="12" customFormat="1" ht="13.5">
      <c r="B110" s="216"/>
      <c r="C110" s="217"/>
      <c r="D110" s="213" t="s">
        <v>197</v>
      </c>
      <c r="E110" s="218" t="s">
        <v>30</v>
      </c>
      <c r="F110" s="219" t="s">
        <v>82</v>
      </c>
      <c r="G110" s="217"/>
      <c r="H110" s="220">
        <v>1</v>
      </c>
      <c r="I110" s="221"/>
      <c r="J110" s="217"/>
      <c r="K110" s="217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197</v>
      </c>
      <c r="AU110" s="226" t="s">
        <v>84</v>
      </c>
      <c r="AV110" s="12" t="s">
        <v>84</v>
      </c>
      <c r="AW110" s="12" t="s">
        <v>37</v>
      </c>
      <c r="AX110" s="12" t="s">
        <v>74</v>
      </c>
      <c r="AY110" s="226" t="s">
        <v>186</v>
      </c>
    </row>
    <row r="111" spans="2:65" s="14" customFormat="1" ht="13.5">
      <c r="B111" s="237"/>
      <c r="C111" s="238"/>
      <c r="D111" s="213" t="s">
        <v>197</v>
      </c>
      <c r="E111" s="239" t="s">
        <v>30</v>
      </c>
      <c r="F111" s="240" t="s">
        <v>235</v>
      </c>
      <c r="G111" s="238"/>
      <c r="H111" s="241">
        <v>1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AT111" s="247" t="s">
        <v>197</v>
      </c>
      <c r="AU111" s="247" t="s">
        <v>84</v>
      </c>
      <c r="AV111" s="14" t="s">
        <v>193</v>
      </c>
      <c r="AW111" s="14" t="s">
        <v>37</v>
      </c>
      <c r="AX111" s="14" t="s">
        <v>82</v>
      </c>
      <c r="AY111" s="247" t="s">
        <v>186</v>
      </c>
    </row>
    <row r="112" spans="2:65" s="1" customFormat="1" ht="16.5" customHeight="1">
      <c r="B112" s="41"/>
      <c r="C112" s="201" t="s">
        <v>261</v>
      </c>
      <c r="D112" s="201" t="s">
        <v>188</v>
      </c>
      <c r="E112" s="202" t="s">
        <v>2841</v>
      </c>
      <c r="F112" s="203" t="s">
        <v>2842</v>
      </c>
      <c r="G112" s="204" t="s">
        <v>461</v>
      </c>
      <c r="H112" s="205">
        <v>1</v>
      </c>
      <c r="I112" s="206"/>
      <c r="J112" s="207">
        <f>ROUND(I112*H112,2)</f>
        <v>0</v>
      </c>
      <c r="K112" s="203" t="s">
        <v>192</v>
      </c>
      <c r="L112" s="61"/>
      <c r="M112" s="208" t="s">
        <v>30</v>
      </c>
      <c r="N112" s="209" t="s">
        <v>45</v>
      </c>
      <c r="O112" s="42"/>
      <c r="P112" s="210">
        <f>O112*H112</f>
        <v>0</v>
      </c>
      <c r="Q112" s="210">
        <v>0</v>
      </c>
      <c r="R112" s="210">
        <f>Q112*H112</f>
        <v>0</v>
      </c>
      <c r="S112" s="210">
        <v>0</v>
      </c>
      <c r="T112" s="211">
        <f>S112*H112</f>
        <v>0</v>
      </c>
      <c r="AR112" s="24" t="s">
        <v>2803</v>
      </c>
      <c r="AT112" s="24" t="s">
        <v>188</v>
      </c>
      <c r="AU112" s="24" t="s">
        <v>84</v>
      </c>
      <c r="AY112" s="24" t="s">
        <v>186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24" t="s">
        <v>82</v>
      </c>
      <c r="BK112" s="212">
        <f>ROUND(I112*H112,2)</f>
        <v>0</v>
      </c>
      <c r="BL112" s="24" t="s">
        <v>2803</v>
      </c>
      <c r="BM112" s="24" t="s">
        <v>2843</v>
      </c>
    </row>
    <row r="113" spans="2:65" s="1" customFormat="1" ht="13.5">
      <c r="B113" s="41"/>
      <c r="C113" s="63"/>
      <c r="D113" s="213" t="s">
        <v>195</v>
      </c>
      <c r="E113" s="63"/>
      <c r="F113" s="214" t="s">
        <v>2842</v>
      </c>
      <c r="G113" s="63"/>
      <c r="H113" s="63"/>
      <c r="I113" s="172"/>
      <c r="J113" s="63"/>
      <c r="K113" s="63"/>
      <c r="L113" s="61"/>
      <c r="M113" s="215"/>
      <c r="N113" s="42"/>
      <c r="O113" s="42"/>
      <c r="P113" s="42"/>
      <c r="Q113" s="42"/>
      <c r="R113" s="42"/>
      <c r="S113" s="42"/>
      <c r="T113" s="78"/>
      <c r="AT113" s="24" t="s">
        <v>195</v>
      </c>
      <c r="AU113" s="24" t="s">
        <v>84</v>
      </c>
    </row>
    <row r="114" spans="2:65" s="1" customFormat="1" ht="16.5" customHeight="1">
      <c r="B114" s="41"/>
      <c r="C114" s="201" t="s">
        <v>266</v>
      </c>
      <c r="D114" s="201" t="s">
        <v>188</v>
      </c>
      <c r="E114" s="202" t="s">
        <v>2844</v>
      </c>
      <c r="F114" s="203" t="s">
        <v>2845</v>
      </c>
      <c r="G114" s="204" t="s">
        <v>461</v>
      </c>
      <c r="H114" s="205">
        <v>1</v>
      </c>
      <c r="I114" s="206"/>
      <c r="J114" s="207">
        <f>ROUND(I114*H114,2)</f>
        <v>0</v>
      </c>
      <c r="K114" s="203" t="s">
        <v>30</v>
      </c>
      <c r="L114" s="61"/>
      <c r="M114" s="208" t="s">
        <v>30</v>
      </c>
      <c r="N114" s="209" t="s">
        <v>45</v>
      </c>
      <c r="O114" s="42"/>
      <c r="P114" s="210">
        <f>O114*H114</f>
        <v>0</v>
      </c>
      <c r="Q114" s="210">
        <v>0</v>
      </c>
      <c r="R114" s="210">
        <f>Q114*H114</f>
        <v>0</v>
      </c>
      <c r="S114" s="210">
        <v>0</v>
      </c>
      <c r="T114" s="211">
        <f>S114*H114</f>
        <v>0</v>
      </c>
      <c r="AR114" s="24" t="s">
        <v>2803</v>
      </c>
      <c r="AT114" s="24" t="s">
        <v>188</v>
      </c>
      <c r="AU114" s="24" t="s">
        <v>84</v>
      </c>
      <c r="AY114" s="24" t="s">
        <v>186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24" t="s">
        <v>82</v>
      </c>
      <c r="BK114" s="212">
        <f>ROUND(I114*H114,2)</f>
        <v>0</v>
      </c>
      <c r="BL114" s="24" t="s">
        <v>2803</v>
      </c>
      <c r="BM114" s="24" t="s">
        <v>2846</v>
      </c>
    </row>
    <row r="115" spans="2:65" s="1" customFormat="1" ht="13.5">
      <c r="B115" s="41"/>
      <c r="C115" s="63"/>
      <c r="D115" s="213" t="s">
        <v>195</v>
      </c>
      <c r="E115" s="63"/>
      <c r="F115" s="214" t="s">
        <v>2845</v>
      </c>
      <c r="G115" s="63"/>
      <c r="H115" s="63"/>
      <c r="I115" s="172"/>
      <c r="J115" s="63"/>
      <c r="K115" s="63"/>
      <c r="L115" s="61"/>
      <c r="M115" s="215"/>
      <c r="N115" s="42"/>
      <c r="O115" s="42"/>
      <c r="P115" s="42"/>
      <c r="Q115" s="42"/>
      <c r="R115" s="42"/>
      <c r="S115" s="42"/>
      <c r="T115" s="78"/>
      <c r="AT115" s="24" t="s">
        <v>195</v>
      </c>
      <c r="AU115" s="24" t="s">
        <v>84</v>
      </c>
    </row>
    <row r="116" spans="2:65" s="11" customFormat="1" ht="29.85" customHeight="1">
      <c r="B116" s="185"/>
      <c r="C116" s="186"/>
      <c r="D116" s="187" t="s">
        <v>73</v>
      </c>
      <c r="E116" s="199" t="s">
        <v>2847</v>
      </c>
      <c r="F116" s="199" t="s">
        <v>2848</v>
      </c>
      <c r="G116" s="186"/>
      <c r="H116" s="186"/>
      <c r="I116" s="189"/>
      <c r="J116" s="200">
        <f>BK116</f>
        <v>0</v>
      </c>
      <c r="K116" s="186"/>
      <c r="L116" s="191"/>
      <c r="M116" s="192"/>
      <c r="N116" s="193"/>
      <c r="O116" s="193"/>
      <c r="P116" s="194">
        <f>SUM(P117:P122)</f>
        <v>0</v>
      </c>
      <c r="Q116" s="193"/>
      <c r="R116" s="194">
        <f>SUM(R117:R122)</f>
        <v>0</v>
      </c>
      <c r="S116" s="193"/>
      <c r="T116" s="195">
        <f>SUM(T117:T122)</f>
        <v>0</v>
      </c>
      <c r="AR116" s="196" t="s">
        <v>216</v>
      </c>
      <c r="AT116" s="197" t="s">
        <v>73</v>
      </c>
      <c r="AU116" s="197" t="s">
        <v>82</v>
      </c>
      <c r="AY116" s="196" t="s">
        <v>186</v>
      </c>
      <c r="BK116" s="198">
        <f>SUM(BK117:BK122)</f>
        <v>0</v>
      </c>
    </row>
    <row r="117" spans="2:65" s="1" customFormat="1" ht="16.5" customHeight="1">
      <c r="B117" s="41"/>
      <c r="C117" s="201" t="s">
        <v>282</v>
      </c>
      <c r="D117" s="201" t="s">
        <v>188</v>
      </c>
      <c r="E117" s="202" t="s">
        <v>2849</v>
      </c>
      <c r="F117" s="203" t="s">
        <v>2848</v>
      </c>
      <c r="G117" s="204" t="s">
        <v>461</v>
      </c>
      <c r="H117" s="205">
        <v>1</v>
      </c>
      <c r="I117" s="206"/>
      <c r="J117" s="207">
        <f>ROUND(I117*H117,2)</f>
        <v>0</v>
      </c>
      <c r="K117" s="203" t="s">
        <v>192</v>
      </c>
      <c r="L117" s="61"/>
      <c r="M117" s="208" t="s">
        <v>30</v>
      </c>
      <c r="N117" s="209" t="s">
        <v>45</v>
      </c>
      <c r="O117" s="42"/>
      <c r="P117" s="210">
        <f>O117*H117</f>
        <v>0</v>
      </c>
      <c r="Q117" s="210">
        <v>0</v>
      </c>
      <c r="R117" s="210">
        <f>Q117*H117</f>
        <v>0</v>
      </c>
      <c r="S117" s="210">
        <v>0</v>
      </c>
      <c r="T117" s="211">
        <f>S117*H117</f>
        <v>0</v>
      </c>
      <c r="AR117" s="24" t="s">
        <v>2803</v>
      </c>
      <c r="AT117" s="24" t="s">
        <v>188</v>
      </c>
      <c r="AU117" s="24" t="s">
        <v>84</v>
      </c>
      <c r="AY117" s="24" t="s">
        <v>186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24" t="s">
        <v>82</v>
      </c>
      <c r="BK117" s="212">
        <f>ROUND(I117*H117,2)</f>
        <v>0</v>
      </c>
      <c r="BL117" s="24" t="s">
        <v>2803</v>
      </c>
      <c r="BM117" s="24" t="s">
        <v>2850</v>
      </c>
    </row>
    <row r="118" spans="2:65" s="1" customFormat="1" ht="13.5">
      <c r="B118" s="41"/>
      <c r="C118" s="63"/>
      <c r="D118" s="213" t="s">
        <v>195</v>
      </c>
      <c r="E118" s="63"/>
      <c r="F118" s="214" t="s">
        <v>2848</v>
      </c>
      <c r="G118" s="63"/>
      <c r="H118" s="63"/>
      <c r="I118" s="172"/>
      <c r="J118" s="63"/>
      <c r="K118" s="63"/>
      <c r="L118" s="61"/>
      <c r="M118" s="215"/>
      <c r="N118" s="42"/>
      <c r="O118" s="42"/>
      <c r="P118" s="42"/>
      <c r="Q118" s="42"/>
      <c r="R118" s="42"/>
      <c r="S118" s="42"/>
      <c r="T118" s="78"/>
      <c r="AT118" s="24" t="s">
        <v>195</v>
      </c>
      <c r="AU118" s="24" t="s">
        <v>84</v>
      </c>
    </row>
    <row r="119" spans="2:65" s="1" customFormat="1" ht="16.5" customHeight="1">
      <c r="B119" s="41"/>
      <c r="C119" s="201" t="s">
        <v>10</v>
      </c>
      <c r="D119" s="201" t="s">
        <v>188</v>
      </c>
      <c r="E119" s="202" t="s">
        <v>2851</v>
      </c>
      <c r="F119" s="203" t="s">
        <v>2852</v>
      </c>
      <c r="G119" s="204" t="s">
        <v>461</v>
      </c>
      <c r="H119" s="205">
        <v>1</v>
      </c>
      <c r="I119" s="206"/>
      <c r="J119" s="207">
        <f>ROUND(I119*H119,2)</f>
        <v>0</v>
      </c>
      <c r="K119" s="203" t="s">
        <v>192</v>
      </c>
      <c r="L119" s="61"/>
      <c r="M119" s="208" t="s">
        <v>30</v>
      </c>
      <c r="N119" s="209" t="s">
        <v>45</v>
      </c>
      <c r="O119" s="42"/>
      <c r="P119" s="210">
        <f>O119*H119</f>
        <v>0</v>
      </c>
      <c r="Q119" s="210">
        <v>0</v>
      </c>
      <c r="R119" s="210">
        <f>Q119*H119</f>
        <v>0</v>
      </c>
      <c r="S119" s="210">
        <v>0</v>
      </c>
      <c r="T119" s="211">
        <f>S119*H119</f>
        <v>0</v>
      </c>
      <c r="AR119" s="24" t="s">
        <v>2803</v>
      </c>
      <c r="AT119" s="24" t="s">
        <v>188</v>
      </c>
      <c r="AU119" s="24" t="s">
        <v>84</v>
      </c>
      <c r="AY119" s="24" t="s">
        <v>186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24" t="s">
        <v>82</v>
      </c>
      <c r="BK119" s="212">
        <f>ROUND(I119*H119,2)</f>
        <v>0</v>
      </c>
      <c r="BL119" s="24" t="s">
        <v>2803</v>
      </c>
      <c r="BM119" s="24" t="s">
        <v>2853</v>
      </c>
    </row>
    <row r="120" spans="2:65" s="1" customFormat="1" ht="13.5">
      <c r="B120" s="41"/>
      <c r="C120" s="63"/>
      <c r="D120" s="213" t="s">
        <v>195</v>
      </c>
      <c r="E120" s="63"/>
      <c r="F120" s="214" t="s">
        <v>2852</v>
      </c>
      <c r="G120" s="63"/>
      <c r="H120" s="63"/>
      <c r="I120" s="172"/>
      <c r="J120" s="63"/>
      <c r="K120" s="63"/>
      <c r="L120" s="61"/>
      <c r="M120" s="215"/>
      <c r="N120" s="42"/>
      <c r="O120" s="42"/>
      <c r="P120" s="42"/>
      <c r="Q120" s="42"/>
      <c r="R120" s="42"/>
      <c r="S120" s="42"/>
      <c r="T120" s="78"/>
      <c r="AT120" s="24" t="s">
        <v>195</v>
      </c>
      <c r="AU120" s="24" t="s">
        <v>84</v>
      </c>
    </row>
    <row r="121" spans="2:65" s="1" customFormat="1" ht="16.5" customHeight="1">
      <c r="B121" s="41"/>
      <c r="C121" s="201" t="s">
        <v>295</v>
      </c>
      <c r="D121" s="201" t="s">
        <v>188</v>
      </c>
      <c r="E121" s="202" t="s">
        <v>2854</v>
      </c>
      <c r="F121" s="203" t="s">
        <v>2855</v>
      </c>
      <c r="G121" s="204" t="s">
        <v>461</v>
      </c>
      <c r="H121" s="205">
        <v>1</v>
      </c>
      <c r="I121" s="206"/>
      <c r="J121" s="207">
        <f>ROUND(I121*H121,2)</f>
        <v>0</v>
      </c>
      <c r="K121" s="203" t="s">
        <v>192</v>
      </c>
      <c r="L121" s="61"/>
      <c r="M121" s="208" t="s">
        <v>30</v>
      </c>
      <c r="N121" s="209" t="s">
        <v>45</v>
      </c>
      <c r="O121" s="42"/>
      <c r="P121" s="210">
        <f>O121*H121</f>
        <v>0</v>
      </c>
      <c r="Q121" s="210">
        <v>0</v>
      </c>
      <c r="R121" s="210">
        <f>Q121*H121</f>
        <v>0</v>
      </c>
      <c r="S121" s="210">
        <v>0</v>
      </c>
      <c r="T121" s="211">
        <f>S121*H121</f>
        <v>0</v>
      </c>
      <c r="AR121" s="24" t="s">
        <v>2803</v>
      </c>
      <c r="AT121" s="24" t="s">
        <v>188</v>
      </c>
      <c r="AU121" s="24" t="s">
        <v>84</v>
      </c>
      <c r="AY121" s="24" t="s">
        <v>186</v>
      </c>
      <c r="BE121" s="212">
        <f>IF(N121="základní",J121,0)</f>
        <v>0</v>
      </c>
      <c r="BF121" s="212">
        <f>IF(N121="snížená",J121,0)</f>
        <v>0</v>
      </c>
      <c r="BG121" s="212">
        <f>IF(N121="zákl. přenesená",J121,0)</f>
        <v>0</v>
      </c>
      <c r="BH121" s="212">
        <f>IF(N121="sníž. přenesená",J121,0)</f>
        <v>0</v>
      </c>
      <c r="BI121" s="212">
        <f>IF(N121="nulová",J121,0)</f>
        <v>0</v>
      </c>
      <c r="BJ121" s="24" t="s">
        <v>82</v>
      </c>
      <c r="BK121" s="212">
        <f>ROUND(I121*H121,2)</f>
        <v>0</v>
      </c>
      <c r="BL121" s="24" t="s">
        <v>2803</v>
      </c>
      <c r="BM121" s="24" t="s">
        <v>2856</v>
      </c>
    </row>
    <row r="122" spans="2:65" s="1" customFormat="1" ht="13.5">
      <c r="B122" s="41"/>
      <c r="C122" s="63"/>
      <c r="D122" s="213" t="s">
        <v>195</v>
      </c>
      <c r="E122" s="63"/>
      <c r="F122" s="214" t="s">
        <v>2855</v>
      </c>
      <c r="G122" s="63"/>
      <c r="H122" s="63"/>
      <c r="I122" s="172"/>
      <c r="J122" s="63"/>
      <c r="K122" s="63"/>
      <c r="L122" s="61"/>
      <c r="M122" s="215"/>
      <c r="N122" s="42"/>
      <c r="O122" s="42"/>
      <c r="P122" s="42"/>
      <c r="Q122" s="42"/>
      <c r="R122" s="42"/>
      <c r="S122" s="42"/>
      <c r="T122" s="78"/>
      <c r="AT122" s="24" t="s">
        <v>195</v>
      </c>
      <c r="AU122" s="24" t="s">
        <v>84</v>
      </c>
    </row>
    <row r="123" spans="2:65" s="11" customFormat="1" ht="29.85" customHeight="1">
      <c r="B123" s="185"/>
      <c r="C123" s="186"/>
      <c r="D123" s="187" t="s">
        <v>73</v>
      </c>
      <c r="E123" s="199" t="s">
        <v>2857</v>
      </c>
      <c r="F123" s="199" t="s">
        <v>2858</v>
      </c>
      <c r="G123" s="186"/>
      <c r="H123" s="186"/>
      <c r="I123" s="189"/>
      <c r="J123" s="200">
        <f>BK123</f>
        <v>0</v>
      </c>
      <c r="K123" s="186"/>
      <c r="L123" s="191"/>
      <c r="M123" s="192"/>
      <c r="N123" s="193"/>
      <c r="O123" s="193"/>
      <c r="P123" s="194">
        <f>SUM(P124:P127)</f>
        <v>0</v>
      </c>
      <c r="Q123" s="193"/>
      <c r="R123" s="194">
        <f>SUM(R124:R127)</f>
        <v>0</v>
      </c>
      <c r="S123" s="193"/>
      <c r="T123" s="195">
        <f>SUM(T124:T127)</f>
        <v>0</v>
      </c>
      <c r="AR123" s="196" t="s">
        <v>216</v>
      </c>
      <c r="AT123" s="197" t="s">
        <v>73</v>
      </c>
      <c r="AU123" s="197" t="s">
        <v>82</v>
      </c>
      <c r="AY123" s="196" t="s">
        <v>186</v>
      </c>
      <c r="BK123" s="198">
        <f>SUM(BK124:BK127)</f>
        <v>0</v>
      </c>
    </row>
    <row r="124" spans="2:65" s="1" customFormat="1" ht="16.5" customHeight="1">
      <c r="B124" s="41"/>
      <c r="C124" s="201" t="s">
        <v>300</v>
      </c>
      <c r="D124" s="201" t="s">
        <v>188</v>
      </c>
      <c r="E124" s="202" t="s">
        <v>2859</v>
      </c>
      <c r="F124" s="203" t="s">
        <v>2860</v>
      </c>
      <c r="G124" s="204" t="s">
        <v>461</v>
      </c>
      <c r="H124" s="205">
        <v>1</v>
      </c>
      <c r="I124" s="206"/>
      <c r="J124" s="207">
        <f>ROUND(I124*H124,2)</f>
        <v>0</v>
      </c>
      <c r="K124" s="203" t="s">
        <v>192</v>
      </c>
      <c r="L124" s="61"/>
      <c r="M124" s="208" t="s">
        <v>30</v>
      </c>
      <c r="N124" s="209" t="s">
        <v>45</v>
      </c>
      <c r="O124" s="42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AR124" s="24" t="s">
        <v>2803</v>
      </c>
      <c r="AT124" s="24" t="s">
        <v>188</v>
      </c>
      <c r="AU124" s="24" t="s">
        <v>84</v>
      </c>
      <c r="AY124" s="24" t="s">
        <v>186</v>
      </c>
      <c r="BE124" s="212">
        <f>IF(N124="základní",J124,0)</f>
        <v>0</v>
      </c>
      <c r="BF124" s="212">
        <f>IF(N124="snížená",J124,0)</f>
        <v>0</v>
      </c>
      <c r="BG124" s="212">
        <f>IF(N124="zákl. přenesená",J124,0)</f>
        <v>0</v>
      </c>
      <c r="BH124" s="212">
        <f>IF(N124="sníž. přenesená",J124,0)</f>
        <v>0</v>
      </c>
      <c r="BI124" s="212">
        <f>IF(N124="nulová",J124,0)</f>
        <v>0</v>
      </c>
      <c r="BJ124" s="24" t="s">
        <v>82</v>
      </c>
      <c r="BK124" s="212">
        <f>ROUND(I124*H124,2)</f>
        <v>0</v>
      </c>
      <c r="BL124" s="24" t="s">
        <v>2803</v>
      </c>
      <c r="BM124" s="24" t="s">
        <v>2861</v>
      </c>
    </row>
    <row r="125" spans="2:65" s="1" customFormat="1" ht="13.5">
      <c r="B125" s="41"/>
      <c r="C125" s="63"/>
      <c r="D125" s="213" t="s">
        <v>195</v>
      </c>
      <c r="E125" s="63"/>
      <c r="F125" s="214" t="s">
        <v>2860</v>
      </c>
      <c r="G125" s="63"/>
      <c r="H125" s="63"/>
      <c r="I125" s="172"/>
      <c r="J125" s="63"/>
      <c r="K125" s="63"/>
      <c r="L125" s="61"/>
      <c r="M125" s="215"/>
      <c r="N125" s="42"/>
      <c r="O125" s="42"/>
      <c r="P125" s="42"/>
      <c r="Q125" s="42"/>
      <c r="R125" s="42"/>
      <c r="S125" s="42"/>
      <c r="T125" s="78"/>
      <c r="AT125" s="24" t="s">
        <v>195</v>
      </c>
      <c r="AU125" s="24" t="s">
        <v>84</v>
      </c>
    </row>
    <row r="126" spans="2:65" s="1" customFormat="1" ht="16.5" customHeight="1">
      <c r="B126" s="41"/>
      <c r="C126" s="201" t="s">
        <v>307</v>
      </c>
      <c r="D126" s="201" t="s">
        <v>188</v>
      </c>
      <c r="E126" s="202" t="s">
        <v>2862</v>
      </c>
      <c r="F126" s="203" t="s">
        <v>2863</v>
      </c>
      <c r="G126" s="204" t="s">
        <v>461</v>
      </c>
      <c r="H126" s="205">
        <v>1</v>
      </c>
      <c r="I126" s="206"/>
      <c r="J126" s="207">
        <f>ROUND(I126*H126,2)</f>
        <v>0</v>
      </c>
      <c r="K126" s="203" t="s">
        <v>192</v>
      </c>
      <c r="L126" s="61"/>
      <c r="M126" s="208" t="s">
        <v>30</v>
      </c>
      <c r="N126" s="209" t="s">
        <v>45</v>
      </c>
      <c r="O126" s="42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AR126" s="24" t="s">
        <v>2803</v>
      </c>
      <c r="AT126" s="24" t="s">
        <v>188</v>
      </c>
      <c r="AU126" s="24" t="s">
        <v>84</v>
      </c>
      <c r="AY126" s="24" t="s">
        <v>186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24" t="s">
        <v>82</v>
      </c>
      <c r="BK126" s="212">
        <f>ROUND(I126*H126,2)</f>
        <v>0</v>
      </c>
      <c r="BL126" s="24" t="s">
        <v>2803</v>
      </c>
      <c r="BM126" s="24" t="s">
        <v>2864</v>
      </c>
    </row>
    <row r="127" spans="2:65" s="12" customFormat="1" ht="13.5">
      <c r="B127" s="216"/>
      <c r="C127" s="217"/>
      <c r="D127" s="213" t="s">
        <v>197</v>
      </c>
      <c r="E127" s="218" t="s">
        <v>30</v>
      </c>
      <c r="F127" s="219" t="s">
        <v>82</v>
      </c>
      <c r="G127" s="217"/>
      <c r="H127" s="220">
        <v>1</v>
      </c>
      <c r="I127" s="221"/>
      <c r="J127" s="217"/>
      <c r="K127" s="217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197</v>
      </c>
      <c r="AU127" s="226" t="s">
        <v>84</v>
      </c>
      <c r="AV127" s="12" t="s">
        <v>84</v>
      </c>
      <c r="AW127" s="12" t="s">
        <v>37</v>
      </c>
      <c r="AX127" s="12" t="s">
        <v>82</v>
      </c>
      <c r="AY127" s="226" t="s">
        <v>186</v>
      </c>
    </row>
    <row r="128" spans="2:65" s="11" customFormat="1" ht="29.85" customHeight="1">
      <c r="B128" s="185"/>
      <c r="C128" s="186"/>
      <c r="D128" s="187" t="s">
        <v>73</v>
      </c>
      <c r="E128" s="199" t="s">
        <v>2865</v>
      </c>
      <c r="F128" s="199" t="s">
        <v>2866</v>
      </c>
      <c r="G128" s="186"/>
      <c r="H128" s="186"/>
      <c r="I128" s="189"/>
      <c r="J128" s="200">
        <f>BK128</f>
        <v>0</v>
      </c>
      <c r="K128" s="186"/>
      <c r="L128" s="191"/>
      <c r="M128" s="192"/>
      <c r="N128" s="193"/>
      <c r="O128" s="193"/>
      <c r="P128" s="194">
        <f>SUM(P129:P134)</f>
        <v>0</v>
      </c>
      <c r="Q128" s="193"/>
      <c r="R128" s="194">
        <f>SUM(R129:R134)</f>
        <v>0</v>
      </c>
      <c r="S128" s="193"/>
      <c r="T128" s="195">
        <f>SUM(T129:T134)</f>
        <v>0</v>
      </c>
      <c r="AR128" s="196" t="s">
        <v>216</v>
      </c>
      <c r="AT128" s="197" t="s">
        <v>73</v>
      </c>
      <c r="AU128" s="197" t="s">
        <v>82</v>
      </c>
      <c r="AY128" s="196" t="s">
        <v>186</v>
      </c>
      <c r="BK128" s="198">
        <f>SUM(BK129:BK134)</f>
        <v>0</v>
      </c>
    </row>
    <row r="129" spans="2:65" s="1" customFormat="1" ht="16.5" customHeight="1">
      <c r="B129" s="41"/>
      <c r="C129" s="201" t="s">
        <v>313</v>
      </c>
      <c r="D129" s="201" t="s">
        <v>188</v>
      </c>
      <c r="E129" s="202" t="s">
        <v>2867</v>
      </c>
      <c r="F129" s="203" t="s">
        <v>2868</v>
      </c>
      <c r="G129" s="204" t="s">
        <v>461</v>
      </c>
      <c r="H129" s="205">
        <v>1</v>
      </c>
      <c r="I129" s="206"/>
      <c r="J129" s="207">
        <f>ROUND(I129*H129,2)</f>
        <v>0</v>
      </c>
      <c r="K129" s="203" t="s">
        <v>192</v>
      </c>
      <c r="L129" s="61"/>
      <c r="M129" s="208" t="s">
        <v>30</v>
      </c>
      <c r="N129" s="209" t="s">
        <v>45</v>
      </c>
      <c r="O129" s="42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AR129" s="24" t="s">
        <v>2803</v>
      </c>
      <c r="AT129" s="24" t="s">
        <v>188</v>
      </c>
      <c r="AU129" s="24" t="s">
        <v>84</v>
      </c>
      <c r="AY129" s="24" t="s">
        <v>186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24" t="s">
        <v>82</v>
      </c>
      <c r="BK129" s="212">
        <f>ROUND(I129*H129,2)</f>
        <v>0</v>
      </c>
      <c r="BL129" s="24" t="s">
        <v>2803</v>
      </c>
      <c r="BM129" s="24" t="s">
        <v>2869</v>
      </c>
    </row>
    <row r="130" spans="2:65" s="13" customFormat="1" ht="13.5">
      <c r="B130" s="227"/>
      <c r="C130" s="228"/>
      <c r="D130" s="213" t="s">
        <v>197</v>
      </c>
      <c r="E130" s="229" t="s">
        <v>30</v>
      </c>
      <c r="F130" s="230" t="s">
        <v>2870</v>
      </c>
      <c r="G130" s="228"/>
      <c r="H130" s="229" t="s">
        <v>30</v>
      </c>
      <c r="I130" s="231"/>
      <c r="J130" s="228"/>
      <c r="K130" s="228"/>
      <c r="L130" s="232"/>
      <c r="M130" s="233"/>
      <c r="N130" s="234"/>
      <c r="O130" s="234"/>
      <c r="P130" s="234"/>
      <c r="Q130" s="234"/>
      <c r="R130" s="234"/>
      <c r="S130" s="234"/>
      <c r="T130" s="235"/>
      <c r="AT130" s="236" t="s">
        <v>197</v>
      </c>
      <c r="AU130" s="236" t="s">
        <v>84</v>
      </c>
      <c r="AV130" s="13" t="s">
        <v>82</v>
      </c>
      <c r="AW130" s="13" t="s">
        <v>37</v>
      </c>
      <c r="AX130" s="13" t="s">
        <v>74</v>
      </c>
      <c r="AY130" s="236" t="s">
        <v>186</v>
      </c>
    </row>
    <row r="131" spans="2:65" s="12" customFormat="1" ht="13.5">
      <c r="B131" s="216"/>
      <c r="C131" s="217"/>
      <c r="D131" s="213" t="s">
        <v>197</v>
      </c>
      <c r="E131" s="218" t="s">
        <v>30</v>
      </c>
      <c r="F131" s="219" t="s">
        <v>82</v>
      </c>
      <c r="G131" s="217"/>
      <c r="H131" s="220">
        <v>1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197</v>
      </c>
      <c r="AU131" s="226" t="s">
        <v>84</v>
      </c>
      <c r="AV131" s="12" t="s">
        <v>84</v>
      </c>
      <c r="AW131" s="12" t="s">
        <v>37</v>
      </c>
      <c r="AX131" s="12" t="s">
        <v>74</v>
      </c>
      <c r="AY131" s="226" t="s">
        <v>186</v>
      </c>
    </row>
    <row r="132" spans="2:65" s="14" customFormat="1" ht="13.5">
      <c r="B132" s="237"/>
      <c r="C132" s="238"/>
      <c r="D132" s="213" t="s">
        <v>197</v>
      </c>
      <c r="E132" s="239" t="s">
        <v>30</v>
      </c>
      <c r="F132" s="240" t="s">
        <v>235</v>
      </c>
      <c r="G132" s="238"/>
      <c r="H132" s="241">
        <v>1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AT132" s="247" t="s">
        <v>197</v>
      </c>
      <c r="AU132" s="247" t="s">
        <v>84</v>
      </c>
      <c r="AV132" s="14" t="s">
        <v>193</v>
      </c>
      <c r="AW132" s="14" t="s">
        <v>37</v>
      </c>
      <c r="AX132" s="14" t="s">
        <v>82</v>
      </c>
      <c r="AY132" s="247" t="s">
        <v>186</v>
      </c>
    </row>
    <row r="133" spans="2:65" s="1" customFormat="1" ht="16.5" customHeight="1">
      <c r="B133" s="41"/>
      <c r="C133" s="201" t="s">
        <v>318</v>
      </c>
      <c r="D133" s="201" t="s">
        <v>188</v>
      </c>
      <c r="E133" s="202" t="s">
        <v>2871</v>
      </c>
      <c r="F133" s="203" t="s">
        <v>2872</v>
      </c>
      <c r="G133" s="204" t="s">
        <v>461</v>
      </c>
      <c r="H133" s="205">
        <v>1</v>
      </c>
      <c r="I133" s="206"/>
      <c r="J133" s="207">
        <f>ROUND(I133*H133,2)</f>
        <v>0</v>
      </c>
      <c r="K133" s="203" t="s">
        <v>192</v>
      </c>
      <c r="L133" s="61"/>
      <c r="M133" s="208" t="s">
        <v>30</v>
      </c>
      <c r="N133" s="209" t="s">
        <v>45</v>
      </c>
      <c r="O133" s="42"/>
      <c r="P133" s="210">
        <f>O133*H133</f>
        <v>0</v>
      </c>
      <c r="Q133" s="210">
        <v>0</v>
      </c>
      <c r="R133" s="210">
        <f>Q133*H133</f>
        <v>0</v>
      </c>
      <c r="S133" s="210">
        <v>0</v>
      </c>
      <c r="T133" s="211">
        <f>S133*H133</f>
        <v>0</v>
      </c>
      <c r="AR133" s="24" t="s">
        <v>2803</v>
      </c>
      <c r="AT133" s="24" t="s">
        <v>188</v>
      </c>
      <c r="AU133" s="24" t="s">
        <v>84</v>
      </c>
      <c r="AY133" s="24" t="s">
        <v>186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24" t="s">
        <v>82</v>
      </c>
      <c r="BK133" s="212">
        <f>ROUND(I133*H133,2)</f>
        <v>0</v>
      </c>
      <c r="BL133" s="24" t="s">
        <v>2803</v>
      </c>
      <c r="BM133" s="24" t="s">
        <v>2873</v>
      </c>
    </row>
    <row r="134" spans="2:65" s="1" customFormat="1" ht="13.5">
      <c r="B134" s="41"/>
      <c r="C134" s="63"/>
      <c r="D134" s="213" t="s">
        <v>195</v>
      </c>
      <c r="E134" s="63"/>
      <c r="F134" s="214" t="s">
        <v>2872</v>
      </c>
      <c r="G134" s="63"/>
      <c r="H134" s="63"/>
      <c r="I134" s="172"/>
      <c r="J134" s="63"/>
      <c r="K134" s="63"/>
      <c r="L134" s="61"/>
      <c r="M134" s="259"/>
      <c r="N134" s="260"/>
      <c r="O134" s="260"/>
      <c r="P134" s="260"/>
      <c r="Q134" s="260"/>
      <c r="R134" s="260"/>
      <c r="S134" s="260"/>
      <c r="T134" s="261"/>
      <c r="AT134" s="24" t="s">
        <v>195</v>
      </c>
      <c r="AU134" s="24" t="s">
        <v>84</v>
      </c>
    </row>
    <row r="135" spans="2:65" s="1" customFormat="1" ht="6.95" customHeight="1">
      <c r="B135" s="56"/>
      <c r="C135" s="57"/>
      <c r="D135" s="57"/>
      <c r="E135" s="57"/>
      <c r="F135" s="57"/>
      <c r="G135" s="57"/>
      <c r="H135" s="57"/>
      <c r="I135" s="148"/>
      <c r="J135" s="57"/>
      <c r="K135" s="57"/>
      <c r="L135" s="61"/>
    </row>
  </sheetData>
  <sheetProtection algorithmName="SHA-512" hashValue="qRlxXE0Q5vBd0nh3YiKO3qpiTNMs/3YfKLsgqTP3Fke7tVmw23ww+rCxbd5+yajm2XwszhRGuZdfTEwZfUSsAQ==" saltValue="992f++TOmAXWXOODvz6de8ALFvF+WaBeq7jNqhdIQr8UJ85bTdq9p4EI+aKMLlpooxTZLb0YuPBqwXPh2s6FBg==" spinCount="100000" sheet="1" objects="1" scenarios="1" formatColumns="0" formatRows="0" autoFilter="0"/>
  <autoFilter ref="C81:K134" xr:uid="{00000000-0009-0000-0000-000013000000}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 xr:uid="{00000000-0004-0000-1300-000000000000}"/>
    <hyperlink ref="G1:H1" location="C54" display="2) Rekapitulace" xr:uid="{00000000-0004-0000-1300-000001000000}"/>
    <hyperlink ref="J1" location="C81" display="3) Soupis prací" xr:uid="{00000000-0004-0000-1300-000002000000}"/>
    <hyperlink ref="L1:V1" location="'Rekapitulace stavby'!C2" display="Rekapitulace stavby" xr:uid="{00000000-0004-0000-13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71" customWidth="1"/>
    <col min="2" max="2" width="1.6640625" style="271" customWidth="1"/>
    <col min="3" max="4" width="5" style="271" customWidth="1"/>
    <col min="5" max="5" width="11.6640625" style="271" customWidth="1"/>
    <col min="6" max="6" width="9.1640625" style="271" customWidth="1"/>
    <col min="7" max="7" width="5" style="271" customWidth="1"/>
    <col min="8" max="8" width="77.83203125" style="271" customWidth="1"/>
    <col min="9" max="10" width="20" style="271" customWidth="1"/>
    <col min="11" max="11" width="1.6640625" style="271" customWidth="1"/>
  </cols>
  <sheetData>
    <row r="1" spans="2:11" ht="37.5" customHeight="1"/>
    <row r="2" spans="2:11" ht="7.5" customHeight="1">
      <c r="B2" s="272"/>
      <c r="C2" s="273"/>
      <c r="D2" s="273"/>
      <c r="E2" s="273"/>
      <c r="F2" s="273"/>
      <c r="G2" s="273"/>
      <c r="H2" s="273"/>
      <c r="I2" s="273"/>
      <c r="J2" s="273"/>
      <c r="K2" s="274"/>
    </row>
    <row r="3" spans="2:11" s="15" customFormat="1" ht="45" customHeight="1">
      <c r="B3" s="275"/>
      <c r="C3" s="403" t="s">
        <v>2874</v>
      </c>
      <c r="D3" s="403"/>
      <c r="E3" s="403"/>
      <c r="F3" s="403"/>
      <c r="G3" s="403"/>
      <c r="H3" s="403"/>
      <c r="I3" s="403"/>
      <c r="J3" s="403"/>
      <c r="K3" s="276"/>
    </row>
    <row r="4" spans="2:11" ht="25.5" customHeight="1">
      <c r="B4" s="277"/>
      <c r="C4" s="407" t="s">
        <v>2875</v>
      </c>
      <c r="D4" s="407"/>
      <c r="E4" s="407"/>
      <c r="F4" s="407"/>
      <c r="G4" s="407"/>
      <c r="H4" s="407"/>
      <c r="I4" s="407"/>
      <c r="J4" s="407"/>
      <c r="K4" s="278"/>
    </row>
    <row r="5" spans="2:11" ht="5.25" customHeight="1">
      <c r="B5" s="277"/>
      <c r="C5" s="279"/>
      <c r="D5" s="279"/>
      <c r="E5" s="279"/>
      <c r="F5" s="279"/>
      <c r="G5" s="279"/>
      <c r="H5" s="279"/>
      <c r="I5" s="279"/>
      <c r="J5" s="279"/>
      <c r="K5" s="278"/>
    </row>
    <row r="6" spans="2:11" ht="15" customHeight="1">
      <c r="B6" s="277"/>
      <c r="C6" s="405" t="s">
        <v>2876</v>
      </c>
      <c r="D6" s="405"/>
      <c r="E6" s="405"/>
      <c r="F6" s="405"/>
      <c r="G6" s="405"/>
      <c r="H6" s="405"/>
      <c r="I6" s="405"/>
      <c r="J6" s="405"/>
      <c r="K6" s="278"/>
    </row>
    <row r="7" spans="2:11" ht="15" customHeight="1">
      <c r="B7" s="281"/>
      <c r="C7" s="405" t="s">
        <v>2877</v>
      </c>
      <c r="D7" s="405"/>
      <c r="E7" s="405"/>
      <c r="F7" s="405"/>
      <c r="G7" s="405"/>
      <c r="H7" s="405"/>
      <c r="I7" s="405"/>
      <c r="J7" s="405"/>
      <c r="K7" s="278"/>
    </row>
    <row r="8" spans="2:11" ht="12.75" customHeight="1">
      <c r="B8" s="281"/>
      <c r="C8" s="280"/>
      <c r="D8" s="280"/>
      <c r="E8" s="280"/>
      <c r="F8" s="280"/>
      <c r="G8" s="280"/>
      <c r="H8" s="280"/>
      <c r="I8" s="280"/>
      <c r="J8" s="280"/>
      <c r="K8" s="278"/>
    </row>
    <row r="9" spans="2:11" ht="15" customHeight="1">
      <c r="B9" s="281"/>
      <c r="C9" s="405" t="s">
        <v>2878</v>
      </c>
      <c r="D9" s="405"/>
      <c r="E9" s="405"/>
      <c r="F9" s="405"/>
      <c r="G9" s="405"/>
      <c r="H9" s="405"/>
      <c r="I9" s="405"/>
      <c r="J9" s="405"/>
      <c r="K9" s="278"/>
    </row>
    <row r="10" spans="2:11" ht="15" customHeight="1">
      <c r="B10" s="281"/>
      <c r="C10" s="280"/>
      <c r="D10" s="405" t="s">
        <v>2879</v>
      </c>
      <c r="E10" s="405"/>
      <c r="F10" s="405"/>
      <c r="G10" s="405"/>
      <c r="H10" s="405"/>
      <c r="I10" s="405"/>
      <c r="J10" s="405"/>
      <c r="K10" s="278"/>
    </row>
    <row r="11" spans="2:11" ht="15" customHeight="1">
      <c r="B11" s="281"/>
      <c r="C11" s="282"/>
      <c r="D11" s="405" t="s">
        <v>2880</v>
      </c>
      <c r="E11" s="405"/>
      <c r="F11" s="405"/>
      <c r="G11" s="405"/>
      <c r="H11" s="405"/>
      <c r="I11" s="405"/>
      <c r="J11" s="405"/>
      <c r="K11" s="278"/>
    </row>
    <row r="12" spans="2:11" ht="12.75" customHeight="1">
      <c r="B12" s="281"/>
      <c r="C12" s="282"/>
      <c r="D12" s="282"/>
      <c r="E12" s="282"/>
      <c r="F12" s="282"/>
      <c r="G12" s="282"/>
      <c r="H12" s="282"/>
      <c r="I12" s="282"/>
      <c r="J12" s="282"/>
      <c r="K12" s="278"/>
    </row>
    <row r="13" spans="2:11" ht="15" customHeight="1">
      <c r="B13" s="281"/>
      <c r="C13" s="282"/>
      <c r="D13" s="405" t="s">
        <v>2881</v>
      </c>
      <c r="E13" s="405"/>
      <c r="F13" s="405"/>
      <c r="G13" s="405"/>
      <c r="H13" s="405"/>
      <c r="I13" s="405"/>
      <c r="J13" s="405"/>
      <c r="K13" s="278"/>
    </row>
    <row r="14" spans="2:11" ht="15" customHeight="1">
      <c r="B14" s="281"/>
      <c r="C14" s="282"/>
      <c r="D14" s="405" t="s">
        <v>2882</v>
      </c>
      <c r="E14" s="405"/>
      <c r="F14" s="405"/>
      <c r="G14" s="405"/>
      <c r="H14" s="405"/>
      <c r="I14" s="405"/>
      <c r="J14" s="405"/>
      <c r="K14" s="278"/>
    </row>
    <row r="15" spans="2:11" ht="15" customHeight="1">
      <c r="B15" s="281"/>
      <c r="C15" s="282"/>
      <c r="D15" s="405" t="s">
        <v>2883</v>
      </c>
      <c r="E15" s="405"/>
      <c r="F15" s="405"/>
      <c r="G15" s="405"/>
      <c r="H15" s="405"/>
      <c r="I15" s="405"/>
      <c r="J15" s="405"/>
      <c r="K15" s="278"/>
    </row>
    <row r="16" spans="2:11" ht="15" customHeight="1">
      <c r="B16" s="281"/>
      <c r="C16" s="282"/>
      <c r="D16" s="282"/>
      <c r="E16" s="283" t="s">
        <v>81</v>
      </c>
      <c r="F16" s="405" t="s">
        <v>2884</v>
      </c>
      <c r="G16" s="405"/>
      <c r="H16" s="405"/>
      <c r="I16" s="405"/>
      <c r="J16" s="405"/>
      <c r="K16" s="278"/>
    </row>
    <row r="17" spans="2:11" ht="15" customHeight="1">
      <c r="B17" s="281"/>
      <c r="C17" s="282"/>
      <c r="D17" s="282"/>
      <c r="E17" s="283" t="s">
        <v>2885</v>
      </c>
      <c r="F17" s="405" t="s">
        <v>2886</v>
      </c>
      <c r="G17" s="405"/>
      <c r="H17" s="405"/>
      <c r="I17" s="405"/>
      <c r="J17" s="405"/>
      <c r="K17" s="278"/>
    </row>
    <row r="18" spans="2:11" ht="15" customHeight="1">
      <c r="B18" s="281"/>
      <c r="C18" s="282"/>
      <c r="D18" s="282"/>
      <c r="E18" s="283" t="s">
        <v>2887</v>
      </c>
      <c r="F18" s="405" t="s">
        <v>2888</v>
      </c>
      <c r="G18" s="405"/>
      <c r="H18" s="405"/>
      <c r="I18" s="405"/>
      <c r="J18" s="405"/>
      <c r="K18" s="278"/>
    </row>
    <row r="19" spans="2:11" ht="15" customHeight="1">
      <c r="B19" s="281"/>
      <c r="C19" s="282"/>
      <c r="D19" s="282"/>
      <c r="E19" s="283" t="s">
        <v>2889</v>
      </c>
      <c r="F19" s="405" t="s">
        <v>2890</v>
      </c>
      <c r="G19" s="405"/>
      <c r="H19" s="405"/>
      <c r="I19" s="405"/>
      <c r="J19" s="405"/>
      <c r="K19" s="278"/>
    </row>
    <row r="20" spans="2:11" ht="15" customHeight="1">
      <c r="B20" s="281"/>
      <c r="C20" s="282"/>
      <c r="D20" s="282"/>
      <c r="E20" s="283" t="s">
        <v>1595</v>
      </c>
      <c r="F20" s="405" t="s">
        <v>1596</v>
      </c>
      <c r="G20" s="405"/>
      <c r="H20" s="405"/>
      <c r="I20" s="405"/>
      <c r="J20" s="405"/>
      <c r="K20" s="278"/>
    </row>
    <row r="21" spans="2:11" ht="15" customHeight="1">
      <c r="B21" s="281"/>
      <c r="C21" s="282"/>
      <c r="D21" s="282"/>
      <c r="E21" s="283" t="s">
        <v>94</v>
      </c>
      <c r="F21" s="405" t="s">
        <v>2891</v>
      </c>
      <c r="G21" s="405"/>
      <c r="H21" s="405"/>
      <c r="I21" s="405"/>
      <c r="J21" s="405"/>
      <c r="K21" s="278"/>
    </row>
    <row r="22" spans="2:11" ht="12.75" customHeight="1">
      <c r="B22" s="281"/>
      <c r="C22" s="282"/>
      <c r="D22" s="282"/>
      <c r="E22" s="282"/>
      <c r="F22" s="282"/>
      <c r="G22" s="282"/>
      <c r="H22" s="282"/>
      <c r="I22" s="282"/>
      <c r="J22" s="282"/>
      <c r="K22" s="278"/>
    </row>
    <row r="23" spans="2:11" ht="15" customHeight="1">
      <c r="B23" s="281"/>
      <c r="C23" s="405" t="s">
        <v>2892</v>
      </c>
      <c r="D23" s="405"/>
      <c r="E23" s="405"/>
      <c r="F23" s="405"/>
      <c r="G23" s="405"/>
      <c r="H23" s="405"/>
      <c r="I23" s="405"/>
      <c r="J23" s="405"/>
      <c r="K23" s="278"/>
    </row>
    <row r="24" spans="2:11" ht="15" customHeight="1">
      <c r="B24" s="281"/>
      <c r="C24" s="405" t="s">
        <v>2893</v>
      </c>
      <c r="D24" s="405"/>
      <c r="E24" s="405"/>
      <c r="F24" s="405"/>
      <c r="G24" s="405"/>
      <c r="H24" s="405"/>
      <c r="I24" s="405"/>
      <c r="J24" s="405"/>
      <c r="K24" s="278"/>
    </row>
    <row r="25" spans="2:11" ht="15" customHeight="1">
      <c r="B25" s="281"/>
      <c r="C25" s="280"/>
      <c r="D25" s="405" t="s">
        <v>2894</v>
      </c>
      <c r="E25" s="405"/>
      <c r="F25" s="405"/>
      <c r="G25" s="405"/>
      <c r="H25" s="405"/>
      <c r="I25" s="405"/>
      <c r="J25" s="405"/>
      <c r="K25" s="278"/>
    </row>
    <row r="26" spans="2:11" ht="15" customHeight="1">
      <c r="B26" s="281"/>
      <c r="C26" s="282"/>
      <c r="D26" s="405" t="s">
        <v>2895</v>
      </c>
      <c r="E26" s="405"/>
      <c r="F26" s="405"/>
      <c r="G26" s="405"/>
      <c r="H26" s="405"/>
      <c r="I26" s="405"/>
      <c r="J26" s="405"/>
      <c r="K26" s="278"/>
    </row>
    <row r="27" spans="2:11" ht="12.75" customHeight="1">
      <c r="B27" s="281"/>
      <c r="C27" s="282"/>
      <c r="D27" s="282"/>
      <c r="E27" s="282"/>
      <c r="F27" s="282"/>
      <c r="G27" s="282"/>
      <c r="H27" s="282"/>
      <c r="I27" s="282"/>
      <c r="J27" s="282"/>
      <c r="K27" s="278"/>
    </row>
    <row r="28" spans="2:11" ht="15" customHeight="1">
      <c r="B28" s="281"/>
      <c r="C28" s="282"/>
      <c r="D28" s="405" t="s">
        <v>2896</v>
      </c>
      <c r="E28" s="405"/>
      <c r="F28" s="405"/>
      <c r="G28" s="405"/>
      <c r="H28" s="405"/>
      <c r="I28" s="405"/>
      <c r="J28" s="405"/>
      <c r="K28" s="278"/>
    </row>
    <row r="29" spans="2:11" ht="15" customHeight="1">
      <c r="B29" s="281"/>
      <c r="C29" s="282"/>
      <c r="D29" s="405" t="s">
        <v>2897</v>
      </c>
      <c r="E29" s="405"/>
      <c r="F29" s="405"/>
      <c r="G29" s="405"/>
      <c r="H29" s="405"/>
      <c r="I29" s="405"/>
      <c r="J29" s="405"/>
      <c r="K29" s="278"/>
    </row>
    <row r="30" spans="2:11" ht="12.75" customHeight="1">
      <c r="B30" s="281"/>
      <c r="C30" s="282"/>
      <c r="D30" s="282"/>
      <c r="E30" s="282"/>
      <c r="F30" s="282"/>
      <c r="G30" s="282"/>
      <c r="H30" s="282"/>
      <c r="I30" s="282"/>
      <c r="J30" s="282"/>
      <c r="K30" s="278"/>
    </row>
    <row r="31" spans="2:11" ht="15" customHeight="1">
      <c r="B31" s="281"/>
      <c r="C31" s="282"/>
      <c r="D31" s="405" t="s">
        <v>2898</v>
      </c>
      <c r="E31" s="405"/>
      <c r="F31" s="405"/>
      <c r="G31" s="405"/>
      <c r="H31" s="405"/>
      <c r="I31" s="405"/>
      <c r="J31" s="405"/>
      <c r="K31" s="278"/>
    </row>
    <row r="32" spans="2:11" ht="15" customHeight="1">
      <c r="B32" s="281"/>
      <c r="C32" s="282"/>
      <c r="D32" s="405" t="s">
        <v>2899</v>
      </c>
      <c r="E32" s="405"/>
      <c r="F32" s="405"/>
      <c r="G32" s="405"/>
      <c r="H32" s="405"/>
      <c r="I32" s="405"/>
      <c r="J32" s="405"/>
      <c r="K32" s="278"/>
    </row>
    <row r="33" spans="2:11" ht="15" customHeight="1">
      <c r="B33" s="281"/>
      <c r="C33" s="282"/>
      <c r="D33" s="405" t="s">
        <v>2900</v>
      </c>
      <c r="E33" s="405"/>
      <c r="F33" s="405"/>
      <c r="G33" s="405"/>
      <c r="H33" s="405"/>
      <c r="I33" s="405"/>
      <c r="J33" s="405"/>
      <c r="K33" s="278"/>
    </row>
    <row r="34" spans="2:11" ht="15" customHeight="1">
      <c r="B34" s="281"/>
      <c r="C34" s="282"/>
      <c r="D34" s="280"/>
      <c r="E34" s="284" t="s">
        <v>171</v>
      </c>
      <c r="F34" s="280"/>
      <c r="G34" s="405" t="s">
        <v>2901</v>
      </c>
      <c r="H34" s="405"/>
      <c r="I34" s="405"/>
      <c r="J34" s="405"/>
      <c r="K34" s="278"/>
    </row>
    <row r="35" spans="2:11" ht="30.75" customHeight="1">
      <c r="B35" s="281"/>
      <c r="C35" s="282"/>
      <c r="D35" s="280"/>
      <c r="E35" s="284" t="s">
        <v>2902</v>
      </c>
      <c r="F35" s="280"/>
      <c r="G35" s="405" t="s">
        <v>2903</v>
      </c>
      <c r="H35" s="405"/>
      <c r="I35" s="405"/>
      <c r="J35" s="405"/>
      <c r="K35" s="278"/>
    </row>
    <row r="36" spans="2:11" ht="15" customHeight="1">
      <c r="B36" s="281"/>
      <c r="C36" s="282"/>
      <c r="D36" s="280"/>
      <c r="E36" s="284" t="s">
        <v>55</v>
      </c>
      <c r="F36" s="280"/>
      <c r="G36" s="405" t="s">
        <v>2904</v>
      </c>
      <c r="H36" s="405"/>
      <c r="I36" s="405"/>
      <c r="J36" s="405"/>
      <c r="K36" s="278"/>
    </row>
    <row r="37" spans="2:11" ht="15" customHeight="1">
      <c r="B37" s="281"/>
      <c r="C37" s="282"/>
      <c r="D37" s="280"/>
      <c r="E37" s="284" t="s">
        <v>172</v>
      </c>
      <c r="F37" s="280"/>
      <c r="G37" s="405" t="s">
        <v>2905</v>
      </c>
      <c r="H37" s="405"/>
      <c r="I37" s="405"/>
      <c r="J37" s="405"/>
      <c r="K37" s="278"/>
    </row>
    <row r="38" spans="2:11" ht="15" customHeight="1">
      <c r="B38" s="281"/>
      <c r="C38" s="282"/>
      <c r="D38" s="280"/>
      <c r="E38" s="284" t="s">
        <v>173</v>
      </c>
      <c r="F38" s="280"/>
      <c r="G38" s="405" t="s">
        <v>2906</v>
      </c>
      <c r="H38" s="405"/>
      <c r="I38" s="405"/>
      <c r="J38" s="405"/>
      <c r="K38" s="278"/>
    </row>
    <row r="39" spans="2:11" ht="15" customHeight="1">
      <c r="B39" s="281"/>
      <c r="C39" s="282"/>
      <c r="D39" s="280"/>
      <c r="E39" s="284" t="s">
        <v>174</v>
      </c>
      <c r="F39" s="280"/>
      <c r="G39" s="405" t="s">
        <v>2907</v>
      </c>
      <c r="H39" s="405"/>
      <c r="I39" s="405"/>
      <c r="J39" s="405"/>
      <c r="K39" s="278"/>
    </row>
    <row r="40" spans="2:11" ht="15" customHeight="1">
      <c r="B40" s="281"/>
      <c r="C40" s="282"/>
      <c r="D40" s="280"/>
      <c r="E40" s="284" t="s">
        <v>2908</v>
      </c>
      <c r="F40" s="280"/>
      <c r="G40" s="405" t="s">
        <v>2909</v>
      </c>
      <c r="H40" s="405"/>
      <c r="I40" s="405"/>
      <c r="J40" s="405"/>
      <c r="K40" s="278"/>
    </row>
    <row r="41" spans="2:11" ht="15" customHeight="1">
      <c r="B41" s="281"/>
      <c r="C41" s="282"/>
      <c r="D41" s="280"/>
      <c r="E41" s="284"/>
      <c r="F41" s="280"/>
      <c r="G41" s="405" t="s">
        <v>2910</v>
      </c>
      <c r="H41" s="405"/>
      <c r="I41" s="405"/>
      <c r="J41" s="405"/>
      <c r="K41" s="278"/>
    </row>
    <row r="42" spans="2:11" ht="15" customHeight="1">
      <c r="B42" s="281"/>
      <c r="C42" s="282"/>
      <c r="D42" s="280"/>
      <c r="E42" s="284" t="s">
        <v>2911</v>
      </c>
      <c r="F42" s="280"/>
      <c r="G42" s="405" t="s">
        <v>2912</v>
      </c>
      <c r="H42" s="405"/>
      <c r="I42" s="405"/>
      <c r="J42" s="405"/>
      <c r="K42" s="278"/>
    </row>
    <row r="43" spans="2:11" ht="15" customHeight="1">
      <c r="B43" s="281"/>
      <c r="C43" s="282"/>
      <c r="D43" s="280"/>
      <c r="E43" s="284" t="s">
        <v>176</v>
      </c>
      <c r="F43" s="280"/>
      <c r="G43" s="405" t="s">
        <v>2913</v>
      </c>
      <c r="H43" s="405"/>
      <c r="I43" s="405"/>
      <c r="J43" s="405"/>
      <c r="K43" s="278"/>
    </row>
    <row r="44" spans="2:11" ht="12.75" customHeight="1">
      <c r="B44" s="281"/>
      <c r="C44" s="282"/>
      <c r="D44" s="280"/>
      <c r="E44" s="280"/>
      <c r="F44" s="280"/>
      <c r="G44" s="280"/>
      <c r="H44" s="280"/>
      <c r="I44" s="280"/>
      <c r="J44" s="280"/>
      <c r="K44" s="278"/>
    </row>
    <row r="45" spans="2:11" ht="15" customHeight="1">
      <c r="B45" s="281"/>
      <c r="C45" s="282"/>
      <c r="D45" s="405" t="s">
        <v>2914</v>
      </c>
      <c r="E45" s="405"/>
      <c r="F45" s="405"/>
      <c r="G45" s="405"/>
      <c r="H45" s="405"/>
      <c r="I45" s="405"/>
      <c r="J45" s="405"/>
      <c r="K45" s="278"/>
    </row>
    <row r="46" spans="2:11" ht="15" customHeight="1">
      <c r="B46" s="281"/>
      <c r="C46" s="282"/>
      <c r="D46" s="282"/>
      <c r="E46" s="405" t="s">
        <v>2915</v>
      </c>
      <c r="F46" s="405"/>
      <c r="G46" s="405"/>
      <c r="H46" s="405"/>
      <c r="I46" s="405"/>
      <c r="J46" s="405"/>
      <c r="K46" s="278"/>
    </row>
    <row r="47" spans="2:11" ht="15" customHeight="1">
      <c r="B47" s="281"/>
      <c r="C47" s="282"/>
      <c r="D47" s="282"/>
      <c r="E47" s="405" t="s">
        <v>2916</v>
      </c>
      <c r="F47" s="405"/>
      <c r="G47" s="405"/>
      <c r="H47" s="405"/>
      <c r="I47" s="405"/>
      <c r="J47" s="405"/>
      <c r="K47" s="278"/>
    </row>
    <row r="48" spans="2:11" ht="15" customHeight="1">
      <c r="B48" s="281"/>
      <c r="C48" s="282"/>
      <c r="D48" s="282"/>
      <c r="E48" s="405" t="s">
        <v>2917</v>
      </c>
      <c r="F48" s="405"/>
      <c r="G48" s="405"/>
      <c r="H48" s="405"/>
      <c r="I48" s="405"/>
      <c r="J48" s="405"/>
      <c r="K48" s="278"/>
    </row>
    <row r="49" spans="2:11" ht="15" customHeight="1">
      <c r="B49" s="281"/>
      <c r="C49" s="282"/>
      <c r="D49" s="405" t="s">
        <v>2918</v>
      </c>
      <c r="E49" s="405"/>
      <c r="F49" s="405"/>
      <c r="G49" s="405"/>
      <c r="H49" s="405"/>
      <c r="I49" s="405"/>
      <c r="J49" s="405"/>
      <c r="K49" s="278"/>
    </row>
    <row r="50" spans="2:11" ht="25.5" customHeight="1">
      <c r="B50" s="277"/>
      <c r="C50" s="407" t="s">
        <v>2919</v>
      </c>
      <c r="D50" s="407"/>
      <c r="E50" s="407"/>
      <c r="F50" s="407"/>
      <c r="G50" s="407"/>
      <c r="H50" s="407"/>
      <c r="I50" s="407"/>
      <c r="J50" s="407"/>
      <c r="K50" s="278"/>
    </row>
    <row r="51" spans="2:11" ht="5.25" customHeight="1">
      <c r="B51" s="277"/>
      <c r="C51" s="279"/>
      <c r="D51" s="279"/>
      <c r="E51" s="279"/>
      <c r="F51" s="279"/>
      <c r="G51" s="279"/>
      <c r="H51" s="279"/>
      <c r="I51" s="279"/>
      <c r="J51" s="279"/>
      <c r="K51" s="278"/>
    </row>
    <row r="52" spans="2:11" ht="15" customHeight="1">
      <c r="B52" s="277"/>
      <c r="C52" s="405" t="s">
        <v>2920</v>
      </c>
      <c r="D52" s="405"/>
      <c r="E52" s="405"/>
      <c r="F52" s="405"/>
      <c r="G52" s="405"/>
      <c r="H52" s="405"/>
      <c r="I52" s="405"/>
      <c r="J52" s="405"/>
      <c r="K52" s="278"/>
    </row>
    <row r="53" spans="2:11" ht="15" customHeight="1">
      <c r="B53" s="277"/>
      <c r="C53" s="405" t="s">
        <v>2921</v>
      </c>
      <c r="D53" s="405"/>
      <c r="E53" s="405"/>
      <c r="F53" s="405"/>
      <c r="G53" s="405"/>
      <c r="H53" s="405"/>
      <c r="I53" s="405"/>
      <c r="J53" s="405"/>
      <c r="K53" s="278"/>
    </row>
    <row r="54" spans="2:11" ht="12.75" customHeight="1">
      <c r="B54" s="277"/>
      <c r="C54" s="280"/>
      <c r="D54" s="280"/>
      <c r="E54" s="280"/>
      <c r="F54" s="280"/>
      <c r="G54" s="280"/>
      <c r="H54" s="280"/>
      <c r="I54" s="280"/>
      <c r="J54" s="280"/>
      <c r="K54" s="278"/>
    </row>
    <row r="55" spans="2:11" ht="15" customHeight="1">
      <c r="B55" s="277"/>
      <c r="C55" s="405" t="s">
        <v>2922</v>
      </c>
      <c r="D55" s="405"/>
      <c r="E55" s="405"/>
      <c r="F55" s="405"/>
      <c r="G55" s="405"/>
      <c r="H55" s="405"/>
      <c r="I55" s="405"/>
      <c r="J55" s="405"/>
      <c r="K55" s="278"/>
    </row>
    <row r="56" spans="2:11" ht="15" customHeight="1">
      <c r="B56" s="277"/>
      <c r="C56" s="282"/>
      <c r="D56" s="405" t="s">
        <v>2923</v>
      </c>
      <c r="E56" s="405"/>
      <c r="F56" s="405"/>
      <c r="G56" s="405"/>
      <c r="H56" s="405"/>
      <c r="I56" s="405"/>
      <c r="J56" s="405"/>
      <c r="K56" s="278"/>
    </row>
    <row r="57" spans="2:11" ht="15" customHeight="1">
      <c r="B57" s="277"/>
      <c r="C57" s="282"/>
      <c r="D57" s="405" t="s">
        <v>2924</v>
      </c>
      <c r="E57" s="405"/>
      <c r="F57" s="405"/>
      <c r="G57" s="405"/>
      <c r="H57" s="405"/>
      <c r="I57" s="405"/>
      <c r="J57" s="405"/>
      <c r="K57" s="278"/>
    </row>
    <row r="58" spans="2:11" ht="15" customHeight="1">
      <c r="B58" s="277"/>
      <c r="C58" s="282"/>
      <c r="D58" s="405" t="s">
        <v>2925</v>
      </c>
      <c r="E58" s="405"/>
      <c r="F58" s="405"/>
      <c r="G58" s="405"/>
      <c r="H58" s="405"/>
      <c r="I58" s="405"/>
      <c r="J58" s="405"/>
      <c r="K58" s="278"/>
    </row>
    <row r="59" spans="2:11" ht="15" customHeight="1">
      <c r="B59" s="277"/>
      <c r="C59" s="282"/>
      <c r="D59" s="405" t="s">
        <v>2926</v>
      </c>
      <c r="E59" s="405"/>
      <c r="F59" s="405"/>
      <c r="G59" s="405"/>
      <c r="H59" s="405"/>
      <c r="I59" s="405"/>
      <c r="J59" s="405"/>
      <c r="K59" s="278"/>
    </row>
    <row r="60" spans="2:11" ht="15" customHeight="1">
      <c r="B60" s="277"/>
      <c r="C60" s="282"/>
      <c r="D60" s="406" t="s">
        <v>2927</v>
      </c>
      <c r="E60" s="406"/>
      <c r="F60" s="406"/>
      <c r="G60" s="406"/>
      <c r="H60" s="406"/>
      <c r="I60" s="406"/>
      <c r="J60" s="406"/>
      <c r="K60" s="278"/>
    </row>
    <row r="61" spans="2:11" ht="15" customHeight="1">
      <c r="B61" s="277"/>
      <c r="C61" s="282"/>
      <c r="D61" s="405" t="s">
        <v>2928</v>
      </c>
      <c r="E61" s="405"/>
      <c r="F61" s="405"/>
      <c r="G61" s="405"/>
      <c r="H61" s="405"/>
      <c r="I61" s="405"/>
      <c r="J61" s="405"/>
      <c r="K61" s="278"/>
    </row>
    <row r="62" spans="2:11" ht="12.75" customHeight="1">
      <c r="B62" s="277"/>
      <c r="C62" s="282"/>
      <c r="D62" s="282"/>
      <c r="E62" s="285"/>
      <c r="F62" s="282"/>
      <c r="G62" s="282"/>
      <c r="H62" s="282"/>
      <c r="I62" s="282"/>
      <c r="J62" s="282"/>
      <c r="K62" s="278"/>
    </row>
    <row r="63" spans="2:11" ht="15" customHeight="1">
      <c r="B63" s="277"/>
      <c r="C63" s="282"/>
      <c r="D63" s="405" t="s">
        <v>2929</v>
      </c>
      <c r="E63" s="405"/>
      <c r="F63" s="405"/>
      <c r="G63" s="405"/>
      <c r="H63" s="405"/>
      <c r="I63" s="405"/>
      <c r="J63" s="405"/>
      <c r="K63" s="278"/>
    </row>
    <row r="64" spans="2:11" ht="15" customHeight="1">
      <c r="B64" s="277"/>
      <c r="C64" s="282"/>
      <c r="D64" s="406" t="s">
        <v>2930</v>
      </c>
      <c r="E64" s="406"/>
      <c r="F64" s="406"/>
      <c r="G64" s="406"/>
      <c r="H64" s="406"/>
      <c r="I64" s="406"/>
      <c r="J64" s="406"/>
      <c r="K64" s="278"/>
    </row>
    <row r="65" spans="2:11" ht="15" customHeight="1">
      <c r="B65" s="277"/>
      <c r="C65" s="282"/>
      <c r="D65" s="405" t="s">
        <v>2931</v>
      </c>
      <c r="E65" s="405"/>
      <c r="F65" s="405"/>
      <c r="G65" s="405"/>
      <c r="H65" s="405"/>
      <c r="I65" s="405"/>
      <c r="J65" s="405"/>
      <c r="K65" s="278"/>
    </row>
    <row r="66" spans="2:11" ht="15" customHeight="1">
      <c r="B66" s="277"/>
      <c r="C66" s="282"/>
      <c r="D66" s="405" t="s">
        <v>2932</v>
      </c>
      <c r="E66" s="405"/>
      <c r="F66" s="405"/>
      <c r="G66" s="405"/>
      <c r="H66" s="405"/>
      <c r="I66" s="405"/>
      <c r="J66" s="405"/>
      <c r="K66" s="278"/>
    </row>
    <row r="67" spans="2:11" ht="15" customHeight="1">
      <c r="B67" s="277"/>
      <c r="C67" s="282"/>
      <c r="D67" s="405" t="s">
        <v>2933</v>
      </c>
      <c r="E67" s="405"/>
      <c r="F67" s="405"/>
      <c r="G67" s="405"/>
      <c r="H67" s="405"/>
      <c r="I67" s="405"/>
      <c r="J67" s="405"/>
      <c r="K67" s="278"/>
    </row>
    <row r="68" spans="2:11" ht="15" customHeight="1">
      <c r="B68" s="277"/>
      <c r="C68" s="282"/>
      <c r="D68" s="405" t="s">
        <v>2934</v>
      </c>
      <c r="E68" s="405"/>
      <c r="F68" s="405"/>
      <c r="G68" s="405"/>
      <c r="H68" s="405"/>
      <c r="I68" s="405"/>
      <c r="J68" s="405"/>
      <c r="K68" s="278"/>
    </row>
    <row r="69" spans="2:11" ht="12.75" customHeight="1">
      <c r="B69" s="286"/>
      <c r="C69" s="287"/>
      <c r="D69" s="287"/>
      <c r="E69" s="287"/>
      <c r="F69" s="287"/>
      <c r="G69" s="287"/>
      <c r="H69" s="287"/>
      <c r="I69" s="287"/>
      <c r="J69" s="287"/>
      <c r="K69" s="288"/>
    </row>
    <row r="70" spans="2:11" ht="18.75" customHeight="1">
      <c r="B70" s="289"/>
      <c r="C70" s="289"/>
      <c r="D70" s="289"/>
      <c r="E70" s="289"/>
      <c r="F70" s="289"/>
      <c r="G70" s="289"/>
      <c r="H70" s="289"/>
      <c r="I70" s="289"/>
      <c r="J70" s="289"/>
      <c r="K70" s="290"/>
    </row>
    <row r="71" spans="2:11" ht="18.75" customHeight="1">
      <c r="B71" s="290"/>
      <c r="C71" s="290"/>
      <c r="D71" s="290"/>
      <c r="E71" s="290"/>
      <c r="F71" s="290"/>
      <c r="G71" s="290"/>
      <c r="H71" s="290"/>
      <c r="I71" s="290"/>
      <c r="J71" s="290"/>
      <c r="K71" s="290"/>
    </row>
    <row r="72" spans="2:11" ht="7.5" customHeight="1">
      <c r="B72" s="291"/>
      <c r="C72" s="292"/>
      <c r="D72" s="292"/>
      <c r="E72" s="292"/>
      <c r="F72" s="292"/>
      <c r="G72" s="292"/>
      <c r="H72" s="292"/>
      <c r="I72" s="292"/>
      <c r="J72" s="292"/>
      <c r="K72" s="293"/>
    </row>
    <row r="73" spans="2:11" ht="45" customHeight="1">
      <c r="B73" s="294"/>
      <c r="C73" s="404" t="s">
        <v>151</v>
      </c>
      <c r="D73" s="404"/>
      <c r="E73" s="404"/>
      <c r="F73" s="404"/>
      <c r="G73" s="404"/>
      <c r="H73" s="404"/>
      <c r="I73" s="404"/>
      <c r="J73" s="404"/>
      <c r="K73" s="295"/>
    </row>
    <row r="74" spans="2:11" ht="17.25" customHeight="1">
      <c r="B74" s="294"/>
      <c r="C74" s="296" t="s">
        <v>2935</v>
      </c>
      <c r="D74" s="296"/>
      <c r="E74" s="296"/>
      <c r="F74" s="296" t="s">
        <v>2936</v>
      </c>
      <c r="G74" s="297"/>
      <c r="H74" s="296" t="s">
        <v>172</v>
      </c>
      <c r="I74" s="296" t="s">
        <v>59</v>
      </c>
      <c r="J74" s="296" t="s">
        <v>2937</v>
      </c>
      <c r="K74" s="295"/>
    </row>
    <row r="75" spans="2:11" ht="17.25" customHeight="1">
      <c r="B75" s="294"/>
      <c r="C75" s="298" t="s">
        <v>2938</v>
      </c>
      <c r="D75" s="298"/>
      <c r="E75" s="298"/>
      <c r="F75" s="299" t="s">
        <v>2939</v>
      </c>
      <c r="G75" s="300"/>
      <c r="H75" s="298"/>
      <c r="I75" s="298"/>
      <c r="J75" s="298" t="s">
        <v>2940</v>
      </c>
      <c r="K75" s="295"/>
    </row>
    <row r="76" spans="2:11" ht="5.25" customHeight="1">
      <c r="B76" s="294"/>
      <c r="C76" s="301"/>
      <c r="D76" s="301"/>
      <c r="E76" s="301"/>
      <c r="F76" s="301"/>
      <c r="G76" s="302"/>
      <c r="H76" s="301"/>
      <c r="I76" s="301"/>
      <c r="J76" s="301"/>
      <c r="K76" s="295"/>
    </row>
    <row r="77" spans="2:11" ht="15" customHeight="1">
      <c r="B77" s="294"/>
      <c r="C77" s="284" t="s">
        <v>55</v>
      </c>
      <c r="D77" s="301"/>
      <c r="E77" s="301"/>
      <c r="F77" s="303" t="s">
        <v>2941</v>
      </c>
      <c r="G77" s="302"/>
      <c r="H77" s="284" t="s">
        <v>2942</v>
      </c>
      <c r="I77" s="284" t="s">
        <v>2943</v>
      </c>
      <c r="J77" s="284">
        <v>20</v>
      </c>
      <c r="K77" s="295"/>
    </row>
    <row r="78" spans="2:11" ht="15" customHeight="1">
      <c r="B78" s="294"/>
      <c r="C78" s="284" t="s">
        <v>2944</v>
      </c>
      <c r="D78" s="284"/>
      <c r="E78" s="284"/>
      <c r="F78" s="303" t="s">
        <v>2941</v>
      </c>
      <c r="G78" s="302"/>
      <c r="H78" s="284" t="s">
        <v>2945</v>
      </c>
      <c r="I78" s="284" t="s">
        <v>2943</v>
      </c>
      <c r="J78" s="284">
        <v>120</v>
      </c>
      <c r="K78" s="295"/>
    </row>
    <row r="79" spans="2:11" ht="15" customHeight="1">
      <c r="B79" s="304"/>
      <c r="C79" s="284" t="s">
        <v>2946</v>
      </c>
      <c r="D79" s="284"/>
      <c r="E79" s="284"/>
      <c r="F79" s="303" t="s">
        <v>2947</v>
      </c>
      <c r="G79" s="302"/>
      <c r="H79" s="284" t="s">
        <v>2948</v>
      </c>
      <c r="I79" s="284" t="s">
        <v>2943</v>
      </c>
      <c r="J79" s="284">
        <v>50</v>
      </c>
      <c r="K79" s="295"/>
    </row>
    <row r="80" spans="2:11" ht="15" customHeight="1">
      <c r="B80" s="304"/>
      <c r="C80" s="284" t="s">
        <v>2949</v>
      </c>
      <c r="D80" s="284"/>
      <c r="E80" s="284"/>
      <c r="F80" s="303" t="s">
        <v>2941</v>
      </c>
      <c r="G80" s="302"/>
      <c r="H80" s="284" t="s">
        <v>2950</v>
      </c>
      <c r="I80" s="284" t="s">
        <v>2951</v>
      </c>
      <c r="J80" s="284"/>
      <c r="K80" s="295"/>
    </row>
    <row r="81" spans="2:11" ht="15" customHeight="1">
      <c r="B81" s="304"/>
      <c r="C81" s="305" t="s">
        <v>2952</v>
      </c>
      <c r="D81" s="305"/>
      <c r="E81" s="305"/>
      <c r="F81" s="306" t="s">
        <v>2947</v>
      </c>
      <c r="G81" s="305"/>
      <c r="H81" s="305" t="s">
        <v>2953</v>
      </c>
      <c r="I81" s="305" t="s">
        <v>2943</v>
      </c>
      <c r="J81" s="305">
        <v>15</v>
      </c>
      <c r="K81" s="295"/>
    </row>
    <row r="82" spans="2:11" ht="15" customHeight="1">
      <c r="B82" s="304"/>
      <c r="C82" s="305" t="s">
        <v>2954</v>
      </c>
      <c r="D82" s="305"/>
      <c r="E82" s="305"/>
      <c r="F82" s="306" t="s">
        <v>2947</v>
      </c>
      <c r="G82" s="305"/>
      <c r="H82" s="305" t="s">
        <v>2955</v>
      </c>
      <c r="I82" s="305" t="s">
        <v>2943</v>
      </c>
      <c r="J82" s="305">
        <v>15</v>
      </c>
      <c r="K82" s="295"/>
    </row>
    <row r="83" spans="2:11" ht="15" customHeight="1">
      <c r="B83" s="304"/>
      <c r="C83" s="305" t="s">
        <v>2956</v>
      </c>
      <c r="D83" s="305"/>
      <c r="E83" s="305"/>
      <c r="F83" s="306" t="s">
        <v>2947</v>
      </c>
      <c r="G83" s="305"/>
      <c r="H83" s="305" t="s">
        <v>2957</v>
      </c>
      <c r="I83" s="305" t="s">
        <v>2943</v>
      </c>
      <c r="J83" s="305">
        <v>20</v>
      </c>
      <c r="K83" s="295"/>
    </row>
    <row r="84" spans="2:11" ht="15" customHeight="1">
      <c r="B84" s="304"/>
      <c r="C84" s="305" t="s">
        <v>2958</v>
      </c>
      <c r="D84" s="305"/>
      <c r="E84" s="305"/>
      <c r="F84" s="306" t="s">
        <v>2947</v>
      </c>
      <c r="G84" s="305"/>
      <c r="H84" s="305" t="s">
        <v>2959</v>
      </c>
      <c r="I84" s="305" t="s">
        <v>2943</v>
      </c>
      <c r="J84" s="305">
        <v>20</v>
      </c>
      <c r="K84" s="295"/>
    </row>
    <row r="85" spans="2:11" ht="15" customHeight="1">
      <c r="B85" s="304"/>
      <c r="C85" s="284" t="s">
        <v>2960</v>
      </c>
      <c r="D85" s="284"/>
      <c r="E85" s="284"/>
      <c r="F85" s="303" t="s">
        <v>2947</v>
      </c>
      <c r="G85" s="302"/>
      <c r="H85" s="284" t="s">
        <v>2961</v>
      </c>
      <c r="I85" s="284" t="s">
        <v>2943</v>
      </c>
      <c r="J85" s="284">
        <v>50</v>
      </c>
      <c r="K85" s="295"/>
    </row>
    <row r="86" spans="2:11" ht="15" customHeight="1">
      <c r="B86" s="304"/>
      <c r="C86" s="284" t="s">
        <v>2962</v>
      </c>
      <c r="D86" s="284"/>
      <c r="E86" s="284"/>
      <c r="F86" s="303" t="s">
        <v>2947</v>
      </c>
      <c r="G86" s="302"/>
      <c r="H86" s="284" t="s">
        <v>2963</v>
      </c>
      <c r="I86" s="284" t="s">
        <v>2943</v>
      </c>
      <c r="J86" s="284">
        <v>20</v>
      </c>
      <c r="K86" s="295"/>
    </row>
    <row r="87" spans="2:11" ht="15" customHeight="1">
      <c r="B87" s="304"/>
      <c r="C87" s="284" t="s">
        <v>2964</v>
      </c>
      <c r="D87" s="284"/>
      <c r="E87" s="284"/>
      <c r="F87" s="303" t="s">
        <v>2947</v>
      </c>
      <c r="G87" s="302"/>
      <c r="H87" s="284" t="s">
        <v>2965</v>
      </c>
      <c r="I87" s="284" t="s">
        <v>2943</v>
      </c>
      <c r="J87" s="284">
        <v>20</v>
      </c>
      <c r="K87" s="295"/>
    </row>
    <row r="88" spans="2:11" ht="15" customHeight="1">
      <c r="B88" s="304"/>
      <c r="C88" s="284" t="s">
        <v>2966</v>
      </c>
      <c r="D88" s="284"/>
      <c r="E88" s="284"/>
      <c r="F88" s="303" t="s">
        <v>2947</v>
      </c>
      <c r="G88" s="302"/>
      <c r="H88" s="284" t="s">
        <v>2967</v>
      </c>
      <c r="I88" s="284" t="s">
        <v>2943</v>
      </c>
      <c r="J88" s="284">
        <v>50</v>
      </c>
      <c r="K88" s="295"/>
    </row>
    <row r="89" spans="2:11" ht="15" customHeight="1">
      <c r="B89" s="304"/>
      <c r="C89" s="284" t="s">
        <v>2968</v>
      </c>
      <c r="D89" s="284"/>
      <c r="E89" s="284"/>
      <c r="F89" s="303" t="s">
        <v>2947</v>
      </c>
      <c r="G89" s="302"/>
      <c r="H89" s="284" t="s">
        <v>2968</v>
      </c>
      <c r="I89" s="284" t="s">
        <v>2943</v>
      </c>
      <c r="J89" s="284">
        <v>50</v>
      </c>
      <c r="K89" s="295"/>
    </row>
    <row r="90" spans="2:11" ht="15" customHeight="1">
      <c r="B90" s="304"/>
      <c r="C90" s="284" t="s">
        <v>177</v>
      </c>
      <c r="D90" s="284"/>
      <c r="E90" s="284"/>
      <c r="F90" s="303" t="s">
        <v>2947</v>
      </c>
      <c r="G90" s="302"/>
      <c r="H90" s="284" t="s">
        <v>2969</v>
      </c>
      <c r="I90" s="284" t="s">
        <v>2943</v>
      </c>
      <c r="J90" s="284">
        <v>255</v>
      </c>
      <c r="K90" s="295"/>
    </row>
    <row r="91" spans="2:11" ht="15" customHeight="1">
      <c r="B91" s="304"/>
      <c r="C91" s="284" t="s">
        <v>2970</v>
      </c>
      <c r="D91" s="284"/>
      <c r="E91" s="284"/>
      <c r="F91" s="303" t="s">
        <v>2941</v>
      </c>
      <c r="G91" s="302"/>
      <c r="H91" s="284" t="s">
        <v>2971</v>
      </c>
      <c r="I91" s="284" t="s">
        <v>2972</v>
      </c>
      <c r="J91" s="284"/>
      <c r="K91" s="295"/>
    </row>
    <row r="92" spans="2:11" ht="15" customHeight="1">
      <c r="B92" s="304"/>
      <c r="C92" s="284" t="s">
        <v>2973</v>
      </c>
      <c r="D92" s="284"/>
      <c r="E92" s="284"/>
      <c r="F92" s="303" t="s">
        <v>2941</v>
      </c>
      <c r="G92" s="302"/>
      <c r="H92" s="284" t="s">
        <v>2974</v>
      </c>
      <c r="I92" s="284" t="s">
        <v>2975</v>
      </c>
      <c r="J92" s="284"/>
      <c r="K92" s="295"/>
    </row>
    <row r="93" spans="2:11" ht="15" customHeight="1">
      <c r="B93" s="304"/>
      <c r="C93" s="284" t="s">
        <v>2976</v>
      </c>
      <c r="D93" s="284"/>
      <c r="E93" s="284"/>
      <c r="F93" s="303" t="s">
        <v>2941</v>
      </c>
      <c r="G93" s="302"/>
      <c r="H93" s="284" t="s">
        <v>2976</v>
      </c>
      <c r="I93" s="284" t="s">
        <v>2975</v>
      </c>
      <c r="J93" s="284"/>
      <c r="K93" s="295"/>
    </row>
    <row r="94" spans="2:11" ht="15" customHeight="1">
      <c r="B94" s="304"/>
      <c r="C94" s="284" t="s">
        <v>40</v>
      </c>
      <c r="D94" s="284"/>
      <c r="E94" s="284"/>
      <c r="F94" s="303" t="s">
        <v>2941</v>
      </c>
      <c r="G94" s="302"/>
      <c r="H94" s="284" t="s">
        <v>2977</v>
      </c>
      <c r="I94" s="284" t="s">
        <v>2975</v>
      </c>
      <c r="J94" s="284"/>
      <c r="K94" s="295"/>
    </row>
    <row r="95" spans="2:11" ht="15" customHeight="1">
      <c r="B95" s="304"/>
      <c r="C95" s="284" t="s">
        <v>50</v>
      </c>
      <c r="D95" s="284"/>
      <c r="E95" s="284"/>
      <c r="F95" s="303" t="s">
        <v>2941</v>
      </c>
      <c r="G95" s="302"/>
      <c r="H95" s="284" t="s">
        <v>2978</v>
      </c>
      <c r="I95" s="284" t="s">
        <v>2975</v>
      </c>
      <c r="J95" s="284"/>
      <c r="K95" s="295"/>
    </row>
    <row r="96" spans="2:11" ht="15" customHeight="1">
      <c r="B96" s="307"/>
      <c r="C96" s="308"/>
      <c r="D96" s="308"/>
      <c r="E96" s="308"/>
      <c r="F96" s="308"/>
      <c r="G96" s="308"/>
      <c r="H96" s="308"/>
      <c r="I96" s="308"/>
      <c r="J96" s="308"/>
      <c r="K96" s="309"/>
    </row>
    <row r="97" spans="2:11" ht="18.75" customHeight="1">
      <c r="B97" s="310"/>
      <c r="C97" s="311"/>
      <c r="D97" s="311"/>
      <c r="E97" s="311"/>
      <c r="F97" s="311"/>
      <c r="G97" s="311"/>
      <c r="H97" s="311"/>
      <c r="I97" s="311"/>
      <c r="J97" s="311"/>
      <c r="K97" s="310"/>
    </row>
    <row r="98" spans="2:11" ht="18.75" customHeight="1">
      <c r="B98" s="290"/>
      <c r="C98" s="290"/>
      <c r="D98" s="290"/>
      <c r="E98" s="290"/>
      <c r="F98" s="290"/>
      <c r="G98" s="290"/>
      <c r="H98" s="290"/>
      <c r="I98" s="290"/>
      <c r="J98" s="290"/>
      <c r="K98" s="290"/>
    </row>
    <row r="99" spans="2:11" ht="7.5" customHeight="1">
      <c r="B99" s="291"/>
      <c r="C99" s="292"/>
      <c r="D99" s="292"/>
      <c r="E99" s="292"/>
      <c r="F99" s="292"/>
      <c r="G99" s="292"/>
      <c r="H99" s="292"/>
      <c r="I99" s="292"/>
      <c r="J99" s="292"/>
      <c r="K99" s="293"/>
    </row>
    <row r="100" spans="2:11" ht="45" customHeight="1">
      <c r="B100" s="294"/>
      <c r="C100" s="404" t="s">
        <v>2979</v>
      </c>
      <c r="D100" s="404"/>
      <c r="E100" s="404"/>
      <c r="F100" s="404"/>
      <c r="G100" s="404"/>
      <c r="H100" s="404"/>
      <c r="I100" s="404"/>
      <c r="J100" s="404"/>
      <c r="K100" s="295"/>
    </row>
    <row r="101" spans="2:11" ht="17.25" customHeight="1">
      <c r="B101" s="294"/>
      <c r="C101" s="296" t="s">
        <v>2935</v>
      </c>
      <c r="D101" s="296"/>
      <c r="E101" s="296"/>
      <c r="F101" s="296" t="s">
        <v>2936</v>
      </c>
      <c r="G101" s="297"/>
      <c r="H101" s="296" t="s">
        <v>172</v>
      </c>
      <c r="I101" s="296" t="s">
        <v>59</v>
      </c>
      <c r="J101" s="296" t="s">
        <v>2937</v>
      </c>
      <c r="K101" s="295"/>
    </row>
    <row r="102" spans="2:11" ht="17.25" customHeight="1">
      <c r="B102" s="294"/>
      <c r="C102" s="298" t="s">
        <v>2938</v>
      </c>
      <c r="D102" s="298"/>
      <c r="E102" s="298"/>
      <c r="F102" s="299" t="s">
        <v>2939</v>
      </c>
      <c r="G102" s="300"/>
      <c r="H102" s="298"/>
      <c r="I102" s="298"/>
      <c r="J102" s="298" t="s">
        <v>2940</v>
      </c>
      <c r="K102" s="295"/>
    </row>
    <row r="103" spans="2:11" ht="5.25" customHeight="1">
      <c r="B103" s="294"/>
      <c r="C103" s="296"/>
      <c r="D103" s="296"/>
      <c r="E103" s="296"/>
      <c r="F103" s="296"/>
      <c r="G103" s="312"/>
      <c r="H103" s="296"/>
      <c r="I103" s="296"/>
      <c r="J103" s="296"/>
      <c r="K103" s="295"/>
    </row>
    <row r="104" spans="2:11" ht="15" customHeight="1">
      <c r="B104" s="294"/>
      <c r="C104" s="284" t="s">
        <v>55</v>
      </c>
      <c r="D104" s="301"/>
      <c r="E104" s="301"/>
      <c r="F104" s="303" t="s">
        <v>2941</v>
      </c>
      <c r="G104" s="312"/>
      <c r="H104" s="284" t="s">
        <v>2980</v>
      </c>
      <c r="I104" s="284" t="s">
        <v>2943</v>
      </c>
      <c r="J104" s="284">
        <v>20</v>
      </c>
      <c r="K104" s="295"/>
    </row>
    <row r="105" spans="2:11" ht="15" customHeight="1">
      <c r="B105" s="294"/>
      <c r="C105" s="284" t="s">
        <v>2944</v>
      </c>
      <c r="D105" s="284"/>
      <c r="E105" s="284"/>
      <c r="F105" s="303" t="s">
        <v>2941</v>
      </c>
      <c r="G105" s="284"/>
      <c r="H105" s="284" t="s">
        <v>2980</v>
      </c>
      <c r="I105" s="284" t="s">
        <v>2943</v>
      </c>
      <c r="J105" s="284">
        <v>120</v>
      </c>
      <c r="K105" s="295"/>
    </row>
    <row r="106" spans="2:11" ht="15" customHeight="1">
      <c r="B106" s="304"/>
      <c r="C106" s="284" t="s">
        <v>2946</v>
      </c>
      <c r="D106" s="284"/>
      <c r="E106" s="284"/>
      <c r="F106" s="303" t="s">
        <v>2947</v>
      </c>
      <c r="G106" s="284"/>
      <c r="H106" s="284" t="s">
        <v>2980</v>
      </c>
      <c r="I106" s="284" t="s">
        <v>2943</v>
      </c>
      <c r="J106" s="284">
        <v>50</v>
      </c>
      <c r="K106" s="295"/>
    </row>
    <row r="107" spans="2:11" ht="15" customHeight="1">
      <c r="B107" s="304"/>
      <c r="C107" s="284" t="s">
        <v>2949</v>
      </c>
      <c r="D107" s="284"/>
      <c r="E107" s="284"/>
      <c r="F107" s="303" t="s">
        <v>2941</v>
      </c>
      <c r="G107" s="284"/>
      <c r="H107" s="284" t="s">
        <v>2980</v>
      </c>
      <c r="I107" s="284" t="s">
        <v>2951</v>
      </c>
      <c r="J107" s="284"/>
      <c r="K107" s="295"/>
    </row>
    <row r="108" spans="2:11" ht="15" customHeight="1">
      <c r="B108" s="304"/>
      <c r="C108" s="284" t="s">
        <v>2960</v>
      </c>
      <c r="D108" s="284"/>
      <c r="E108" s="284"/>
      <c r="F108" s="303" t="s">
        <v>2947</v>
      </c>
      <c r="G108" s="284"/>
      <c r="H108" s="284" t="s">
        <v>2980</v>
      </c>
      <c r="I108" s="284" t="s">
        <v>2943</v>
      </c>
      <c r="J108" s="284">
        <v>50</v>
      </c>
      <c r="K108" s="295"/>
    </row>
    <row r="109" spans="2:11" ht="15" customHeight="1">
      <c r="B109" s="304"/>
      <c r="C109" s="284" t="s">
        <v>2968</v>
      </c>
      <c r="D109" s="284"/>
      <c r="E109" s="284"/>
      <c r="F109" s="303" t="s">
        <v>2947</v>
      </c>
      <c r="G109" s="284"/>
      <c r="H109" s="284" t="s">
        <v>2980</v>
      </c>
      <c r="I109" s="284" t="s">
        <v>2943</v>
      </c>
      <c r="J109" s="284">
        <v>50</v>
      </c>
      <c r="K109" s="295"/>
    </row>
    <row r="110" spans="2:11" ht="15" customHeight="1">
      <c r="B110" s="304"/>
      <c r="C110" s="284" t="s">
        <v>2966</v>
      </c>
      <c r="D110" s="284"/>
      <c r="E110" s="284"/>
      <c r="F110" s="303" t="s">
        <v>2947</v>
      </c>
      <c r="G110" s="284"/>
      <c r="H110" s="284" t="s">
        <v>2980</v>
      </c>
      <c r="I110" s="284" t="s">
        <v>2943</v>
      </c>
      <c r="J110" s="284">
        <v>50</v>
      </c>
      <c r="K110" s="295"/>
    </row>
    <row r="111" spans="2:11" ht="15" customHeight="1">
      <c r="B111" s="304"/>
      <c r="C111" s="284" t="s">
        <v>55</v>
      </c>
      <c r="D111" s="284"/>
      <c r="E111" s="284"/>
      <c r="F111" s="303" t="s">
        <v>2941</v>
      </c>
      <c r="G111" s="284"/>
      <c r="H111" s="284" t="s">
        <v>2981</v>
      </c>
      <c r="I111" s="284" t="s">
        <v>2943</v>
      </c>
      <c r="J111" s="284">
        <v>20</v>
      </c>
      <c r="K111" s="295"/>
    </row>
    <row r="112" spans="2:11" ht="15" customHeight="1">
      <c r="B112" s="304"/>
      <c r="C112" s="284" t="s">
        <v>2982</v>
      </c>
      <c r="D112" s="284"/>
      <c r="E112" s="284"/>
      <c r="F112" s="303" t="s">
        <v>2941</v>
      </c>
      <c r="G112" s="284"/>
      <c r="H112" s="284" t="s">
        <v>2983</v>
      </c>
      <c r="I112" s="284" t="s">
        <v>2943</v>
      </c>
      <c r="J112" s="284">
        <v>120</v>
      </c>
      <c r="K112" s="295"/>
    </row>
    <row r="113" spans="2:11" ht="15" customHeight="1">
      <c r="B113" s="304"/>
      <c r="C113" s="284" t="s">
        <v>40</v>
      </c>
      <c r="D113" s="284"/>
      <c r="E113" s="284"/>
      <c r="F113" s="303" t="s">
        <v>2941</v>
      </c>
      <c r="G113" s="284"/>
      <c r="H113" s="284" t="s">
        <v>2984</v>
      </c>
      <c r="I113" s="284" t="s">
        <v>2975</v>
      </c>
      <c r="J113" s="284"/>
      <c r="K113" s="295"/>
    </row>
    <row r="114" spans="2:11" ht="15" customHeight="1">
      <c r="B114" s="304"/>
      <c r="C114" s="284" t="s">
        <v>50</v>
      </c>
      <c r="D114" s="284"/>
      <c r="E114" s="284"/>
      <c r="F114" s="303" t="s">
        <v>2941</v>
      </c>
      <c r="G114" s="284"/>
      <c r="H114" s="284" t="s">
        <v>2985</v>
      </c>
      <c r="I114" s="284" t="s">
        <v>2975</v>
      </c>
      <c r="J114" s="284"/>
      <c r="K114" s="295"/>
    </row>
    <row r="115" spans="2:11" ht="15" customHeight="1">
      <c r="B115" s="304"/>
      <c r="C115" s="284" t="s">
        <v>59</v>
      </c>
      <c r="D115" s="284"/>
      <c r="E115" s="284"/>
      <c r="F115" s="303" t="s">
        <v>2941</v>
      </c>
      <c r="G115" s="284"/>
      <c r="H115" s="284" t="s">
        <v>2986</v>
      </c>
      <c r="I115" s="284" t="s">
        <v>2987</v>
      </c>
      <c r="J115" s="284"/>
      <c r="K115" s="295"/>
    </row>
    <row r="116" spans="2:11" ht="15" customHeight="1">
      <c r="B116" s="307"/>
      <c r="C116" s="313"/>
      <c r="D116" s="313"/>
      <c r="E116" s="313"/>
      <c r="F116" s="313"/>
      <c r="G116" s="313"/>
      <c r="H116" s="313"/>
      <c r="I116" s="313"/>
      <c r="J116" s="313"/>
      <c r="K116" s="309"/>
    </row>
    <row r="117" spans="2:11" ht="18.75" customHeight="1">
      <c r="B117" s="314"/>
      <c r="C117" s="280"/>
      <c r="D117" s="280"/>
      <c r="E117" s="280"/>
      <c r="F117" s="315"/>
      <c r="G117" s="280"/>
      <c r="H117" s="280"/>
      <c r="I117" s="280"/>
      <c r="J117" s="280"/>
      <c r="K117" s="314"/>
    </row>
    <row r="118" spans="2:11" ht="18.75" customHeight="1">
      <c r="B118" s="290"/>
      <c r="C118" s="290"/>
      <c r="D118" s="290"/>
      <c r="E118" s="290"/>
      <c r="F118" s="290"/>
      <c r="G118" s="290"/>
      <c r="H118" s="290"/>
      <c r="I118" s="290"/>
      <c r="J118" s="290"/>
      <c r="K118" s="290"/>
    </row>
    <row r="119" spans="2:11" ht="7.5" customHeight="1">
      <c r="B119" s="316"/>
      <c r="C119" s="317"/>
      <c r="D119" s="317"/>
      <c r="E119" s="317"/>
      <c r="F119" s="317"/>
      <c r="G119" s="317"/>
      <c r="H119" s="317"/>
      <c r="I119" s="317"/>
      <c r="J119" s="317"/>
      <c r="K119" s="318"/>
    </row>
    <row r="120" spans="2:11" ht="45" customHeight="1">
      <c r="B120" s="319"/>
      <c r="C120" s="403" t="s">
        <v>2988</v>
      </c>
      <c r="D120" s="403"/>
      <c r="E120" s="403"/>
      <c r="F120" s="403"/>
      <c r="G120" s="403"/>
      <c r="H120" s="403"/>
      <c r="I120" s="403"/>
      <c r="J120" s="403"/>
      <c r="K120" s="320"/>
    </row>
    <row r="121" spans="2:11" ht="17.25" customHeight="1">
      <c r="B121" s="321"/>
      <c r="C121" s="296" t="s">
        <v>2935</v>
      </c>
      <c r="D121" s="296"/>
      <c r="E121" s="296"/>
      <c r="F121" s="296" t="s">
        <v>2936</v>
      </c>
      <c r="G121" s="297"/>
      <c r="H121" s="296" t="s">
        <v>172</v>
      </c>
      <c r="I121" s="296" t="s">
        <v>59</v>
      </c>
      <c r="J121" s="296" t="s">
        <v>2937</v>
      </c>
      <c r="K121" s="322"/>
    </row>
    <row r="122" spans="2:11" ht="17.25" customHeight="1">
      <c r="B122" s="321"/>
      <c r="C122" s="298" t="s">
        <v>2938</v>
      </c>
      <c r="D122" s="298"/>
      <c r="E122" s="298"/>
      <c r="F122" s="299" t="s">
        <v>2939</v>
      </c>
      <c r="G122" s="300"/>
      <c r="H122" s="298"/>
      <c r="I122" s="298"/>
      <c r="J122" s="298" t="s">
        <v>2940</v>
      </c>
      <c r="K122" s="322"/>
    </row>
    <row r="123" spans="2:11" ht="5.25" customHeight="1">
      <c r="B123" s="323"/>
      <c r="C123" s="301"/>
      <c r="D123" s="301"/>
      <c r="E123" s="301"/>
      <c r="F123" s="301"/>
      <c r="G123" s="284"/>
      <c r="H123" s="301"/>
      <c r="I123" s="301"/>
      <c r="J123" s="301"/>
      <c r="K123" s="324"/>
    </row>
    <row r="124" spans="2:11" ht="15" customHeight="1">
      <c r="B124" s="323"/>
      <c r="C124" s="284" t="s">
        <v>2944</v>
      </c>
      <c r="D124" s="301"/>
      <c r="E124" s="301"/>
      <c r="F124" s="303" t="s">
        <v>2941</v>
      </c>
      <c r="G124" s="284"/>
      <c r="H124" s="284" t="s">
        <v>2980</v>
      </c>
      <c r="I124" s="284" t="s">
        <v>2943</v>
      </c>
      <c r="J124" s="284">
        <v>120</v>
      </c>
      <c r="K124" s="325"/>
    </row>
    <row r="125" spans="2:11" ht="15" customHeight="1">
      <c r="B125" s="323"/>
      <c r="C125" s="284" t="s">
        <v>2989</v>
      </c>
      <c r="D125" s="284"/>
      <c r="E125" s="284"/>
      <c r="F125" s="303" t="s">
        <v>2941</v>
      </c>
      <c r="G125" s="284"/>
      <c r="H125" s="284" t="s">
        <v>2990</v>
      </c>
      <c r="I125" s="284" t="s">
        <v>2943</v>
      </c>
      <c r="J125" s="284" t="s">
        <v>2991</v>
      </c>
      <c r="K125" s="325"/>
    </row>
    <row r="126" spans="2:11" ht="15" customHeight="1">
      <c r="B126" s="323"/>
      <c r="C126" s="284" t="s">
        <v>94</v>
      </c>
      <c r="D126" s="284"/>
      <c r="E126" s="284"/>
      <c r="F126" s="303" t="s">
        <v>2941</v>
      </c>
      <c r="G126" s="284"/>
      <c r="H126" s="284" t="s">
        <v>2992</v>
      </c>
      <c r="I126" s="284" t="s">
        <v>2943</v>
      </c>
      <c r="J126" s="284" t="s">
        <v>2991</v>
      </c>
      <c r="K126" s="325"/>
    </row>
    <row r="127" spans="2:11" ht="15" customHeight="1">
      <c r="B127" s="323"/>
      <c r="C127" s="284" t="s">
        <v>2952</v>
      </c>
      <c r="D127" s="284"/>
      <c r="E127" s="284"/>
      <c r="F127" s="303" t="s">
        <v>2947</v>
      </c>
      <c r="G127" s="284"/>
      <c r="H127" s="284" t="s">
        <v>2953</v>
      </c>
      <c r="I127" s="284" t="s">
        <v>2943</v>
      </c>
      <c r="J127" s="284">
        <v>15</v>
      </c>
      <c r="K127" s="325"/>
    </row>
    <row r="128" spans="2:11" ht="15" customHeight="1">
      <c r="B128" s="323"/>
      <c r="C128" s="305" t="s">
        <v>2954</v>
      </c>
      <c r="D128" s="305"/>
      <c r="E128" s="305"/>
      <c r="F128" s="306" t="s">
        <v>2947</v>
      </c>
      <c r="G128" s="305"/>
      <c r="H128" s="305" t="s">
        <v>2955</v>
      </c>
      <c r="I128" s="305" t="s">
        <v>2943</v>
      </c>
      <c r="J128" s="305">
        <v>15</v>
      </c>
      <c r="K128" s="325"/>
    </row>
    <row r="129" spans="2:11" ht="15" customHeight="1">
      <c r="B129" s="323"/>
      <c r="C129" s="305" t="s">
        <v>2956</v>
      </c>
      <c r="D129" s="305"/>
      <c r="E129" s="305"/>
      <c r="F129" s="306" t="s">
        <v>2947</v>
      </c>
      <c r="G129" s="305"/>
      <c r="H129" s="305" t="s">
        <v>2957</v>
      </c>
      <c r="I129" s="305" t="s">
        <v>2943</v>
      </c>
      <c r="J129" s="305">
        <v>20</v>
      </c>
      <c r="K129" s="325"/>
    </row>
    <row r="130" spans="2:11" ht="15" customHeight="1">
      <c r="B130" s="323"/>
      <c r="C130" s="305" t="s">
        <v>2958</v>
      </c>
      <c r="D130" s="305"/>
      <c r="E130" s="305"/>
      <c r="F130" s="306" t="s">
        <v>2947</v>
      </c>
      <c r="G130" s="305"/>
      <c r="H130" s="305" t="s">
        <v>2959</v>
      </c>
      <c r="I130" s="305" t="s">
        <v>2943</v>
      </c>
      <c r="J130" s="305">
        <v>20</v>
      </c>
      <c r="K130" s="325"/>
    </row>
    <row r="131" spans="2:11" ht="15" customHeight="1">
      <c r="B131" s="323"/>
      <c r="C131" s="284" t="s">
        <v>2946</v>
      </c>
      <c r="D131" s="284"/>
      <c r="E131" s="284"/>
      <c r="F131" s="303" t="s">
        <v>2947</v>
      </c>
      <c r="G131" s="284"/>
      <c r="H131" s="284" t="s">
        <v>2980</v>
      </c>
      <c r="I131" s="284" t="s">
        <v>2943</v>
      </c>
      <c r="J131" s="284">
        <v>50</v>
      </c>
      <c r="K131" s="325"/>
    </row>
    <row r="132" spans="2:11" ht="15" customHeight="1">
      <c r="B132" s="323"/>
      <c r="C132" s="284" t="s">
        <v>2960</v>
      </c>
      <c r="D132" s="284"/>
      <c r="E132" s="284"/>
      <c r="F132" s="303" t="s">
        <v>2947</v>
      </c>
      <c r="G132" s="284"/>
      <c r="H132" s="284" t="s">
        <v>2980</v>
      </c>
      <c r="I132" s="284" t="s">
        <v>2943</v>
      </c>
      <c r="J132" s="284">
        <v>50</v>
      </c>
      <c r="K132" s="325"/>
    </row>
    <row r="133" spans="2:11" ht="15" customHeight="1">
      <c r="B133" s="323"/>
      <c r="C133" s="284" t="s">
        <v>2966</v>
      </c>
      <c r="D133" s="284"/>
      <c r="E133" s="284"/>
      <c r="F133" s="303" t="s">
        <v>2947</v>
      </c>
      <c r="G133" s="284"/>
      <c r="H133" s="284" t="s">
        <v>2980</v>
      </c>
      <c r="I133" s="284" t="s">
        <v>2943</v>
      </c>
      <c r="J133" s="284">
        <v>50</v>
      </c>
      <c r="K133" s="325"/>
    </row>
    <row r="134" spans="2:11" ht="15" customHeight="1">
      <c r="B134" s="323"/>
      <c r="C134" s="284" t="s">
        <v>2968</v>
      </c>
      <c r="D134" s="284"/>
      <c r="E134" s="284"/>
      <c r="F134" s="303" t="s">
        <v>2947</v>
      </c>
      <c r="G134" s="284"/>
      <c r="H134" s="284" t="s">
        <v>2980</v>
      </c>
      <c r="I134" s="284" t="s">
        <v>2943</v>
      </c>
      <c r="J134" s="284">
        <v>50</v>
      </c>
      <c r="K134" s="325"/>
    </row>
    <row r="135" spans="2:11" ht="15" customHeight="1">
      <c r="B135" s="323"/>
      <c r="C135" s="284" t="s">
        <v>177</v>
      </c>
      <c r="D135" s="284"/>
      <c r="E135" s="284"/>
      <c r="F135" s="303" t="s">
        <v>2947</v>
      </c>
      <c r="G135" s="284"/>
      <c r="H135" s="284" t="s">
        <v>2993</v>
      </c>
      <c r="I135" s="284" t="s">
        <v>2943</v>
      </c>
      <c r="J135" s="284">
        <v>255</v>
      </c>
      <c r="K135" s="325"/>
    </row>
    <row r="136" spans="2:11" ht="15" customHeight="1">
      <c r="B136" s="323"/>
      <c r="C136" s="284" t="s">
        <v>2970</v>
      </c>
      <c r="D136" s="284"/>
      <c r="E136" s="284"/>
      <c r="F136" s="303" t="s">
        <v>2941</v>
      </c>
      <c r="G136" s="284"/>
      <c r="H136" s="284" t="s">
        <v>2994</v>
      </c>
      <c r="I136" s="284" t="s">
        <v>2972</v>
      </c>
      <c r="J136" s="284"/>
      <c r="K136" s="325"/>
    </row>
    <row r="137" spans="2:11" ht="15" customHeight="1">
      <c r="B137" s="323"/>
      <c r="C137" s="284" t="s">
        <v>2973</v>
      </c>
      <c r="D137" s="284"/>
      <c r="E137" s="284"/>
      <c r="F137" s="303" t="s">
        <v>2941</v>
      </c>
      <c r="G137" s="284"/>
      <c r="H137" s="284" t="s">
        <v>2995</v>
      </c>
      <c r="I137" s="284" t="s">
        <v>2975</v>
      </c>
      <c r="J137" s="284"/>
      <c r="K137" s="325"/>
    </row>
    <row r="138" spans="2:11" ht="15" customHeight="1">
      <c r="B138" s="323"/>
      <c r="C138" s="284" t="s">
        <v>2976</v>
      </c>
      <c r="D138" s="284"/>
      <c r="E138" s="284"/>
      <c r="F138" s="303" t="s">
        <v>2941</v>
      </c>
      <c r="G138" s="284"/>
      <c r="H138" s="284" t="s">
        <v>2976</v>
      </c>
      <c r="I138" s="284" t="s">
        <v>2975</v>
      </c>
      <c r="J138" s="284"/>
      <c r="K138" s="325"/>
    </row>
    <row r="139" spans="2:11" ht="15" customHeight="1">
      <c r="B139" s="323"/>
      <c r="C139" s="284" t="s">
        <v>40</v>
      </c>
      <c r="D139" s="284"/>
      <c r="E139" s="284"/>
      <c r="F139" s="303" t="s">
        <v>2941</v>
      </c>
      <c r="G139" s="284"/>
      <c r="H139" s="284" t="s">
        <v>2996</v>
      </c>
      <c r="I139" s="284" t="s">
        <v>2975</v>
      </c>
      <c r="J139" s="284"/>
      <c r="K139" s="325"/>
    </row>
    <row r="140" spans="2:11" ht="15" customHeight="1">
      <c r="B140" s="323"/>
      <c r="C140" s="284" t="s">
        <v>2997</v>
      </c>
      <c r="D140" s="284"/>
      <c r="E140" s="284"/>
      <c r="F140" s="303" t="s">
        <v>2941</v>
      </c>
      <c r="G140" s="284"/>
      <c r="H140" s="284" t="s">
        <v>2998</v>
      </c>
      <c r="I140" s="284" t="s">
        <v>2975</v>
      </c>
      <c r="J140" s="284"/>
      <c r="K140" s="325"/>
    </row>
    <row r="141" spans="2:11" ht="15" customHeight="1">
      <c r="B141" s="326"/>
      <c r="C141" s="327"/>
      <c r="D141" s="327"/>
      <c r="E141" s="327"/>
      <c r="F141" s="327"/>
      <c r="G141" s="327"/>
      <c r="H141" s="327"/>
      <c r="I141" s="327"/>
      <c r="J141" s="327"/>
      <c r="K141" s="328"/>
    </row>
    <row r="142" spans="2:11" ht="18.75" customHeight="1">
      <c r="B142" s="280"/>
      <c r="C142" s="280"/>
      <c r="D142" s="280"/>
      <c r="E142" s="280"/>
      <c r="F142" s="315"/>
      <c r="G142" s="280"/>
      <c r="H142" s="280"/>
      <c r="I142" s="280"/>
      <c r="J142" s="280"/>
      <c r="K142" s="280"/>
    </row>
    <row r="143" spans="2:11" ht="18.75" customHeight="1">
      <c r="B143" s="290"/>
      <c r="C143" s="290"/>
      <c r="D143" s="290"/>
      <c r="E143" s="290"/>
      <c r="F143" s="290"/>
      <c r="G143" s="290"/>
      <c r="H143" s="290"/>
      <c r="I143" s="290"/>
      <c r="J143" s="290"/>
      <c r="K143" s="290"/>
    </row>
    <row r="144" spans="2:11" ht="7.5" customHeight="1">
      <c r="B144" s="291"/>
      <c r="C144" s="292"/>
      <c r="D144" s="292"/>
      <c r="E144" s="292"/>
      <c r="F144" s="292"/>
      <c r="G144" s="292"/>
      <c r="H144" s="292"/>
      <c r="I144" s="292"/>
      <c r="J144" s="292"/>
      <c r="K144" s="293"/>
    </row>
    <row r="145" spans="2:11" ht="45" customHeight="1">
      <c r="B145" s="294"/>
      <c r="C145" s="404" t="s">
        <v>2999</v>
      </c>
      <c r="D145" s="404"/>
      <c r="E145" s="404"/>
      <c r="F145" s="404"/>
      <c r="G145" s="404"/>
      <c r="H145" s="404"/>
      <c r="I145" s="404"/>
      <c r="J145" s="404"/>
      <c r="K145" s="295"/>
    </row>
    <row r="146" spans="2:11" ht="17.25" customHeight="1">
      <c r="B146" s="294"/>
      <c r="C146" s="296" t="s">
        <v>2935</v>
      </c>
      <c r="D146" s="296"/>
      <c r="E146" s="296"/>
      <c r="F146" s="296" t="s">
        <v>2936</v>
      </c>
      <c r="G146" s="297"/>
      <c r="H146" s="296" t="s">
        <v>172</v>
      </c>
      <c r="I146" s="296" t="s">
        <v>59</v>
      </c>
      <c r="J146" s="296" t="s">
        <v>2937</v>
      </c>
      <c r="K146" s="295"/>
    </row>
    <row r="147" spans="2:11" ht="17.25" customHeight="1">
      <c r="B147" s="294"/>
      <c r="C147" s="298" t="s">
        <v>2938</v>
      </c>
      <c r="D147" s="298"/>
      <c r="E147" s="298"/>
      <c r="F147" s="299" t="s">
        <v>2939</v>
      </c>
      <c r="G147" s="300"/>
      <c r="H147" s="298"/>
      <c r="I147" s="298"/>
      <c r="J147" s="298" t="s">
        <v>2940</v>
      </c>
      <c r="K147" s="295"/>
    </row>
    <row r="148" spans="2:11" ht="5.25" customHeight="1">
      <c r="B148" s="304"/>
      <c r="C148" s="301"/>
      <c r="D148" s="301"/>
      <c r="E148" s="301"/>
      <c r="F148" s="301"/>
      <c r="G148" s="302"/>
      <c r="H148" s="301"/>
      <c r="I148" s="301"/>
      <c r="J148" s="301"/>
      <c r="K148" s="325"/>
    </row>
    <row r="149" spans="2:11" ht="15" customHeight="1">
      <c r="B149" s="304"/>
      <c r="C149" s="329" t="s">
        <v>2944</v>
      </c>
      <c r="D149" s="284"/>
      <c r="E149" s="284"/>
      <c r="F149" s="330" t="s">
        <v>2941</v>
      </c>
      <c r="G149" s="284"/>
      <c r="H149" s="329" t="s">
        <v>2980</v>
      </c>
      <c r="I149" s="329" t="s">
        <v>2943</v>
      </c>
      <c r="J149" s="329">
        <v>120</v>
      </c>
      <c r="K149" s="325"/>
    </row>
    <row r="150" spans="2:11" ht="15" customHeight="1">
      <c r="B150" s="304"/>
      <c r="C150" s="329" t="s">
        <v>2989</v>
      </c>
      <c r="D150" s="284"/>
      <c r="E150" s="284"/>
      <c r="F150" s="330" t="s">
        <v>2941</v>
      </c>
      <c r="G150" s="284"/>
      <c r="H150" s="329" t="s">
        <v>3000</v>
      </c>
      <c r="I150" s="329" t="s">
        <v>2943</v>
      </c>
      <c r="J150" s="329" t="s">
        <v>2991</v>
      </c>
      <c r="K150" s="325"/>
    </row>
    <row r="151" spans="2:11" ht="15" customHeight="1">
      <c r="B151" s="304"/>
      <c r="C151" s="329" t="s">
        <v>94</v>
      </c>
      <c r="D151" s="284"/>
      <c r="E151" s="284"/>
      <c r="F151" s="330" t="s">
        <v>2941</v>
      </c>
      <c r="G151" s="284"/>
      <c r="H151" s="329" t="s">
        <v>3001</v>
      </c>
      <c r="I151" s="329" t="s">
        <v>2943</v>
      </c>
      <c r="J151" s="329" t="s">
        <v>2991</v>
      </c>
      <c r="K151" s="325"/>
    </row>
    <row r="152" spans="2:11" ht="15" customHeight="1">
      <c r="B152" s="304"/>
      <c r="C152" s="329" t="s">
        <v>2946</v>
      </c>
      <c r="D152" s="284"/>
      <c r="E152" s="284"/>
      <c r="F152" s="330" t="s">
        <v>2947</v>
      </c>
      <c r="G152" s="284"/>
      <c r="H152" s="329" t="s">
        <v>2980</v>
      </c>
      <c r="I152" s="329" t="s">
        <v>2943</v>
      </c>
      <c r="J152" s="329">
        <v>50</v>
      </c>
      <c r="K152" s="325"/>
    </row>
    <row r="153" spans="2:11" ht="15" customHeight="1">
      <c r="B153" s="304"/>
      <c r="C153" s="329" t="s">
        <v>2949</v>
      </c>
      <c r="D153" s="284"/>
      <c r="E153" s="284"/>
      <c r="F153" s="330" t="s">
        <v>2941</v>
      </c>
      <c r="G153" s="284"/>
      <c r="H153" s="329" t="s">
        <v>2980</v>
      </c>
      <c r="I153" s="329" t="s">
        <v>2951</v>
      </c>
      <c r="J153" s="329"/>
      <c r="K153" s="325"/>
    </row>
    <row r="154" spans="2:11" ht="15" customHeight="1">
      <c r="B154" s="304"/>
      <c r="C154" s="329" t="s">
        <v>2960</v>
      </c>
      <c r="D154" s="284"/>
      <c r="E154" s="284"/>
      <c r="F154" s="330" t="s">
        <v>2947</v>
      </c>
      <c r="G154" s="284"/>
      <c r="H154" s="329" t="s">
        <v>2980</v>
      </c>
      <c r="I154" s="329" t="s">
        <v>2943</v>
      </c>
      <c r="J154" s="329">
        <v>50</v>
      </c>
      <c r="K154" s="325"/>
    </row>
    <row r="155" spans="2:11" ht="15" customHeight="1">
      <c r="B155" s="304"/>
      <c r="C155" s="329" t="s">
        <v>2968</v>
      </c>
      <c r="D155" s="284"/>
      <c r="E155" s="284"/>
      <c r="F155" s="330" t="s">
        <v>2947</v>
      </c>
      <c r="G155" s="284"/>
      <c r="H155" s="329" t="s">
        <v>2980</v>
      </c>
      <c r="I155" s="329" t="s">
        <v>2943</v>
      </c>
      <c r="J155" s="329">
        <v>50</v>
      </c>
      <c r="K155" s="325"/>
    </row>
    <row r="156" spans="2:11" ht="15" customHeight="1">
      <c r="B156" s="304"/>
      <c r="C156" s="329" t="s">
        <v>2966</v>
      </c>
      <c r="D156" s="284"/>
      <c r="E156" s="284"/>
      <c r="F156" s="330" t="s">
        <v>2947</v>
      </c>
      <c r="G156" s="284"/>
      <c r="H156" s="329" t="s">
        <v>2980</v>
      </c>
      <c r="I156" s="329" t="s">
        <v>2943</v>
      </c>
      <c r="J156" s="329">
        <v>50</v>
      </c>
      <c r="K156" s="325"/>
    </row>
    <row r="157" spans="2:11" ht="15" customHeight="1">
      <c r="B157" s="304"/>
      <c r="C157" s="329" t="s">
        <v>156</v>
      </c>
      <c r="D157" s="284"/>
      <c r="E157" s="284"/>
      <c r="F157" s="330" t="s">
        <v>2941</v>
      </c>
      <c r="G157" s="284"/>
      <c r="H157" s="329" t="s">
        <v>3002</v>
      </c>
      <c r="I157" s="329" t="s">
        <v>2943</v>
      </c>
      <c r="J157" s="329" t="s">
        <v>3003</v>
      </c>
      <c r="K157" s="325"/>
    </row>
    <row r="158" spans="2:11" ht="15" customHeight="1">
      <c r="B158" s="304"/>
      <c r="C158" s="329" t="s">
        <v>3004</v>
      </c>
      <c r="D158" s="284"/>
      <c r="E158" s="284"/>
      <c r="F158" s="330" t="s">
        <v>2941</v>
      </c>
      <c r="G158" s="284"/>
      <c r="H158" s="329" t="s">
        <v>3005</v>
      </c>
      <c r="I158" s="329" t="s">
        <v>2975</v>
      </c>
      <c r="J158" s="329"/>
      <c r="K158" s="325"/>
    </row>
    <row r="159" spans="2:11" ht="15" customHeight="1">
      <c r="B159" s="331"/>
      <c r="C159" s="313"/>
      <c r="D159" s="313"/>
      <c r="E159" s="313"/>
      <c r="F159" s="313"/>
      <c r="G159" s="313"/>
      <c r="H159" s="313"/>
      <c r="I159" s="313"/>
      <c r="J159" s="313"/>
      <c r="K159" s="332"/>
    </row>
    <row r="160" spans="2:11" ht="18.75" customHeight="1">
      <c r="B160" s="280"/>
      <c r="C160" s="284"/>
      <c r="D160" s="284"/>
      <c r="E160" s="284"/>
      <c r="F160" s="303"/>
      <c r="G160" s="284"/>
      <c r="H160" s="284"/>
      <c r="I160" s="284"/>
      <c r="J160" s="284"/>
      <c r="K160" s="280"/>
    </row>
    <row r="161" spans="2:11" ht="18.75" customHeight="1">
      <c r="B161" s="290"/>
      <c r="C161" s="290"/>
      <c r="D161" s="290"/>
      <c r="E161" s="290"/>
      <c r="F161" s="290"/>
      <c r="G161" s="290"/>
      <c r="H161" s="290"/>
      <c r="I161" s="290"/>
      <c r="J161" s="290"/>
      <c r="K161" s="290"/>
    </row>
    <row r="162" spans="2:11" ht="7.5" customHeight="1">
      <c r="B162" s="272"/>
      <c r="C162" s="273"/>
      <c r="D162" s="273"/>
      <c r="E162" s="273"/>
      <c r="F162" s="273"/>
      <c r="G162" s="273"/>
      <c r="H162" s="273"/>
      <c r="I162" s="273"/>
      <c r="J162" s="273"/>
      <c r="K162" s="274"/>
    </row>
    <row r="163" spans="2:11" ht="45" customHeight="1">
      <c r="B163" s="275"/>
      <c r="C163" s="403" t="s">
        <v>3006</v>
      </c>
      <c r="D163" s="403"/>
      <c r="E163" s="403"/>
      <c r="F163" s="403"/>
      <c r="G163" s="403"/>
      <c r="H163" s="403"/>
      <c r="I163" s="403"/>
      <c r="J163" s="403"/>
      <c r="K163" s="276"/>
    </row>
    <row r="164" spans="2:11" ht="17.25" customHeight="1">
      <c r="B164" s="275"/>
      <c r="C164" s="296" t="s">
        <v>2935</v>
      </c>
      <c r="D164" s="296"/>
      <c r="E164" s="296"/>
      <c r="F164" s="296" t="s">
        <v>2936</v>
      </c>
      <c r="G164" s="333"/>
      <c r="H164" s="334" t="s">
        <v>172</v>
      </c>
      <c r="I164" s="334" t="s">
        <v>59</v>
      </c>
      <c r="J164" s="296" t="s">
        <v>2937</v>
      </c>
      <c r="K164" s="276"/>
    </row>
    <row r="165" spans="2:11" ht="17.25" customHeight="1">
      <c r="B165" s="277"/>
      <c r="C165" s="298" t="s">
        <v>2938</v>
      </c>
      <c r="D165" s="298"/>
      <c r="E165" s="298"/>
      <c r="F165" s="299" t="s">
        <v>2939</v>
      </c>
      <c r="G165" s="335"/>
      <c r="H165" s="336"/>
      <c r="I165" s="336"/>
      <c r="J165" s="298" t="s">
        <v>2940</v>
      </c>
      <c r="K165" s="278"/>
    </row>
    <row r="166" spans="2:11" ht="5.25" customHeight="1">
      <c r="B166" s="304"/>
      <c r="C166" s="301"/>
      <c r="D166" s="301"/>
      <c r="E166" s="301"/>
      <c r="F166" s="301"/>
      <c r="G166" s="302"/>
      <c r="H166" s="301"/>
      <c r="I166" s="301"/>
      <c r="J166" s="301"/>
      <c r="K166" s="325"/>
    </row>
    <row r="167" spans="2:11" ht="15" customHeight="1">
      <c r="B167" s="304"/>
      <c r="C167" s="284" t="s">
        <v>2944</v>
      </c>
      <c r="D167" s="284"/>
      <c r="E167" s="284"/>
      <c r="F167" s="303" t="s">
        <v>2941</v>
      </c>
      <c r="G167" s="284"/>
      <c r="H167" s="284" t="s">
        <v>2980</v>
      </c>
      <c r="I167" s="284" t="s">
        <v>2943</v>
      </c>
      <c r="J167" s="284">
        <v>120</v>
      </c>
      <c r="K167" s="325"/>
    </row>
    <row r="168" spans="2:11" ht="15" customHeight="1">
      <c r="B168" s="304"/>
      <c r="C168" s="284" t="s">
        <v>2989</v>
      </c>
      <c r="D168" s="284"/>
      <c r="E168" s="284"/>
      <c r="F168" s="303" t="s">
        <v>2941</v>
      </c>
      <c r="G168" s="284"/>
      <c r="H168" s="284" t="s">
        <v>2990</v>
      </c>
      <c r="I168" s="284" t="s">
        <v>2943</v>
      </c>
      <c r="J168" s="284" t="s">
        <v>2991</v>
      </c>
      <c r="K168" s="325"/>
    </row>
    <row r="169" spans="2:11" ht="15" customHeight="1">
      <c r="B169" s="304"/>
      <c r="C169" s="284" t="s">
        <v>94</v>
      </c>
      <c r="D169" s="284"/>
      <c r="E169" s="284"/>
      <c r="F169" s="303" t="s">
        <v>2941</v>
      </c>
      <c r="G169" s="284"/>
      <c r="H169" s="284" t="s">
        <v>3007</v>
      </c>
      <c r="I169" s="284" t="s">
        <v>2943</v>
      </c>
      <c r="J169" s="284" t="s">
        <v>2991</v>
      </c>
      <c r="K169" s="325"/>
    </row>
    <row r="170" spans="2:11" ht="15" customHeight="1">
      <c r="B170" s="304"/>
      <c r="C170" s="284" t="s">
        <v>2946</v>
      </c>
      <c r="D170" s="284"/>
      <c r="E170" s="284"/>
      <c r="F170" s="303" t="s">
        <v>2947</v>
      </c>
      <c r="G170" s="284"/>
      <c r="H170" s="284" t="s">
        <v>3007</v>
      </c>
      <c r="I170" s="284" t="s">
        <v>2943</v>
      </c>
      <c r="J170" s="284">
        <v>50</v>
      </c>
      <c r="K170" s="325"/>
    </row>
    <row r="171" spans="2:11" ht="15" customHeight="1">
      <c r="B171" s="304"/>
      <c r="C171" s="284" t="s">
        <v>2949</v>
      </c>
      <c r="D171" s="284"/>
      <c r="E171" s="284"/>
      <c r="F171" s="303" t="s">
        <v>2941</v>
      </c>
      <c r="G171" s="284"/>
      <c r="H171" s="284" t="s">
        <v>3007</v>
      </c>
      <c r="I171" s="284" t="s">
        <v>2951</v>
      </c>
      <c r="J171" s="284"/>
      <c r="K171" s="325"/>
    </row>
    <row r="172" spans="2:11" ht="15" customHeight="1">
      <c r="B172" s="304"/>
      <c r="C172" s="284" t="s">
        <v>2960</v>
      </c>
      <c r="D172" s="284"/>
      <c r="E172" s="284"/>
      <c r="F172" s="303" t="s">
        <v>2947</v>
      </c>
      <c r="G172" s="284"/>
      <c r="H172" s="284" t="s">
        <v>3007</v>
      </c>
      <c r="I172" s="284" t="s">
        <v>2943</v>
      </c>
      <c r="J172" s="284">
        <v>50</v>
      </c>
      <c r="K172" s="325"/>
    </row>
    <row r="173" spans="2:11" ht="15" customHeight="1">
      <c r="B173" s="304"/>
      <c r="C173" s="284" t="s">
        <v>2968</v>
      </c>
      <c r="D173" s="284"/>
      <c r="E173" s="284"/>
      <c r="F173" s="303" t="s">
        <v>2947</v>
      </c>
      <c r="G173" s="284"/>
      <c r="H173" s="284" t="s">
        <v>3007</v>
      </c>
      <c r="I173" s="284" t="s">
        <v>2943</v>
      </c>
      <c r="J173" s="284">
        <v>50</v>
      </c>
      <c r="K173" s="325"/>
    </row>
    <row r="174" spans="2:11" ht="15" customHeight="1">
      <c r="B174" s="304"/>
      <c r="C174" s="284" t="s">
        <v>2966</v>
      </c>
      <c r="D174" s="284"/>
      <c r="E174" s="284"/>
      <c r="F174" s="303" t="s">
        <v>2947</v>
      </c>
      <c r="G174" s="284"/>
      <c r="H174" s="284" t="s">
        <v>3007</v>
      </c>
      <c r="I174" s="284" t="s">
        <v>2943</v>
      </c>
      <c r="J174" s="284">
        <v>50</v>
      </c>
      <c r="K174" s="325"/>
    </row>
    <row r="175" spans="2:11" ht="15" customHeight="1">
      <c r="B175" s="304"/>
      <c r="C175" s="284" t="s">
        <v>171</v>
      </c>
      <c r="D175" s="284"/>
      <c r="E175" s="284"/>
      <c r="F175" s="303" t="s">
        <v>2941</v>
      </c>
      <c r="G175" s="284"/>
      <c r="H175" s="284" t="s">
        <v>3008</v>
      </c>
      <c r="I175" s="284" t="s">
        <v>3009</v>
      </c>
      <c r="J175" s="284"/>
      <c r="K175" s="325"/>
    </row>
    <row r="176" spans="2:11" ht="15" customHeight="1">
      <c r="B176" s="304"/>
      <c r="C176" s="284" t="s">
        <v>59</v>
      </c>
      <c r="D176" s="284"/>
      <c r="E176" s="284"/>
      <c r="F176" s="303" t="s">
        <v>2941</v>
      </c>
      <c r="G176" s="284"/>
      <c r="H176" s="284" t="s">
        <v>3010</v>
      </c>
      <c r="I176" s="284" t="s">
        <v>3011</v>
      </c>
      <c r="J176" s="284">
        <v>1</v>
      </c>
      <c r="K176" s="325"/>
    </row>
    <row r="177" spans="2:11" ht="15" customHeight="1">
      <c r="B177" s="304"/>
      <c r="C177" s="284" t="s">
        <v>55</v>
      </c>
      <c r="D177" s="284"/>
      <c r="E177" s="284"/>
      <c r="F177" s="303" t="s">
        <v>2941</v>
      </c>
      <c r="G177" s="284"/>
      <c r="H177" s="284" t="s">
        <v>3012</v>
      </c>
      <c r="I177" s="284" t="s">
        <v>2943</v>
      </c>
      <c r="J177" s="284">
        <v>20</v>
      </c>
      <c r="K177" s="325"/>
    </row>
    <row r="178" spans="2:11" ht="15" customHeight="1">
      <c r="B178" s="304"/>
      <c r="C178" s="284" t="s">
        <v>172</v>
      </c>
      <c r="D178" s="284"/>
      <c r="E178" s="284"/>
      <c r="F178" s="303" t="s">
        <v>2941</v>
      </c>
      <c r="G178" s="284"/>
      <c r="H178" s="284" t="s">
        <v>3013</v>
      </c>
      <c r="I178" s="284" t="s">
        <v>2943</v>
      </c>
      <c r="J178" s="284">
        <v>255</v>
      </c>
      <c r="K178" s="325"/>
    </row>
    <row r="179" spans="2:11" ht="15" customHeight="1">
      <c r="B179" s="304"/>
      <c r="C179" s="284" t="s">
        <v>173</v>
      </c>
      <c r="D179" s="284"/>
      <c r="E179" s="284"/>
      <c r="F179" s="303" t="s">
        <v>2941</v>
      </c>
      <c r="G179" s="284"/>
      <c r="H179" s="284" t="s">
        <v>2906</v>
      </c>
      <c r="I179" s="284" t="s">
        <v>2943</v>
      </c>
      <c r="J179" s="284">
        <v>10</v>
      </c>
      <c r="K179" s="325"/>
    </row>
    <row r="180" spans="2:11" ht="15" customHeight="1">
      <c r="B180" s="304"/>
      <c r="C180" s="284" t="s">
        <v>174</v>
      </c>
      <c r="D180" s="284"/>
      <c r="E180" s="284"/>
      <c r="F180" s="303" t="s">
        <v>2941</v>
      </c>
      <c r="G180" s="284"/>
      <c r="H180" s="284" t="s">
        <v>3014</v>
      </c>
      <c r="I180" s="284" t="s">
        <v>2975</v>
      </c>
      <c r="J180" s="284"/>
      <c r="K180" s="325"/>
    </row>
    <row r="181" spans="2:11" ht="15" customHeight="1">
      <c r="B181" s="304"/>
      <c r="C181" s="284" t="s">
        <v>3015</v>
      </c>
      <c r="D181" s="284"/>
      <c r="E181" s="284"/>
      <c r="F181" s="303" t="s">
        <v>2941</v>
      </c>
      <c r="G181" s="284"/>
      <c r="H181" s="284" t="s">
        <v>3016</v>
      </c>
      <c r="I181" s="284" t="s">
        <v>2975</v>
      </c>
      <c r="J181" s="284"/>
      <c r="K181" s="325"/>
    </row>
    <row r="182" spans="2:11" ht="15" customHeight="1">
      <c r="B182" s="304"/>
      <c r="C182" s="284" t="s">
        <v>3004</v>
      </c>
      <c r="D182" s="284"/>
      <c r="E182" s="284"/>
      <c r="F182" s="303" t="s">
        <v>2941</v>
      </c>
      <c r="G182" s="284"/>
      <c r="H182" s="284" t="s">
        <v>3017</v>
      </c>
      <c r="I182" s="284" t="s">
        <v>2975</v>
      </c>
      <c r="J182" s="284"/>
      <c r="K182" s="325"/>
    </row>
    <row r="183" spans="2:11" ht="15" customHeight="1">
      <c r="B183" s="304"/>
      <c r="C183" s="284" t="s">
        <v>176</v>
      </c>
      <c r="D183" s="284"/>
      <c r="E183" s="284"/>
      <c r="F183" s="303" t="s">
        <v>2947</v>
      </c>
      <c r="G183" s="284"/>
      <c r="H183" s="284" t="s">
        <v>3018</v>
      </c>
      <c r="I183" s="284" t="s">
        <v>2943</v>
      </c>
      <c r="J183" s="284">
        <v>50</v>
      </c>
      <c r="K183" s="325"/>
    </row>
    <row r="184" spans="2:11" ht="15" customHeight="1">
      <c r="B184" s="304"/>
      <c r="C184" s="284" t="s">
        <v>3019</v>
      </c>
      <c r="D184" s="284"/>
      <c r="E184" s="284"/>
      <c r="F184" s="303" t="s">
        <v>2947</v>
      </c>
      <c r="G184" s="284"/>
      <c r="H184" s="284" t="s">
        <v>3020</v>
      </c>
      <c r="I184" s="284" t="s">
        <v>3021</v>
      </c>
      <c r="J184" s="284"/>
      <c r="K184" s="325"/>
    </row>
    <row r="185" spans="2:11" ht="15" customHeight="1">
      <c r="B185" s="304"/>
      <c r="C185" s="284" t="s">
        <v>3022</v>
      </c>
      <c r="D185" s="284"/>
      <c r="E185" s="284"/>
      <c r="F185" s="303" t="s">
        <v>2947</v>
      </c>
      <c r="G185" s="284"/>
      <c r="H185" s="284" t="s">
        <v>3023</v>
      </c>
      <c r="I185" s="284" t="s">
        <v>3021</v>
      </c>
      <c r="J185" s="284"/>
      <c r="K185" s="325"/>
    </row>
    <row r="186" spans="2:11" ht="15" customHeight="1">
      <c r="B186" s="304"/>
      <c r="C186" s="284" t="s">
        <v>3024</v>
      </c>
      <c r="D186" s="284"/>
      <c r="E186" s="284"/>
      <c r="F186" s="303" t="s">
        <v>2947</v>
      </c>
      <c r="G186" s="284"/>
      <c r="H186" s="284" t="s">
        <v>3025</v>
      </c>
      <c r="I186" s="284" t="s">
        <v>3021</v>
      </c>
      <c r="J186" s="284"/>
      <c r="K186" s="325"/>
    </row>
    <row r="187" spans="2:11" ht="15" customHeight="1">
      <c r="B187" s="304"/>
      <c r="C187" s="337" t="s">
        <v>3026</v>
      </c>
      <c r="D187" s="284"/>
      <c r="E187" s="284"/>
      <c r="F187" s="303" t="s">
        <v>2947</v>
      </c>
      <c r="G187" s="284"/>
      <c r="H187" s="284" t="s">
        <v>3027</v>
      </c>
      <c r="I187" s="284" t="s">
        <v>3028</v>
      </c>
      <c r="J187" s="338" t="s">
        <v>3029</v>
      </c>
      <c r="K187" s="325"/>
    </row>
    <row r="188" spans="2:11" ht="15" customHeight="1">
      <c r="B188" s="304"/>
      <c r="C188" s="289" t="s">
        <v>44</v>
      </c>
      <c r="D188" s="284"/>
      <c r="E188" s="284"/>
      <c r="F188" s="303" t="s">
        <v>2941</v>
      </c>
      <c r="G188" s="284"/>
      <c r="H188" s="280" t="s">
        <v>3030</v>
      </c>
      <c r="I188" s="284" t="s">
        <v>3031</v>
      </c>
      <c r="J188" s="284"/>
      <c r="K188" s="325"/>
    </row>
    <row r="189" spans="2:11" ht="15" customHeight="1">
      <c r="B189" s="304"/>
      <c r="C189" s="289" t="s">
        <v>3032</v>
      </c>
      <c r="D189" s="284"/>
      <c r="E189" s="284"/>
      <c r="F189" s="303" t="s">
        <v>2941</v>
      </c>
      <c r="G189" s="284"/>
      <c r="H189" s="284" t="s">
        <v>3033</v>
      </c>
      <c r="I189" s="284" t="s">
        <v>2975</v>
      </c>
      <c r="J189" s="284"/>
      <c r="K189" s="325"/>
    </row>
    <row r="190" spans="2:11" ht="15" customHeight="1">
      <c r="B190" s="304"/>
      <c r="C190" s="289" t="s">
        <v>3034</v>
      </c>
      <c r="D190" s="284"/>
      <c r="E190" s="284"/>
      <c r="F190" s="303" t="s">
        <v>2941</v>
      </c>
      <c r="G190" s="284"/>
      <c r="H190" s="284" t="s">
        <v>3035</v>
      </c>
      <c r="I190" s="284" t="s">
        <v>2975</v>
      </c>
      <c r="J190" s="284"/>
      <c r="K190" s="325"/>
    </row>
    <row r="191" spans="2:11" ht="15" customHeight="1">
      <c r="B191" s="304"/>
      <c r="C191" s="289" t="s">
        <v>3036</v>
      </c>
      <c r="D191" s="284"/>
      <c r="E191" s="284"/>
      <c r="F191" s="303" t="s">
        <v>2947</v>
      </c>
      <c r="G191" s="284"/>
      <c r="H191" s="284" t="s">
        <v>3037</v>
      </c>
      <c r="I191" s="284" t="s">
        <v>2975</v>
      </c>
      <c r="J191" s="284"/>
      <c r="K191" s="325"/>
    </row>
    <row r="192" spans="2:11" ht="15" customHeight="1">
      <c r="B192" s="331"/>
      <c r="C192" s="339"/>
      <c r="D192" s="313"/>
      <c r="E192" s="313"/>
      <c r="F192" s="313"/>
      <c r="G192" s="313"/>
      <c r="H192" s="313"/>
      <c r="I192" s="313"/>
      <c r="J192" s="313"/>
      <c r="K192" s="332"/>
    </row>
    <row r="193" spans="2:11" ht="18.75" customHeight="1">
      <c r="B193" s="280"/>
      <c r="C193" s="284"/>
      <c r="D193" s="284"/>
      <c r="E193" s="284"/>
      <c r="F193" s="303"/>
      <c r="G193" s="284"/>
      <c r="H193" s="284"/>
      <c r="I193" s="284"/>
      <c r="J193" s="284"/>
      <c r="K193" s="280"/>
    </row>
    <row r="194" spans="2:11" ht="18.75" customHeight="1">
      <c r="B194" s="280"/>
      <c r="C194" s="284"/>
      <c r="D194" s="284"/>
      <c r="E194" s="284"/>
      <c r="F194" s="303"/>
      <c r="G194" s="284"/>
      <c r="H194" s="284"/>
      <c r="I194" s="284"/>
      <c r="J194" s="284"/>
      <c r="K194" s="280"/>
    </row>
    <row r="195" spans="2:11" ht="18.75" customHeight="1">
      <c r="B195" s="290"/>
      <c r="C195" s="290"/>
      <c r="D195" s="290"/>
      <c r="E195" s="290"/>
      <c r="F195" s="290"/>
      <c r="G195" s="290"/>
      <c r="H195" s="290"/>
      <c r="I195" s="290"/>
      <c r="J195" s="290"/>
      <c r="K195" s="290"/>
    </row>
    <row r="196" spans="2:11">
      <c r="B196" s="272"/>
      <c r="C196" s="273"/>
      <c r="D196" s="273"/>
      <c r="E196" s="273"/>
      <c r="F196" s="273"/>
      <c r="G196" s="273"/>
      <c r="H196" s="273"/>
      <c r="I196" s="273"/>
      <c r="J196" s="273"/>
      <c r="K196" s="274"/>
    </row>
    <row r="197" spans="2:11" ht="21">
      <c r="B197" s="275"/>
      <c r="C197" s="403" t="s">
        <v>3038</v>
      </c>
      <c r="D197" s="403"/>
      <c r="E197" s="403"/>
      <c r="F197" s="403"/>
      <c r="G197" s="403"/>
      <c r="H197" s="403"/>
      <c r="I197" s="403"/>
      <c r="J197" s="403"/>
      <c r="K197" s="276"/>
    </row>
    <row r="198" spans="2:11" ht="25.5" customHeight="1">
      <c r="B198" s="275"/>
      <c r="C198" s="340" t="s">
        <v>3039</v>
      </c>
      <c r="D198" s="340"/>
      <c r="E198" s="340"/>
      <c r="F198" s="340" t="s">
        <v>3040</v>
      </c>
      <c r="G198" s="341"/>
      <c r="H198" s="402" t="s">
        <v>3041</v>
      </c>
      <c r="I198" s="402"/>
      <c r="J198" s="402"/>
      <c r="K198" s="276"/>
    </row>
    <row r="199" spans="2:11" ht="5.25" customHeight="1">
      <c r="B199" s="304"/>
      <c r="C199" s="301"/>
      <c r="D199" s="301"/>
      <c r="E199" s="301"/>
      <c r="F199" s="301"/>
      <c r="G199" s="284"/>
      <c r="H199" s="301"/>
      <c r="I199" s="301"/>
      <c r="J199" s="301"/>
      <c r="K199" s="325"/>
    </row>
    <row r="200" spans="2:11" ht="15" customHeight="1">
      <c r="B200" s="304"/>
      <c r="C200" s="284" t="s">
        <v>3031</v>
      </c>
      <c r="D200" s="284"/>
      <c r="E200" s="284"/>
      <c r="F200" s="303" t="s">
        <v>45</v>
      </c>
      <c r="G200" s="284"/>
      <c r="H200" s="401" t="s">
        <v>3042</v>
      </c>
      <c r="I200" s="401"/>
      <c r="J200" s="401"/>
      <c r="K200" s="325"/>
    </row>
    <row r="201" spans="2:11" ht="15" customHeight="1">
      <c r="B201" s="304"/>
      <c r="C201" s="310"/>
      <c r="D201" s="284"/>
      <c r="E201" s="284"/>
      <c r="F201" s="303" t="s">
        <v>46</v>
      </c>
      <c r="G201" s="284"/>
      <c r="H201" s="401" t="s">
        <v>3043</v>
      </c>
      <c r="I201" s="401"/>
      <c r="J201" s="401"/>
      <c r="K201" s="325"/>
    </row>
    <row r="202" spans="2:11" ht="15" customHeight="1">
      <c r="B202" s="304"/>
      <c r="C202" s="310"/>
      <c r="D202" s="284"/>
      <c r="E202" s="284"/>
      <c r="F202" s="303" t="s">
        <v>49</v>
      </c>
      <c r="G202" s="284"/>
      <c r="H202" s="401" t="s">
        <v>3044</v>
      </c>
      <c r="I202" s="401"/>
      <c r="J202" s="401"/>
      <c r="K202" s="325"/>
    </row>
    <row r="203" spans="2:11" ht="15" customHeight="1">
      <c r="B203" s="304"/>
      <c r="C203" s="284"/>
      <c r="D203" s="284"/>
      <c r="E203" s="284"/>
      <c r="F203" s="303" t="s">
        <v>47</v>
      </c>
      <c r="G203" s="284"/>
      <c r="H203" s="401" t="s">
        <v>3045</v>
      </c>
      <c r="I203" s="401"/>
      <c r="J203" s="401"/>
      <c r="K203" s="325"/>
    </row>
    <row r="204" spans="2:11" ht="15" customHeight="1">
      <c r="B204" s="304"/>
      <c r="C204" s="284"/>
      <c r="D204" s="284"/>
      <c r="E204" s="284"/>
      <c r="F204" s="303" t="s">
        <v>48</v>
      </c>
      <c r="G204" s="284"/>
      <c r="H204" s="401" t="s">
        <v>3046</v>
      </c>
      <c r="I204" s="401"/>
      <c r="J204" s="401"/>
      <c r="K204" s="325"/>
    </row>
    <row r="205" spans="2:11" ht="15" customHeight="1">
      <c r="B205" s="304"/>
      <c r="C205" s="284"/>
      <c r="D205" s="284"/>
      <c r="E205" s="284"/>
      <c r="F205" s="303"/>
      <c r="G205" s="284"/>
      <c r="H205" s="284"/>
      <c r="I205" s="284"/>
      <c r="J205" s="284"/>
      <c r="K205" s="325"/>
    </row>
    <row r="206" spans="2:11" ht="15" customHeight="1">
      <c r="B206" s="304"/>
      <c r="C206" s="284" t="s">
        <v>2987</v>
      </c>
      <c r="D206" s="284"/>
      <c r="E206" s="284"/>
      <c r="F206" s="303" t="s">
        <v>81</v>
      </c>
      <c r="G206" s="284"/>
      <c r="H206" s="401" t="s">
        <v>3047</v>
      </c>
      <c r="I206" s="401"/>
      <c r="J206" s="401"/>
      <c r="K206" s="325"/>
    </row>
    <row r="207" spans="2:11" ht="15" customHeight="1">
      <c r="B207" s="304"/>
      <c r="C207" s="310"/>
      <c r="D207" s="284"/>
      <c r="E207" s="284"/>
      <c r="F207" s="303" t="s">
        <v>2887</v>
      </c>
      <c r="G207" s="284"/>
      <c r="H207" s="401" t="s">
        <v>2888</v>
      </c>
      <c r="I207" s="401"/>
      <c r="J207" s="401"/>
      <c r="K207" s="325"/>
    </row>
    <row r="208" spans="2:11" ht="15" customHeight="1">
      <c r="B208" s="304"/>
      <c r="C208" s="284"/>
      <c r="D208" s="284"/>
      <c r="E208" s="284"/>
      <c r="F208" s="303" t="s">
        <v>2885</v>
      </c>
      <c r="G208" s="284"/>
      <c r="H208" s="401" t="s">
        <v>3048</v>
      </c>
      <c r="I208" s="401"/>
      <c r="J208" s="401"/>
      <c r="K208" s="325"/>
    </row>
    <row r="209" spans="2:11" ht="15" customHeight="1">
      <c r="B209" s="342"/>
      <c r="C209" s="310"/>
      <c r="D209" s="310"/>
      <c r="E209" s="310"/>
      <c r="F209" s="303" t="s">
        <v>2889</v>
      </c>
      <c r="G209" s="289"/>
      <c r="H209" s="400" t="s">
        <v>2890</v>
      </c>
      <c r="I209" s="400"/>
      <c r="J209" s="400"/>
      <c r="K209" s="343"/>
    </row>
    <row r="210" spans="2:11" ht="15" customHeight="1">
      <c r="B210" s="342"/>
      <c r="C210" s="310"/>
      <c r="D210" s="310"/>
      <c r="E210" s="310"/>
      <c r="F210" s="303" t="s">
        <v>1595</v>
      </c>
      <c r="G210" s="289"/>
      <c r="H210" s="400" t="s">
        <v>3049</v>
      </c>
      <c r="I210" s="400"/>
      <c r="J210" s="400"/>
      <c r="K210" s="343"/>
    </row>
    <row r="211" spans="2:11" ht="15" customHeight="1">
      <c r="B211" s="342"/>
      <c r="C211" s="310"/>
      <c r="D211" s="310"/>
      <c r="E211" s="310"/>
      <c r="F211" s="344"/>
      <c r="G211" s="289"/>
      <c r="H211" s="345"/>
      <c r="I211" s="345"/>
      <c r="J211" s="345"/>
      <c r="K211" s="343"/>
    </row>
    <row r="212" spans="2:11" ht="15" customHeight="1">
      <c r="B212" s="342"/>
      <c r="C212" s="284" t="s">
        <v>3011</v>
      </c>
      <c r="D212" s="310"/>
      <c r="E212" s="310"/>
      <c r="F212" s="303">
        <v>1</v>
      </c>
      <c r="G212" s="289"/>
      <c r="H212" s="400" t="s">
        <v>3050</v>
      </c>
      <c r="I212" s="400"/>
      <c r="J212" s="400"/>
      <c r="K212" s="343"/>
    </row>
    <row r="213" spans="2:11" ht="15" customHeight="1">
      <c r="B213" s="342"/>
      <c r="C213" s="310"/>
      <c r="D213" s="310"/>
      <c r="E213" s="310"/>
      <c r="F213" s="303">
        <v>2</v>
      </c>
      <c r="G213" s="289"/>
      <c r="H213" s="400" t="s">
        <v>3051</v>
      </c>
      <c r="I213" s="400"/>
      <c r="J213" s="400"/>
      <c r="K213" s="343"/>
    </row>
    <row r="214" spans="2:11" ht="15" customHeight="1">
      <c r="B214" s="342"/>
      <c r="C214" s="310"/>
      <c r="D214" s="310"/>
      <c r="E214" s="310"/>
      <c r="F214" s="303">
        <v>3</v>
      </c>
      <c r="G214" s="289"/>
      <c r="H214" s="400" t="s">
        <v>3052</v>
      </c>
      <c r="I214" s="400"/>
      <c r="J214" s="400"/>
      <c r="K214" s="343"/>
    </row>
    <row r="215" spans="2:11" ht="15" customHeight="1">
      <c r="B215" s="342"/>
      <c r="C215" s="310"/>
      <c r="D215" s="310"/>
      <c r="E215" s="310"/>
      <c r="F215" s="303">
        <v>4</v>
      </c>
      <c r="G215" s="289"/>
      <c r="H215" s="400" t="s">
        <v>3053</v>
      </c>
      <c r="I215" s="400"/>
      <c r="J215" s="400"/>
      <c r="K215" s="343"/>
    </row>
    <row r="216" spans="2:11" ht="12.75" customHeight="1">
      <c r="B216" s="346"/>
      <c r="C216" s="347"/>
      <c r="D216" s="347"/>
      <c r="E216" s="347"/>
      <c r="F216" s="347"/>
      <c r="G216" s="347"/>
      <c r="H216" s="347"/>
      <c r="I216" s="347"/>
      <c r="J216" s="347"/>
      <c r="K216" s="348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ageMargins left="0.59027779999999996" right="0.59027779999999996" top="0.59027779999999996" bottom="0.59027779999999996" header="0" footer="0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R320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147</v>
      </c>
      <c r="G1" s="399" t="s">
        <v>148</v>
      </c>
      <c r="H1" s="399"/>
      <c r="I1" s="124"/>
      <c r="J1" s="123" t="s">
        <v>149</v>
      </c>
      <c r="K1" s="122" t="s">
        <v>150</v>
      </c>
      <c r="L1" s="123" t="s">
        <v>151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87</v>
      </c>
    </row>
    <row r="3" spans="1:70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152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1:70" ht="16.5" customHeight="1">
      <c r="B7" s="28"/>
      <c r="C7" s="29"/>
      <c r="D7" s="29"/>
      <c r="E7" s="391" t="str">
        <f>'Rekapitulace stavby'!K6</f>
        <v>Revitalizace koupaliště Lhotka, Praha 4 - 2.etapa</v>
      </c>
      <c r="F7" s="392"/>
      <c r="G7" s="392"/>
      <c r="H7" s="392"/>
      <c r="I7" s="126"/>
      <c r="J7" s="29"/>
      <c r="K7" s="31"/>
    </row>
    <row r="8" spans="1:70" s="1" customFormat="1">
      <c r="B8" s="41"/>
      <c r="C8" s="42"/>
      <c r="D8" s="37" t="s">
        <v>153</v>
      </c>
      <c r="E8" s="42"/>
      <c r="F8" s="42"/>
      <c r="G8" s="42"/>
      <c r="H8" s="42"/>
      <c r="I8" s="127"/>
      <c r="J8" s="42"/>
      <c r="K8" s="45"/>
    </row>
    <row r="9" spans="1:70" s="1" customFormat="1" ht="36.950000000000003" customHeight="1">
      <c r="B9" s="41"/>
      <c r="C9" s="42"/>
      <c r="D9" s="42"/>
      <c r="E9" s="393" t="s">
        <v>617</v>
      </c>
      <c r="F9" s="394"/>
      <c r="G9" s="394"/>
      <c r="H9" s="394"/>
      <c r="I9" s="127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27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88</v>
      </c>
      <c r="G11" s="42"/>
      <c r="H11" s="42"/>
      <c r="I11" s="128" t="s">
        <v>22</v>
      </c>
      <c r="J11" s="35" t="s">
        <v>30</v>
      </c>
      <c r="K11" s="45"/>
    </row>
    <row r="12" spans="1:70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28" t="s">
        <v>26</v>
      </c>
      <c r="J12" s="129" t="str">
        <f>'Rekapitulace stavby'!AN8</f>
        <v>10. 8. 2018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27"/>
      <c r="J13" s="42"/>
      <c r="K13" s="45"/>
    </row>
    <row r="14" spans="1:70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28" t="s">
        <v>29</v>
      </c>
      <c r="J14" s="35" t="s">
        <v>30</v>
      </c>
      <c r="K14" s="45"/>
    </row>
    <row r="15" spans="1:70" s="1" customFormat="1" ht="18" customHeight="1">
      <c r="B15" s="41"/>
      <c r="C15" s="42"/>
      <c r="D15" s="42"/>
      <c r="E15" s="35" t="s">
        <v>31</v>
      </c>
      <c r="F15" s="42"/>
      <c r="G15" s="42"/>
      <c r="H15" s="42"/>
      <c r="I15" s="128" t="s">
        <v>32</v>
      </c>
      <c r="J15" s="35" t="s">
        <v>30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27"/>
      <c r="J16" s="42"/>
      <c r="K16" s="45"/>
    </row>
    <row r="17" spans="2:11" s="1" customFormat="1" ht="14.45" customHeight="1">
      <c r="B17" s="41"/>
      <c r="C17" s="42"/>
      <c r="D17" s="37" t="s">
        <v>33</v>
      </c>
      <c r="E17" s="42"/>
      <c r="F17" s="42"/>
      <c r="G17" s="42"/>
      <c r="H17" s="42"/>
      <c r="I17" s="128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8" t="s">
        <v>32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7"/>
      <c r="J19" s="42"/>
      <c r="K19" s="45"/>
    </row>
    <row r="20" spans="2:11" s="1" customFormat="1" ht="14.45" customHeight="1">
      <c r="B20" s="41"/>
      <c r="C20" s="42"/>
      <c r="D20" s="37" t="s">
        <v>35</v>
      </c>
      <c r="E20" s="42"/>
      <c r="F20" s="42"/>
      <c r="G20" s="42"/>
      <c r="H20" s="42"/>
      <c r="I20" s="128" t="s">
        <v>29</v>
      </c>
      <c r="J20" s="35" t="s">
        <v>30</v>
      </c>
      <c r="K20" s="45"/>
    </row>
    <row r="21" spans="2:11" s="1" customFormat="1" ht="18" customHeight="1">
      <c r="B21" s="41"/>
      <c r="C21" s="42"/>
      <c r="D21" s="42"/>
      <c r="E21" s="35" t="s">
        <v>36</v>
      </c>
      <c r="F21" s="42"/>
      <c r="G21" s="42"/>
      <c r="H21" s="42"/>
      <c r="I21" s="128" t="s">
        <v>32</v>
      </c>
      <c r="J21" s="35" t="s">
        <v>30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7"/>
      <c r="J22" s="42"/>
      <c r="K22" s="45"/>
    </row>
    <row r="23" spans="2:11" s="1" customFormat="1" ht="14.45" customHeight="1">
      <c r="B23" s="41"/>
      <c r="C23" s="42"/>
      <c r="D23" s="37" t="s">
        <v>38</v>
      </c>
      <c r="E23" s="42"/>
      <c r="F23" s="42"/>
      <c r="G23" s="42"/>
      <c r="H23" s="42"/>
      <c r="I23" s="127"/>
      <c r="J23" s="42"/>
      <c r="K23" s="45"/>
    </row>
    <row r="24" spans="2:11" s="7" customFormat="1" ht="16.5" customHeight="1">
      <c r="B24" s="130"/>
      <c r="C24" s="131"/>
      <c r="D24" s="131"/>
      <c r="E24" s="367" t="s">
        <v>30</v>
      </c>
      <c r="F24" s="367"/>
      <c r="G24" s="367"/>
      <c r="H24" s="367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7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34"/>
      <c r="J26" s="85"/>
      <c r="K26" s="135"/>
    </row>
    <row r="27" spans="2:11" s="1" customFormat="1" ht="25.35" customHeight="1">
      <c r="B27" s="41"/>
      <c r="C27" s="42"/>
      <c r="D27" s="136" t="s">
        <v>40</v>
      </c>
      <c r="E27" s="42"/>
      <c r="F27" s="42"/>
      <c r="G27" s="42"/>
      <c r="H27" s="42"/>
      <c r="I27" s="127"/>
      <c r="J27" s="137">
        <f>ROUND(J84,2)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14.45" customHeight="1">
      <c r="B29" s="41"/>
      <c r="C29" s="42"/>
      <c r="D29" s="42"/>
      <c r="E29" s="42"/>
      <c r="F29" s="46" t="s">
        <v>42</v>
      </c>
      <c r="G29" s="42"/>
      <c r="H29" s="42"/>
      <c r="I29" s="138" t="s">
        <v>41</v>
      </c>
      <c r="J29" s="46" t="s">
        <v>43</v>
      </c>
      <c r="K29" s="45"/>
    </row>
    <row r="30" spans="2:11" s="1" customFormat="1" ht="14.45" customHeight="1">
      <c r="B30" s="41"/>
      <c r="C30" s="42"/>
      <c r="D30" s="49" t="s">
        <v>44</v>
      </c>
      <c r="E30" s="49" t="s">
        <v>45</v>
      </c>
      <c r="F30" s="139">
        <f>ROUND(SUM(BE84:BE319), 2)</f>
        <v>0</v>
      </c>
      <c r="G30" s="42"/>
      <c r="H30" s="42"/>
      <c r="I30" s="140">
        <v>0.21</v>
      </c>
      <c r="J30" s="139">
        <f>ROUND(ROUND((SUM(BE84:BE319)),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46</v>
      </c>
      <c r="F31" s="139">
        <f>ROUND(SUM(BF84:BF319), 2)</f>
        <v>0</v>
      </c>
      <c r="G31" s="42"/>
      <c r="H31" s="42"/>
      <c r="I31" s="140">
        <v>0.15</v>
      </c>
      <c r="J31" s="139">
        <f>ROUND(ROUND((SUM(BF84:BF319)),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47</v>
      </c>
      <c r="F32" s="139">
        <f>ROUND(SUM(BG84:BG319), 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48</v>
      </c>
      <c r="F33" s="139">
        <f>ROUND(SUM(BH84:BH319), 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49</v>
      </c>
      <c r="F34" s="139">
        <f>ROUND(SUM(BI84:BI319), 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7"/>
      <c r="J35" s="42"/>
      <c r="K35" s="45"/>
    </row>
    <row r="36" spans="2:11" s="1" customFormat="1" ht="25.35" customHeight="1">
      <c r="B36" s="41"/>
      <c r="C36" s="141"/>
      <c r="D36" s="142" t="s">
        <v>50</v>
      </c>
      <c r="E36" s="79"/>
      <c r="F36" s="79"/>
      <c r="G36" s="143" t="s">
        <v>51</v>
      </c>
      <c r="H36" s="144" t="s">
        <v>52</v>
      </c>
      <c r="I36" s="145"/>
      <c r="J36" s="146">
        <f>SUM(J27:J34)</f>
        <v>0</v>
      </c>
      <c r="K36" s="147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8"/>
      <c r="J37" s="57"/>
      <c r="K37" s="58"/>
    </row>
    <row r="41" spans="2:11" s="1" customFormat="1" ht="6.95" customHeight="1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r="42" spans="2:11" s="1" customFormat="1" ht="36.950000000000003" customHeight="1">
      <c r="B42" s="41"/>
      <c r="C42" s="30" t="s">
        <v>155</v>
      </c>
      <c r="D42" s="42"/>
      <c r="E42" s="42"/>
      <c r="F42" s="42"/>
      <c r="G42" s="42"/>
      <c r="H42" s="42"/>
      <c r="I42" s="127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7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16.5" customHeight="1">
      <c r="B45" s="41"/>
      <c r="C45" s="42"/>
      <c r="D45" s="42"/>
      <c r="E45" s="391" t="str">
        <f>E7</f>
        <v>Revitalizace koupaliště Lhotka, Praha 4 - 2.etapa</v>
      </c>
      <c r="F45" s="392"/>
      <c r="G45" s="392"/>
      <c r="H45" s="392"/>
      <c r="I45" s="127"/>
      <c r="J45" s="42"/>
      <c r="K45" s="45"/>
    </row>
    <row r="46" spans="2:11" s="1" customFormat="1" ht="14.45" customHeight="1">
      <c r="B46" s="41"/>
      <c r="C46" s="37" t="s">
        <v>153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7.25" customHeight="1">
      <c r="B47" s="41"/>
      <c r="C47" s="42"/>
      <c r="D47" s="42"/>
      <c r="E47" s="393" t="str">
        <f>E9</f>
        <v>SO 2 - Přípojka kanalizace</v>
      </c>
      <c r="F47" s="394"/>
      <c r="G47" s="394"/>
      <c r="H47" s="394"/>
      <c r="I47" s="127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7"/>
      <c r="J48" s="42"/>
      <c r="K48" s="45"/>
    </row>
    <row r="49" spans="2:47" s="1" customFormat="1" ht="18" customHeight="1">
      <c r="B49" s="41"/>
      <c r="C49" s="37" t="s">
        <v>24</v>
      </c>
      <c r="D49" s="42"/>
      <c r="E49" s="42"/>
      <c r="F49" s="35" t="str">
        <f>F12</f>
        <v>Praha 4, k.ú. Lhotka 728071</v>
      </c>
      <c r="G49" s="42"/>
      <c r="H49" s="42"/>
      <c r="I49" s="128" t="s">
        <v>26</v>
      </c>
      <c r="J49" s="129" t="str">
        <f>IF(J12="","",J12)</f>
        <v>10. 8. 2018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27"/>
      <c r="J50" s="42"/>
      <c r="K50" s="45"/>
    </row>
    <row r="51" spans="2:47" s="1" customFormat="1">
      <c r="B51" s="41"/>
      <c r="C51" s="37" t="s">
        <v>28</v>
      </c>
      <c r="D51" s="42"/>
      <c r="E51" s="42"/>
      <c r="F51" s="35" t="str">
        <f>E15</f>
        <v>Městská část Praha 4</v>
      </c>
      <c r="G51" s="42"/>
      <c r="H51" s="42"/>
      <c r="I51" s="128" t="s">
        <v>35</v>
      </c>
      <c r="J51" s="367" t="str">
        <f>E21</f>
        <v>SUNCAD, s.r.o.</v>
      </c>
      <c r="K51" s="45"/>
    </row>
    <row r="52" spans="2:47" s="1" customFormat="1" ht="14.45" customHeight="1">
      <c r="B52" s="41"/>
      <c r="C52" s="37" t="s">
        <v>33</v>
      </c>
      <c r="D52" s="42"/>
      <c r="E52" s="42"/>
      <c r="F52" s="35" t="str">
        <f>IF(E18="","",E18)</f>
        <v/>
      </c>
      <c r="G52" s="42"/>
      <c r="H52" s="42"/>
      <c r="I52" s="127"/>
      <c r="J52" s="395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27"/>
      <c r="J53" s="42"/>
      <c r="K53" s="45"/>
    </row>
    <row r="54" spans="2:47" s="1" customFormat="1" ht="29.25" customHeight="1">
      <c r="B54" s="41"/>
      <c r="C54" s="153" t="s">
        <v>156</v>
      </c>
      <c r="D54" s="141"/>
      <c r="E54" s="141"/>
      <c r="F54" s="141"/>
      <c r="G54" s="141"/>
      <c r="H54" s="141"/>
      <c r="I54" s="154"/>
      <c r="J54" s="155" t="s">
        <v>157</v>
      </c>
      <c r="K54" s="156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27"/>
      <c r="J55" s="42"/>
      <c r="K55" s="45"/>
    </row>
    <row r="56" spans="2:47" s="1" customFormat="1" ht="29.25" customHeight="1">
      <c r="B56" s="41"/>
      <c r="C56" s="157" t="s">
        <v>158</v>
      </c>
      <c r="D56" s="42"/>
      <c r="E56" s="42"/>
      <c r="F56" s="42"/>
      <c r="G56" s="42"/>
      <c r="H56" s="42"/>
      <c r="I56" s="127"/>
      <c r="J56" s="137">
        <f>J84</f>
        <v>0</v>
      </c>
      <c r="K56" s="45"/>
      <c r="AU56" s="24" t="s">
        <v>159</v>
      </c>
    </row>
    <row r="57" spans="2:47" s="8" customFormat="1" ht="24.95" customHeight="1">
      <c r="B57" s="158"/>
      <c r="C57" s="159"/>
      <c r="D57" s="160" t="s">
        <v>618</v>
      </c>
      <c r="E57" s="161"/>
      <c r="F57" s="161"/>
      <c r="G57" s="161"/>
      <c r="H57" s="161"/>
      <c r="I57" s="162"/>
      <c r="J57" s="163">
        <f>J85</f>
        <v>0</v>
      </c>
      <c r="K57" s="164"/>
    </row>
    <row r="58" spans="2:47" s="9" customFormat="1" ht="19.899999999999999" customHeight="1">
      <c r="B58" s="165"/>
      <c r="C58" s="166"/>
      <c r="D58" s="167" t="s">
        <v>161</v>
      </c>
      <c r="E58" s="168"/>
      <c r="F58" s="168"/>
      <c r="G58" s="168"/>
      <c r="H58" s="168"/>
      <c r="I58" s="169"/>
      <c r="J58" s="170">
        <f>J86</f>
        <v>0</v>
      </c>
      <c r="K58" s="171"/>
    </row>
    <row r="59" spans="2:47" s="9" customFormat="1" ht="19.899999999999999" customHeight="1">
      <c r="B59" s="165"/>
      <c r="C59" s="166"/>
      <c r="D59" s="167" t="s">
        <v>619</v>
      </c>
      <c r="E59" s="168"/>
      <c r="F59" s="168"/>
      <c r="G59" s="168"/>
      <c r="H59" s="168"/>
      <c r="I59" s="169"/>
      <c r="J59" s="170">
        <f>J182</f>
        <v>0</v>
      </c>
      <c r="K59" s="171"/>
    </row>
    <row r="60" spans="2:47" s="9" customFormat="1" ht="19.899999999999999" customHeight="1">
      <c r="B60" s="165"/>
      <c r="C60" s="166"/>
      <c r="D60" s="167" t="s">
        <v>620</v>
      </c>
      <c r="E60" s="168"/>
      <c r="F60" s="168"/>
      <c r="G60" s="168"/>
      <c r="H60" s="168"/>
      <c r="I60" s="169"/>
      <c r="J60" s="170">
        <f>J194</f>
        <v>0</v>
      </c>
      <c r="K60" s="171"/>
    </row>
    <row r="61" spans="2:47" s="9" customFormat="1" ht="19.899999999999999" customHeight="1">
      <c r="B61" s="165"/>
      <c r="C61" s="166"/>
      <c r="D61" s="167" t="s">
        <v>621</v>
      </c>
      <c r="E61" s="168"/>
      <c r="F61" s="168"/>
      <c r="G61" s="168"/>
      <c r="H61" s="168"/>
      <c r="I61" s="169"/>
      <c r="J61" s="170">
        <f>J217</f>
        <v>0</v>
      </c>
      <c r="K61" s="171"/>
    </row>
    <row r="62" spans="2:47" s="9" customFormat="1" ht="19.899999999999999" customHeight="1">
      <c r="B62" s="165"/>
      <c r="C62" s="166"/>
      <c r="D62" s="167" t="s">
        <v>622</v>
      </c>
      <c r="E62" s="168"/>
      <c r="F62" s="168"/>
      <c r="G62" s="168"/>
      <c r="H62" s="168"/>
      <c r="I62" s="169"/>
      <c r="J62" s="170">
        <f>J292</f>
        <v>0</v>
      </c>
      <c r="K62" s="171"/>
    </row>
    <row r="63" spans="2:47" s="9" customFormat="1" ht="19.899999999999999" customHeight="1">
      <c r="B63" s="165"/>
      <c r="C63" s="166"/>
      <c r="D63" s="167" t="s">
        <v>623</v>
      </c>
      <c r="E63" s="168"/>
      <c r="F63" s="168"/>
      <c r="G63" s="168"/>
      <c r="H63" s="168"/>
      <c r="I63" s="169"/>
      <c r="J63" s="170">
        <f>J300</f>
        <v>0</v>
      </c>
      <c r="K63" s="171"/>
    </row>
    <row r="64" spans="2:47" s="9" customFormat="1" ht="19.899999999999999" customHeight="1">
      <c r="B64" s="165"/>
      <c r="C64" s="166"/>
      <c r="D64" s="167" t="s">
        <v>624</v>
      </c>
      <c r="E64" s="168"/>
      <c r="F64" s="168"/>
      <c r="G64" s="168"/>
      <c r="H64" s="168"/>
      <c r="I64" s="169"/>
      <c r="J64" s="170">
        <f>J317</f>
        <v>0</v>
      </c>
      <c r="K64" s="171"/>
    </row>
    <row r="65" spans="2:12" s="1" customFormat="1" ht="21.75" customHeight="1">
      <c r="B65" s="41"/>
      <c r="C65" s="42"/>
      <c r="D65" s="42"/>
      <c r="E65" s="42"/>
      <c r="F65" s="42"/>
      <c r="G65" s="42"/>
      <c r="H65" s="42"/>
      <c r="I65" s="127"/>
      <c r="J65" s="42"/>
      <c r="K65" s="45"/>
    </row>
    <row r="66" spans="2:12" s="1" customFormat="1" ht="6.95" customHeight="1">
      <c r="B66" s="56"/>
      <c r="C66" s="57"/>
      <c r="D66" s="57"/>
      <c r="E66" s="57"/>
      <c r="F66" s="57"/>
      <c r="G66" s="57"/>
      <c r="H66" s="57"/>
      <c r="I66" s="148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51"/>
      <c r="J70" s="60"/>
      <c r="K70" s="60"/>
      <c r="L70" s="61"/>
    </row>
    <row r="71" spans="2:12" s="1" customFormat="1" ht="36.950000000000003" customHeight="1">
      <c r="B71" s="41"/>
      <c r="C71" s="62" t="s">
        <v>170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16.5" customHeight="1">
      <c r="B74" s="41"/>
      <c r="C74" s="63"/>
      <c r="D74" s="63"/>
      <c r="E74" s="396" t="str">
        <f>E7</f>
        <v>Revitalizace koupaliště Lhotka, Praha 4 - 2.etapa</v>
      </c>
      <c r="F74" s="397"/>
      <c r="G74" s="397"/>
      <c r="H74" s="397"/>
      <c r="I74" s="172"/>
      <c r="J74" s="63"/>
      <c r="K74" s="63"/>
      <c r="L74" s="61"/>
    </row>
    <row r="75" spans="2:12" s="1" customFormat="1" ht="14.45" customHeight="1">
      <c r="B75" s="41"/>
      <c r="C75" s="65" t="s">
        <v>153</v>
      </c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17.25" customHeight="1">
      <c r="B76" s="41"/>
      <c r="C76" s="63"/>
      <c r="D76" s="63"/>
      <c r="E76" s="384" t="str">
        <f>E9</f>
        <v>SO 2 - Přípojka kanalizace</v>
      </c>
      <c r="F76" s="398"/>
      <c r="G76" s="398"/>
      <c r="H76" s="398"/>
      <c r="I76" s="172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18" customHeight="1">
      <c r="B78" s="41"/>
      <c r="C78" s="65" t="s">
        <v>24</v>
      </c>
      <c r="D78" s="63"/>
      <c r="E78" s="63"/>
      <c r="F78" s="173" t="str">
        <f>F12</f>
        <v>Praha 4, k.ú. Lhotka 728071</v>
      </c>
      <c r="G78" s="63"/>
      <c r="H78" s="63"/>
      <c r="I78" s="174" t="s">
        <v>26</v>
      </c>
      <c r="J78" s="73" t="str">
        <f>IF(J12="","",J12)</f>
        <v>10. 8. 2018</v>
      </c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>
      <c r="B80" s="41"/>
      <c r="C80" s="65" t="s">
        <v>28</v>
      </c>
      <c r="D80" s="63"/>
      <c r="E80" s="63"/>
      <c r="F80" s="173" t="str">
        <f>E15</f>
        <v>Městská část Praha 4</v>
      </c>
      <c r="G80" s="63"/>
      <c r="H80" s="63"/>
      <c r="I80" s="174" t="s">
        <v>35</v>
      </c>
      <c r="J80" s="173" t="str">
        <f>E21</f>
        <v>SUNCAD, s.r.o.</v>
      </c>
      <c r="K80" s="63"/>
      <c r="L80" s="61"/>
    </row>
    <row r="81" spans="2:65" s="1" customFormat="1" ht="14.45" customHeight="1">
      <c r="B81" s="41"/>
      <c r="C81" s="65" t="s">
        <v>33</v>
      </c>
      <c r="D81" s="63"/>
      <c r="E81" s="63"/>
      <c r="F81" s="173" t="str">
        <f>IF(E18="","",E18)</f>
        <v/>
      </c>
      <c r="G81" s="63"/>
      <c r="H81" s="63"/>
      <c r="I81" s="172"/>
      <c r="J81" s="63"/>
      <c r="K81" s="63"/>
      <c r="L81" s="61"/>
    </row>
    <row r="82" spans="2:65" s="1" customFormat="1" ht="10.35" customHeight="1">
      <c r="B82" s="41"/>
      <c r="C82" s="63"/>
      <c r="D82" s="63"/>
      <c r="E82" s="63"/>
      <c r="F82" s="63"/>
      <c r="G82" s="63"/>
      <c r="H82" s="63"/>
      <c r="I82" s="172"/>
      <c r="J82" s="63"/>
      <c r="K82" s="63"/>
      <c r="L82" s="61"/>
    </row>
    <row r="83" spans="2:65" s="10" customFormat="1" ht="29.25" customHeight="1">
      <c r="B83" s="175"/>
      <c r="C83" s="176" t="s">
        <v>171</v>
      </c>
      <c r="D83" s="177" t="s">
        <v>59</v>
      </c>
      <c r="E83" s="177" t="s">
        <v>55</v>
      </c>
      <c r="F83" s="177" t="s">
        <v>172</v>
      </c>
      <c r="G83" s="177" t="s">
        <v>173</v>
      </c>
      <c r="H83" s="177" t="s">
        <v>174</v>
      </c>
      <c r="I83" s="178" t="s">
        <v>175</v>
      </c>
      <c r="J83" s="177" t="s">
        <v>157</v>
      </c>
      <c r="K83" s="179" t="s">
        <v>176</v>
      </c>
      <c r="L83" s="180"/>
      <c r="M83" s="81" t="s">
        <v>177</v>
      </c>
      <c r="N83" s="82" t="s">
        <v>44</v>
      </c>
      <c r="O83" s="82" t="s">
        <v>178</v>
      </c>
      <c r="P83" s="82" t="s">
        <v>179</v>
      </c>
      <c r="Q83" s="82" t="s">
        <v>180</v>
      </c>
      <c r="R83" s="82" t="s">
        <v>181</v>
      </c>
      <c r="S83" s="82" t="s">
        <v>182</v>
      </c>
      <c r="T83" s="83" t="s">
        <v>183</v>
      </c>
    </row>
    <row r="84" spans="2:65" s="1" customFormat="1" ht="29.25" customHeight="1">
      <c r="B84" s="41"/>
      <c r="C84" s="87" t="s">
        <v>158</v>
      </c>
      <c r="D84" s="63"/>
      <c r="E84" s="63"/>
      <c r="F84" s="63"/>
      <c r="G84" s="63"/>
      <c r="H84" s="63"/>
      <c r="I84" s="172"/>
      <c r="J84" s="181">
        <f>BK84</f>
        <v>0</v>
      </c>
      <c r="K84" s="63"/>
      <c r="L84" s="61"/>
      <c r="M84" s="84"/>
      <c r="N84" s="85"/>
      <c r="O84" s="85"/>
      <c r="P84" s="182">
        <f>P85</f>
        <v>0</v>
      </c>
      <c r="Q84" s="85"/>
      <c r="R84" s="182">
        <f>R85</f>
        <v>17.566511749999997</v>
      </c>
      <c r="S84" s="85"/>
      <c r="T84" s="183">
        <f>T85</f>
        <v>5.6899999999999995</v>
      </c>
      <c r="AT84" s="24" t="s">
        <v>73</v>
      </c>
      <c r="AU84" s="24" t="s">
        <v>159</v>
      </c>
      <c r="BK84" s="184">
        <f>BK85</f>
        <v>0</v>
      </c>
    </row>
    <row r="85" spans="2:65" s="11" customFormat="1" ht="37.35" customHeight="1">
      <c r="B85" s="185"/>
      <c r="C85" s="186"/>
      <c r="D85" s="187" t="s">
        <v>73</v>
      </c>
      <c r="E85" s="188" t="s">
        <v>184</v>
      </c>
      <c r="F85" s="188" t="s">
        <v>625</v>
      </c>
      <c r="G85" s="186"/>
      <c r="H85" s="186"/>
      <c r="I85" s="189"/>
      <c r="J85" s="190">
        <f>BK85</f>
        <v>0</v>
      </c>
      <c r="K85" s="186"/>
      <c r="L85" s="191"/>
      <c r="M85" s="192"/>
      <c r="N85" s="193"/>
      <c r="O85" s="193"/>
      <c r="P85" s="194">
        <f>P86+P182+P194+P217+P292+P300+P317</f>
        <v>0</v>
      </c>
      <c r="Q85" s="193"/>
      <c r="R85" s="194">
        <f>R86+R182+R194+R217+R292+R300+R317</f>
        <v>17.566511749999997</v>
      </c>
      <c r="S85" s="193"/>
      <c r="T85" s="195">
        <f>T86+T182+T194+T217+T292+T300+T317</f>
        <v>5.6899999999999995</v>
      </c>
      <c r="AR85" s="196" t="s">
        <v>82</v>
      </c>
      <c r="AT85" s="197" t="s">
        <v>73</v>
      </c>
      <c r="AU85" s="197" t="s">
        <v>74</v>
      </c>
      <c r="AY85" s="196" t="s">
        <v>186</v>
      </c>
      <c r="BK85" s="198">
        <f>BK86+BK182+BK194+BK217+BK292+BK300+BK317</f>
        <v>0</v>
      </c>
    </row>
    <row r="86" spans="2:65" s="11" customFormat="1" ht="19.899999999999999" customHeight="1">
      <c r="B86" s="185"/>
      <c r="C86" s="186"/>
      <c r="D86" s="187" t="s">
        <v>73</v>
      </c>
      <c r="E86" s="199" t="s">
        <v>82</v>
      </c>
      <c r="F86" s="199" t="s">
        <v>187</v>
      </c>
      <c r="G86" s="186"/>
      <c r="H86" s="186"/>
      <c r="I86" s="189"/>
      <c r="J86" s="200">
        <f>BK86</f>
        <v>0</v>
      </c>
      <c r="K86" s="186"/>
      <c r="L86" s="191"/>
      <c r="M86" s="192"/>
      <c r="N86" s="193"/>
      <c r="O86" s="193"/>
      <c r="P86" s="194">
        <f>SUM(P87:P181)</f>
        <v>0</v>
      </c>
      <c r="Q86" s="193"/>
      <c r="R86" s="194">
        <f>SUM(R87:R181)</f>
        <v>2.2949999999999998E-2</v>
      </c>
      <c r="S86" s="193"/>
      <c r="T86" s="195">
        <f>SUM(T87:T181)</f>
        <v>5.67</v>
      </c>
      <c r="AR86" s="196" t="s">
        <v>82</v>
      </c>
      <c r="AT86" s="197" t="s">
        <v>73</v>
      </c>
      <c r="AU86" s="197" t="s">
        <v>82</v>
      </c>
      <c r="AY86" s="196" t="s">
        <v>186</v>
      </c>
      <c r="BK86" s="198">
        <f>SUM(BK87:BK181)</f>
        <v>0</v>
      </c>
    </row>
    <row r="87" spans="2:65" s="1" customFormat="1" ht="16.5" customHeight="1">
      <c r="B87" s="41"/>
      <c r="C87" s="201" t="s">
        <v>82</v>
      </c>
      <c r="D87" s="201" t="s">
        <v>188</v>
      </c>
      <c r="E87" s="202" t="s">
        <v>626</v>
      </c>
      <c r="F87" s="203" t="s">
        <v>627</v>
      </c>
      <c r="G87" s="204" t="s">
        <v>191</v>
      </c>
      <c r="H87" s="205">
        <v>7.5</v>
      </c>
      <c r="I87" s="206"/>
      <c r="J87" s="207">
        <f>ROUND(I87*H87,2)</f>
        <v>0</v>
      </c>
      <c r="K87" s="203" t="s">
        <v>192</v>
      </c>
      <c r="L87" s="61"/>
      <c r="M87" s="208" t="s">
        <v>30</v>
      </c>
      <c r="N87" s="209" t="s">
        <v>45</v>
      </c>
      <c r="O87" s="42"/>
      <c r="P87" s="210">
        <f>O87*H87</f>
        <v>0</v>
      </c>
      <c r="Q87" s="210">
        <v>0</v>
      </c>
      <c r="R87" s="210">
        <f>Q87*H87</f>
        <v>0</v>
      </c>
      <c r="S87" s="210">
        <v>0.44</v>
      </c>
      <c r="T87" s="211">
        <f>S87*H87</f>
        <v>3.3</v>
      </c>
      <c r="AR87" s="24" t="s">
        <v>193</v>
      </c>
      <c r="AT87" s="24" t="s">
        <v>188</v>
      </c>
      <c r="AU87" s="24" t="s">
        <v>84</v>
      </c>
      <c r="AY87" s="24" t="s">
        <v>186</v>
      </c>
      <c r="BE87" s="212">
        <f>IF(N87="základní",J87,0)</f>
        <v>0</v>
      </c>
      <c r="BF87" s="212">
        <f>IF(N87="snížená",J87,0)</f>
        <v>0</v>
      </c>
      <c r="BG87" s="212">
        <f>IF(N87="zákl. přenesená",J87,0)</f>
        <v>0</v>
      </c>
      <c r="BH87" s="212">
        <f>IF(N87="sníž. přenesená",J87,0)</f>
        <v>0</v>
      </c>
      <c r="BI87" s="212">
        <f>IF(N87="nulová",J87,0)</f>
        <v>0</v>
      </c>
      <c r="BJ87" s="24" t="s">
        <v>82</v>
      </c>
      <c r="BK87" s="212">
        <f>ROUND(I87*H87,2)</f>
        <v>0</v>
      </c>
      <c r="BL87" s="24" t="s">
        <v>193</v>
      </c>
      <c r="BM87" s="24" t="s">
        <v>628</v>
      </c>
    </row>
    <row r="88" spans="2:65" s="1" customFormat="1" ht="40.5">
      <c r="B88" s="41"/>
      <c r="C88" s="63"/>
      <c r="D88" s="213" t="s">
        <v>195</v>
      </c>
      <c r="E88" s="63"/>
      <c r="F88" s="214" t="s">
        <v>629</v>
      </c>
      <c r="G88" s="63"/>
      <c r="H88" s="63"/>
      <c r="I88" s="172"/>
      <c r="J88" s="63"/>
      <c r="K88" s="63"/>
      <c r="L88" s="61"/>
      <c r="M88" s="215"/>
      <c r="N88" s="42"/>
      <c r="O88" s="42"/>
      <c r="P88" s="42"/>
      <c r="Q88" s="42"/>
      <c r="R88" s="42"/>
      <c r="S88" s="42"/>
      <c r="T88" s="78"/>
      <c r="AT88" s="24" t="s">
        <v>195</v>
      </c>
      <c r="AU88" s="24" t="s">
        <v>84</v>
      </c>
    </row>
    <row r="89" spans="2:65" s="12" customFormat="1" ht="13.5">
      <c r="B89" s="216"/>
      <c r="C89" s="217"/>
      <c r="D89" s="213" t="s">
        <v>197</v>
      </c>
      <c r="E89" s="218" t="s">
        <v>30</v>
      </c>
      <c r="F89" s="219" t="s">
        <v>630</v>
      </c>
      <c r="G89" s="217"/>
      <c r="H89" s="220">
        <v>7.5</v>
      </c>
      <c r="I89" s="221"/>
      <c r="J89" s="217"/>
      <c r="K89" s="217"/>
      <c r="L89" s="222"/>
      <c r="M89" s="223"/>
      <c r="N89" s="224"/>
      <c r="O89" s="224"/>
      <c r="P89" s="224"/>
      <c r="Q89" s="224"/>
      <c r="R89" s="224"/>
      <c r="S89" s="224"/>
      <c r="T89" s="225"/>
      <c r="AT89" s="226" t="s">
        <v>197</v>
      </c>
      <c r="AU89" s="226" t="s">
        <v>84</v>
      </c>
      <c r="AV89" s="12" t="s">
        <v>84</v>
      </c>
      <c r="AW89" s="12" t="s">
        <v>37</v>
      </c>
      <c r="AX89" s="12" t="s">
        <v>74</v>
      </c>
      <c r="AY89" s="226" t="s">
        <v>186</v>
      </c>
    </row>
    <row r="90" spans="2:65" s="14" customFormat="1" ht="13.5">
      <c r="B90" s="237"/>
      <c r="C90" s="238"/>
      <c r="D90" s="213" t="s">
        <v>197</v>
      </c>
      <c r="E90" s="239" t="s">
        <v>30</v>
      </c>
      <c r="F90" s="240" t="s">
        <v>235</v>
      </c>
      <c r="G90" s="238"/>
      <c r="H90" s="241">
        <v>7.5</v>
      </c>
      <c r="I90" s="242"/>
      <c r="J90" s="238"/>
      <c r="K90" s="238"/>
      <c r="L90" s="243"/>
      <c r="M90" s="244"/>
      <c r="N90" s="245"/>
      <c r="O90" s="245"/>
      <c r="P90" s="245"/>
      <c r="Q90" s="245"/>
      <c r="R90" s="245"/>
      <c r="S90" s="245"/>
      <c r="T90" s="246"/>
      <c r="AT90" s="247" t="s">
        <v>197</v>
      </c>
      <c r="AU90" s="247" t="s">
        <v>84</v>
      </c>
      <c r="AV90" s="14" t="s">
        <v>193</v>
      </c>
      <c r="AW90" s="14" t="s">
        <v>37</v>
      </c>
      <c r="AX90" s="14" t="s">
        <v>82</v>
      </c>
      <c r="AY90" s="247" t="s">
        <v>186</v>
      </c>
    </row>
    <row r="91" spans="2:65" s="1" customFormat="1" ht="16.5" customHeight="1">
      <c r="B91" s="41"/>
      <c r="C91" s="201" t="s">
        <v>84</v>
      </c>
      <c r="D91" s="201" t="s">
        <v>188</v>
      </c>
      <c r="E91" s="202" t="s">
        <v>631</v>
      </c>
      <c r="F91" s="203" t="s">
        <v>632</v>
      </c>
      <c r="G91" s="204" t="s">
        <v>191</v>
      </c>
      <c r="H91" s="205">
        <v>7.5</v>
      </c>
      <c r="I91" s="206"/>
      <c r="J91" s="207">
        <f>ROUND(I91*H91,2)</f>
        <v>0</v>
      </c>
      <c r="K91" s="203" t="s">
        <v>192</v>
      </c>
      <c r="L91" s="61"/>
      <c r="M91" s="208" t="s">
        <v>30</v>
      </c>
      <c r="N91" s="209" t="s">
        <v>45</v>
      </c>
      <c r="O91" s="42"/>
      <c r="P91" s="210">
        <f>O91*H91</f>
        <v>0</v>
      </c>
      <c r="Q91" s="210">
        <v>0</v>
      </c>
      <c r="R91" s="210">
        <f>Q91*H91</f>
        <v>0</v>
      </c>
      <c r="S91" s="210">
        <v>0.316</v>
      </c>
      <c r="T91" s="211">
        <f>S91*H91</f>
        <v>2.37</v>
      </c>
      <c r="AR91" s="24" t="s">
        <v>193</v>
      </c>
      <c r="AT91" s="24" t="s">
        <v>188</v>
      </c>
      <c r="AU91" s="24" t="s">
        <v>84</v>
      </c>
      <c r="AY91" s="24" t="s">
        <v>186</v>
      </c>
      <c r="BE91" s="212">
        <f>IF(N91="základní",J91,0)</f>
        <v>0</v>
      </c>
      <c r="BF91" s="212">
        <f>IF(N91="snížená",J91,0)</f>
        <v>0</v>
      </c>
      <c r="BG91" s="212">
        <f>IF(N91="zákl. přenesená",J91,0)</f>
        <v>0</v>
      </c>
      <c r="BH91" s="212">
        <f>IF(N91="sníž. přenesená",J91,0)</f>
        <v>0</v>
      </c>
      <c r="BI91" s="212">
        <f>IF(N91="nulová",J91,0)</f>
        <v>0</v>
      </c>
      <c r="BJ91" s="24" t="s">
        <v>82</v>
      </c>
      <c r="BK91" s="212">
        <f>ROUND(I91*H91,2)</f>
        <v>0</v>
      </c>
      <c r="BL91" s="24" t="s">
        <v>193</v>
      </c>
      <c r="BM91" s="24" t="s">
        <v>633</v>
      </c>
    </row>
    <row r="92" spans="2:65" s="1" customFormat="1" ht="40.5">
      <c r="B92" s="41"/>
      <c r="C92" s="63"/>
      <c r="D92" s="213" t="s">
        <v>195</v>
      </c>
      <c r="E92" s="63"/>
      <c r="F92" s="214" t="s">
        <v>634</v>
      </c>
      <c r="G92" s="63"/>
      <c r="H92" s="63"/>
      <c r="I92" s="172"/>
      <c r="J92" s="63"/>
      <c r="K92" s="63"/>
      <c r="L92" s="61"/>
      <c r="M92" s="215"/>
      <c r="N92" s="42"/>
      <c r="O92" s="42"/>
      <c r="P92" s="42"/>
      <c r="Q92" s="42"/>
      <c r="R92" s="42"/>
      <c r="S92" s="42"/>
      <c r="T92" s="78"/>
      <c r="AT92" s="24" t="s">
        <v>195</v>
      </c>
      <c r="AU92" s="24" t="s">
        <v>84</v>
      </c>
    </row>
    <row r="93" spans="2:65" s="1" customFormat="1" ht="16.5" customHeight="1">
      <c r="B93" s="41"/>
      <c r="C93" s="201" t="s">
        <v>203</v>
      </c>
      <c r="D93" s="201" t="s">
        <v>188</v>
      </c>
      <c r="E93" s="202" t="s">
        <v>635</v>
      </c>
      <c r="F93" s="203" t="s">
        <v>636</v>
      </c>
      <c r="G93" s="204" t="s">
        <v>212</v>
      </c>
      <c r="H93" s="205">
        <v>0.35</v>
      </c>
      <c r="I93" s="206"/>
      <c r="J93" s="207">
        <f>ROUND(I93*H93,2)</f>
        <v>0</v>
      </c>
      <c r="K93" s="203" t="s">
        <v>192</v>
      </c>
      <c r="L93" s="61"/>
      <c r="M93" s="208" t="s">
        <v>30</v>
      </c>
      <c r="N93" s="209" t="s">
        <v>45</v>
      </c>
      <c r="O93" s="42"/>
      <c r="P93" s="210">
        <f>O93*H93</f>
        <v>0</v>
      </c>
      <c r="Q93" s="210">
        <v>0</v>
      </c>
      <c r="R93" s="210">
        <f>Q93*H93</f>
        <v>0</v>
      </c>
      <c r="S93" s="210">
        <v>0</v>
      </c>
      <c r="T93" s="211">
        <f>S93*H93</f>
        <v>0</v>
      </c>
      <c r="AR93" s="24" t="s">
        <v>193</v>
      </c>
      <c r="AT93" s="24" t="s">
        <v>188</v>
      </c>
      <c r="AU93" s="24" t="s">
        <v>84</v>
      </c>
      <c r="AY93" s="24" t="s">
        <v>186</v>
      </c>
      <c r="BE93" s="212">
        <f>IF(N93="základní",J93,0)</f>
        <v>0</v>
      </c>
      <c r="BF93" s="212">
        <f>IF(N93="snížená",J93,0)</f>
        <v>0</v>
      </c>
      <c r="BG93" s="212">
        <f>IF(N93="zákl. přenesená",J93,0)</f>
        <v>0</v>
      </c>
      <c r="BH93" s="212">
        <f>IF(N93="sníž. přenesená",J93,0)</f>
        <v>0</v>
      </c>
      <c r="BI93" s="212">
        <f>IF(N93="nulová",J93,0)</f>
        <v>0</v>
      </c>
      <c r="BJ93" s="24" t="s">
        <v>82</v>
      </c>
      <c r="BK93" s="212">
        <f>ROUND(I93*H93,2)</f>
        <v>0</v>
      </c>
      <c r="BL93" s="24" t="s">
        <v>193</v>
      </c>
      <c r="BM93" s="24" t="s">
        <v>637</v>
      </c>
    </row>
    <row r="94" spans="2:65" s="1" customFormat="1" ht="13.5">
      <c r="B94" s="41"/>
      <c r="C94" s="63"/>
      <c r="D94" s="213" t="s">
        <v>195</v>
      </c>
      <c r="E94" s="63"/>
      <c r="F94" s="214" t="s">
        <v>638</v>
      </c>
      <c r="G94" s="63"/>
      <c r="H94" s="63"/>
      <c r="I94" s="172"/>
      <c r="J94" s="63"/>
      <c r="K94" s="63"/>
      <c r="L94" s="61"/>
      <c r="M94" s="215"/>
      <c r="N94" s="42"/>
      <c r="O94" s="42"/>
      <c r="P94" s="42"/>
      <c r="Q94" s="42"/>
      <c r="R94" s="42"/>
      <c r="S94" s="42"/>
      <c r="T94" s="78"/>
      <c r="AT94" s="24" t="s">
        <v>195</v>
      </c>
      <c r="AU94" s="24" t="s">
        <v>84</v>
      </c>
    </row>
    <row r="95" spans="2:65" s="13" customFormat="1" ht="13.5">
      <c r="B95" s="227"/>
      <c r="C95" s="228"/>
      <c r="D95" s="213" t="s">
        <v>197</v>
      </c>
      <c r="E95" s="229" t="s">
        <v>30</v>
      </c>
      <c r="F95" s="230" t="s">
        <v>639</v>
      </c>
      <c r="G95" s="228"/>
      <c r="H95" s="229" t="s">
        <v>30</v>
      </c>
      <c r="I95" s="231"/>
      <c r="J95" s="228"/>
      <c r="K95" s="228"/>
      <c r="L95" s="232"/>
      <c r="M95" s="233"/>
      <c r="N95" s="234"/>
      <c r="O95" s="234"/>
      <c r="P95" s="234"/>
      <c r="Q95" s="234"/>
      <c r="R95" s="234"/>
      <c r="S95" s="234"/>
      <c r="T95" s="235"/>
      <c r="AT95" s="236" t="s">
        <v>197</v>
      </c>
      <c r="AU95" s="236" t="s">
        <v>84</v>
      </c>
      <c r="AV95" s="13" t="s">
        <v>82</v>
      </c>
      <c r="AW95" s="13" t="s">
        <v>37</v>
      </c>
      <c r="AX95" s="13" t="s">
        <v>74</v>
      </c>
      <c r="AY95" s="236" t="s">
        <v>186</v>
      </c>
    </row>
    <row r="96" spans="2:65" s="12" customFormat="1" ht="13.5">
      <c r="B96" s="216"/>
      <c r="C96" s="217"/>
      <c r="D96" s="213" t="s">
        <v>197</v>
      </c>
      <c r="E96" s="218" t="s">
        <v>30</v>
      </c>
      <c r="F96" s="219" t="s">
        <v>640</v>
      </c>
      <c r="G96" s="217"/>
      <c r="H96" s="220">
        <v>0.35</v>
      </c>
      <c r="I96" s="221"/>
      <c r="J96" s="217"/>
      <c r="K96" s="217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197</v>
      </c>
      <c r="AU96" s="226" t="s">
        <v>84</v>
      </c>
      <c r="AV96" s="12" t="s">
        <v>84</v>
      </c>
      <c r="AW96" s="12" t="s">
        <v>37</v>
      </c>
      <c r="AX96" s="12" t="s">
        <v>74</v>
      </c>
      <c r="AY96" s="226" t="s">
        <v>186</v>
      </c>
    </row>
    <row r="97" spans="2:65" s="14" customFormat="1" ht="13.5">
      <c r="B97" s="237"/>
      <c r="C97" s="238"/>
      <c r="D97" s="213" t="s">
        <v>197</v>
      </c>
      <c r="E97" s="239" t="s">
        <v>30</v>
      </c>
      <c r="F97" s="240" t="s">
        <v>235</v>
      </c>
      <c r="G97" s="238"/>
      <c r="H97" s="241">
        <v>0.35</v>
      </c>
      <c r="I97" s="242"/>
      <c r="J97" s="238"/>
      <c r="K97" s="238"/>
      <c r="L97" s="243"/>
      <c r="M97" s="244"/>
      <c r="N97" s="245"/>
      <c r="O97" s="245"/>
      <c r="P97" s="245"/>
      <c r="Q97" s="245"/>
      <c r="R97" s="245"/>
      <c r="S97" s="245"/>
      <c r="T97" s="246"/>
      <c r="AT97" s="247" t="s">
        <v>197</v>
      </c>
      <c r="AU97" s="247" t="s">
        <v>84</v>
      </c>
      <c r="AV97" s="14" t="s">
        <v>193</v>
      </c>
      <c r="AW97" s="14" t="s">
        <v>37</v>
      </c>
      <c r="AX97" s="14" t="s">
        <v>82</v>
      </c>
      <c r="AY97" s="247" t="s">
        <v>186</v>
      </c>
    </row>
    <row r="98" spans="2:65" s="1" customFormat="1" ht="16.5" customHeight="1">
      <c r="B98" s="41"/>
      <c r="C98" s="201" t="s">
        <v>193</v>
      </c>
      <c r="D98" s="201" t="s">
        <v>188</v>
      </c>
      <c r="E98" s="202" t="s">
        <v>237</v>
      </c>
      <c r="F98" s="203" t="s">
        <v>238</v>
      </c>
      <c r="G98" s="204" t="s">
        <v>212</v>
      </c>
      <c r="H98" s="205">
        <v>3.125</v>
      </c>
      <c r="I98" s="206"/>
      <c r="J98" s="207">
        <f>ROUND(I98*H98,2)</f>
        <v>0</v>
      </c>
      <c r="K98" s="203" t="s">
        <v>192</v>
      </c>
      <c r="L98" s="61"/>
      <c r="M98" s="208" t="s">
        <v>30</v>
      </c>
      <c r="N98" s="209" t="s">
        <v>45</v>
      </c>
      <c r="O98" s="42"/>
      <c r="P98" s="210">
        <f>O98*H98</f>
        <v>0</v>
      </c>
      <c r="Q98" s="210">
        <v>0</v>
      </c>
      <c r="R98" s="210">
        <f>Q98*H98</f>
        <v>0</v>
      </c>
      <c r="S98" s="210">
        <v>0</v>
      </c>
      <c r="T98" s="211">
        <f>S98*H98</f>
        <v>0</v>
      </c>
      <c r="AR98" s="24" t="s">
        <v>193</v>
      </c>
      <c r="AT98" s="24" t="s">
        <v>188</v>
      </c>
      <c r="AU98" s="24" t="s">
        <v>84</v>
      </c>
      <c r="AY98" s="24" t="s">
        <v>186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24" t="s">
        <v>82</v>
      </c>
      <c r="BK98" s="212">
        <f>ROUND(I98*H98,2)</f>
        <v>0</v>
      </c>
      <c r="BL98" s="24" t="s">
        <v>193</v>
      </c>
      <c r="BM98" s="24" t="s">
        <v>641</v>
      </c>
    </row>
    <row r="99" spans="2:65" s="1" customFormat="1" ht="27">
      <c r="B99" s="41"/>
      <c r="C99" s="63"/>
      <c r="D99" s="213" t="s">
        <v>195</v>
      </c>
      <c r="E99" s="63"/>
      <c r="F99" s="214" t="s">
        <v>240</v>
      </c>
      <c r="G99" s="63"/>
      <c r="H99" s="63"/>
      <c r="I99" s="172"/>
      <c r="J99" s="63"/>
      <c r="K99" s="63"/>
      <c r="L99" s="61"/>
      <c r="M99" s="215"/>
      <c r="N99" s="42"/>
      <c r="O99" s="42"/>
      <c r="P99" s="42"/>
      <c r="Q99" s="42"/>
      <c r="R99" s="42"/>
      <c r="S99" s="42"/>
      <c r="T99" s="78"/>
      <c r="AT99" s="24" t="s">
        <v>195</v>
      </c>
      <c r="AU99" s="24" t="s">
        <v>84</v>
      </c>
    </row>
    <row r="100" spans="2:65" s="13" customFormat="1" ht="13.5">
      <c r="B100" s="227"/>
      <c r="C100" s="228"/>
      <c r="D100" s="213" t="s">
        <v>197</v>
      </c>
      <c r="E100" s="229" t="s">
        <v>30</v>
      </c>
      <c r="F100" s="230" t="s">
        <v>642</v>
      </c>
      <c r="G100" s="228"/>
      <c r="H100" s="229" t="s">
        <v>30</v>
      </c>
      <c r="I100" s="231"/>
      <c r="J100" s="228"/>
      <c r="K100" s="228"/>
      <c r="L100" s="232"/>
      <c r="M100" s="233"/>
      <c r="N100" s="234"/>
      <c r="O100" s="234"/>
      <c r="P100" s="234"/>
      <c r="Q100" s="234"/>
      <c r="R100" s="234"/>
      <c r="S100" s="234"/>
      <c r="T100" s="235"/>
      <c r="AT100" s="236" t="s">
        <v>197</v>
      </c>
      <c r="AU100" s="236" t="s">
        <v>84</v>
      </c>
      <c r="AV100" s="13" t="s">
        <v>82</v>
      </c>
      <c r="AW100" s="13" t="s">
        <v>37</v>
      </c>
      <c r="AX100" s="13" t="s">
        <v>74</v>
      </c>
      <c r="AY100" s="236" t="s">
        <v>186</v>
      </c>
    </row>
    <row r="101" spans="2:65" s="12" customFormat="1" ht="13.5">
      <c r="B101" s="216"/>
      <c r="C101" s="217"/>
      <c r="D101" s="213" t="s">
        <v>197</v>
      </c>
      <c r="E101" s="218" t="s">
        <v>30</v>
      </c>
      <c r="F101" s="219" t="s">
        <v>643</v>
      </c>
      <c r="G101" s="217"/>
      <c r="H101" s="220">
        <v>3.125</v>
      </c>
      <c r="I101" s="221"/>
      <c r="J101" s="217"/>
      <c r="K101" s="217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197</v>
      </c>
      <c r="AU101" s="226" t="s">
        <v>84</v>
      </c>
      <c r="AV101" s="12" t="s">
        <v>84</v>
      </c>
      <c r="AW101" s="12" t="s">
        <v>37</v>
      </c>
      <c r="AX101" s="12" t="s">
        <v>74</v>
      </c>
      <c r="AY101" s="226" t="s">
        <v>186</v>
      </c>
    </row>
    <row r="102" spans="2:65" s="14" customFormat="1" ht="13.5">
      <c r="B102" s="237"/>
      <c r="C102" s="238"/>
      <c r="D102" s="213" t="s">
        <v>197</v>
      </c>
      <c r="E102" s="239" t="s">
        <v>30</v>
      </c>
      <c r="F102" s="240" t="s">
        <v>235</v>
      </c>
      <c r="G102" s="238"/>
      <c r="H102" s="241">
        <v>3.125</v>
      </c>
      <c r="I102" s="242"/>
      <c r="J102" s="238"/>
      <c r="K102" s="238"/>
      <c r="L102" s="243"/>
      <c r="M102" s="244"/>
      <c r="N102" s="245"/>
      <c r="O102" s="245"/>
      <c r="P102" s="245"/>
      <c r="Q102" s="245"/>
      <c r="R102" s="245"/>
      <c r="S102" s="245"/>
      <c r="T102" s="246"/>
      <c r="AT102" s="247" t="s">
        <v>197</v>
      </c>
      <c r="AU102" s="247" t="s">
        <v>84</v>
      </c>
      <c r="AV102" s="14" t="s">
        <v>193</v>
      </c>
      <c r="AW102" s="14" t="s">
        <v>37</v>
      </c>
      <c r="AX102" s="14" t="s">
        <v>82</v>
      </c>
      <c r="AY102" s="247" t="s">
        <v>186</v>
      </c>
    </row>
    <row r="103" spans="2:65" s="1" customFormat="1" ht="16.5" customHeight="1">
      <c r="B103" s="41"/>
      <c r="C103" s="201" t="s">
        <v>216</v>
      </c>
      <c r="D103" s="201" t="s">
        <v>188</v>
      </c>
      <c r="E103" s="202" t="s">
        <v>244</v>
      </c>
      <c r="F103" s="203" t="s">
        <v>245</v>
      </c>
      <c r="G103" s="204" t="s">
        <v>212</v>
      </c>
      <c r="H103" s="205">
        <v>1.5629999999999999</v>
      </c>
      <c r="I103" s="206"/>
      <c r="J103" s="207">
        <f>ROUND(I103*H103,2)</f>
        <v>0</v>
      </c>
      <c r="K103" s="203" t="s">
        <v>192</v>
      </c>
      <c r="L103" s="61"/>
      <c r="M103" s="208" t="s">
        <v>30</v>
      </c>
      <c r="N103" s="209" t="s">
        <v>45</v>
      </c>
      <c r="O103" s="42"/>
      <c r="P103" s="210">
        <f>O103*H103</f>
        <v>0</v>
      </c>
      <c r="Q103" s="210">
        <v>0</v>
      </c>
      <c r="R103" s="210">
        <f>Q103*H103</f>
        <v>0</v>
      </c>
      <c r="S103" s="210">
        <v>0</v>
      </c>
      <c r="T103" s="211">
        <f>S103*H103</f>
        <v>0</v>
      </c>
      <c r="AR103" s="24" t="s">
        <v>193</v>
      </c>
      <c r="AT103" s="24" t="s">
        <v>188</v>
      </c>
      <c r="AU103" s="24" t="s">
        <v>84</v>
      </c>
      <c r="AY103" s="24" t="s">
        <v>186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24" t="s">
        <v>82</v>
      </c>
      <c r="BK103" s="212">
        <f>ROUND(I103*H103,2)</f>
        <v>0</v>
      </c>
      <c r="BL103" s="24" t="s">
        <v>193</v>
      </c>
      <c r="BM103" s="24" t="s">
        <v>644</v>
      </c>
    </row>
    <row r="104" spans="2:65" s="1" customFormat="1" ht="27">
      <c r="B104" s="41"/>
      <c r="C104" s="63"/>
      <c r="D104" s="213" t="s">
        <v>195</v>
      </c>
      <c r="E104" s="63"/>
      <c r="F104" s="214" t="s">
        <v>247</v>
      </c>
      <c r="G104" s="63"/>
      <c r="H104" s="63"/>
      <c r="I104" s="172"/>
      <c r="J104" s="63"/>
      <c r="K104" s="63"/>
      <c r="L104" s="61"/>
      <c r="M104" s="215"/>
      <c r="N104" s="42"/>
      <c r="O104" s="42"/>
      <c r="P104" s="42"/>
      <c r="Q104" s="42"/>
      <c r="R104" s="42"/>
      <c r="S104" s="42"/>
      <c r="T104" s="78"/>
      <c r="AT104" s="24" t="s">
        <v>195</v>
      </c>
      <c r="AU104" s="24" t="s">
        <v>84</v>
      </c>
    </row>
    <row r="105" spans="2:65" s="12" customFormat="1" ht="13.5">
      <c r="B105" s="216"/>
      <c r="C105" s="217"/>
      <c r="D105" s="213" t="s">
        <v>197</v>
      </c>
      <c r="E105" s="218" t="s">
        <v>30</v>
      </c>
      <c r="F105" s="219" t="s">
        <v>645</v>
      </c>
      <c r="G105" s="217"/>
      <c r="H105" s="220">
        <v>1.5629999999999999</v>
      </c>
      <c r="I105" s="221"/>
      <c r="J105" s="217"/>
      <c r="K105" s="217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197</v>
      </c>
      <c r="AU105" s="226" t="s">
        <v>84</v>
      </c>
      <c r="AV105" s="12" t="s">
        <v>84</v>
      </c>
      <c r="AW105" s="12" t="s">
        <v>37</v>
      </c>
      <c r="AX105" s="12" t="s">
        <v>74</v>
      </c>
      <c r="AY105" s="226" t="s">
        <v>186</v>
      </c>
    </row>
    <row r="106" spans="2:65" s="14" customFormat="1" ht="13.5">
      <c r="B106" s="237"/>
      <c r="C106" s="238"/>
      <c r="D106" s="213" t="s">
        <v>197</v>
      </c>
      <c r="E106" s="239" t="s">
        <v>30</v>
      </c>
      <c r="F106" s="240" t="s">
        <v>235</v>
      </c>
      <c r="G106" s="238"/>
      <c r="H106" s="241">
        <v>1.5629999999999999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AT106" s="247" t="s">
        <v>197</v>
      </c>
      <c r="AU106" s="247" t="s">
        <v>84</v>
      </c>
      <c r="AV106" s="14" t="s">
        <v>193</v>
      </c>
      <c r="AW106" s="14" t="s">
        <v>37</v>
      </c>
      <c r="AX106" s="14" t="s">
        <v>82</v>
      </c>
      <c r="AY106" s="247" t="s">
        <v>186</v>
      </c>
    </row>
    <row r="107" spans="2:65" s="1" customFormat="1" ht="25.5" customHeight="1">
      <c r="B107" s="41"/>
      <c r="C107" s="201" t="s">
        <v>222</v>
      </c>
      <c r="D107" s="201" t="s">
        <v>188</v>
      </c>
      <c r="E107" s="202" t="s">
        <v>646</v>
      </c>
      <c r="F107" s="203" t="s">
        <v>647</v>
      </c>
      <c r="G107" s="204" t="s">
        <v>212</v>
      </c>
      <c r="H107" s="205">
        <v>3.125</v>
      </c>
      <c r="I107" s="206"/>
      <c r="J107" s="207">
        <f>ROUND(I107*H107,2)</f>
        <v>0</v>
      </c>
      <c r="K107" s="203" t="s">
        <v>192</v>
      </c>
      <c r="L107" s="61"/>
      <c r="M107" s="208" t="s">
        <v>30</v>
      </c>
      <c r="N107" s="209" t="s">
        <v>45</v>
      </c>
      <c r="O107" s="42"/>
      <c r="P107" s="210">
        <f>O107*H107</f>
        <v>0</v>
      </c>
      <c r="Q107" s="210">
        <v>0</v>
      </c>
      <c r="R107" s="210">
        <f>Q107*H107</f>
        <v>0</v>
      </c>
      <c r="S107" s="210">
        <v>0</v>
      </c>
      <c r="T107" s="211">
        <f>S107*H107</f>
        <v>0</v>
      </c>
      <c r="AR107" s="24" t="s">
        <v>193</v>
      </c>
      <c r="AT107" s="24" t="s">
        <v>188</v>
      </c>
      <c r="AU107" s="24" t="s">
        <v>84</v>
      </c>
      <c r="AY107" s="24" t="s">
        <v>186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4" t="s">
        <v>82</v>
      </c>
      <c r="BK107" s="212">
        <f>ROUND(I107*H107,2)</f>
        <v>0</v>
      </c>
      <c r="BL107" s="24" t="s">
        <v>193</v>
      </c>
      <c r="BM107" s="24" t="s">
        <v>648</v>
      </c>
    </row>
    <row r="108" spans="2:65" s="1" customFormat="1" ht="27">
      <c r="B108" s="41"/>
      <c r="C108" s="63"/>
      <c r="D108" s="213" t="s">
        <v>195</v>
      </c>
      <c r="E108" s="63"/>
      <c r="F108" s="214" t="s">
        <v>649</v>
      </c>
      <c r="G108" s="63"/>
      <c r="H108" s="63"/>
      <c r="I108" s="172"/>
      <c r="J108" s="63"/>
      <c r="K108" s="63"/>
      <c r="L108" s="61"/>
      <c r="M108" s="215"/>
      <c r="N108" s="42"/>
      <c r="O108" s="42"/>
      <c r="P108" s="42"/>
      <c r="Q108" s="42"/>
      <c r="R108" s="42"/>
      <c r="S108" s="42"/>
      <c r="T108" s="78"/>
      <c r="AT108" s="24" t="s">
        <v>195</v>
      </c>
      <c r="AU108" s="24" t="s">
        <v>84</v>
      </c>
    </row>
    <row r="109" spans="2:65" s="12" customFormat="1" ht="13.5">
      <c r="B109" s="216"/>
      <c r="C109" s="217"/>
      <c r="D109" s="213" t="s">
        <v>197</v>
      </c>
      <c r="E109" s="218" t="s">
        <v>30</v>
      </c>
      <c r="F109" s="219" t="s">
        <v>650</v>
      </c>
      <c r="G109" s="217"/>
      <c r="H109" s="220">
        <v>3.125</v>
      </c>
      <c r="I109" s="221"/>
      <c r="J109" s="217"/>
      <c r="K109" s="217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197</v>
      </c>
      <c r="AU109" s="226" t="s">
        <v>84</v>
      </c>
      <c r="AV109" s="12" t="s">
        <v>84</v>
      </c>
      <c r="AW109" s="12" t="s">
        <v>37</v>
      </c>
      <c r="AX109" s="12" t="s">
        <v>74</v>
      </c>
      <c r="AY109" s="226" t="s">
        <v>186</v>
      </c>
    </row>
    <row r="110" spans="2:65" s="14" customFormat="1" ht="13.5">
      <c r="B110" s="237"/>
      <c r="C110" s="238"/>
      <c r="D110" s="213" t="s">
        <v>197</v>
      </c>
      <c r="E110" s="239" t="s">
        <v>30</v>
      </c>
      <c r="F110" s="240" t="s">
        <v>235</v>
      </c>
      <c r="G110" s="238"/>
      <c r="H110" s="241">
        <v>3.125</v>
      </c>
      <c r="I110" s="242"/>
      <c r="J110" s="238"/>
      <c r="K110" s="238"/>
      <c r="L110" s="243"/>
      <c r="M110" s="244"/>
      <c r="N110" s="245"/>
      <c r="O110" s="245"/>
      <c r="P110" s="245"/>
      <c r="Q110" s="245"/>
      <c r="R110" s="245"/>
      <c r="S110" s="245"/>
      <c r="T110" s="246"/>
      <c r="AT110" s="247" t="s">
        <v>197</v>
      </c>
      <c r="AU110" s="247" t="s">
        <v>84</v>
      </c>
      <c r="AV110" s="14" t="s">
        <v>193</v>
      </c>
      <c r="AW110" s="14" t="s">
        <v>37</v>
      </c>
      <c r="AX110" s="14" t="s">
        <v>82</v>
      </c>
      <c r="AY110" s="247" t="s">
        <v>186</v>
      </c>
    </row>
    <row r="111" spans="2:65" s="1" customFormat="1" ht="25.5" customHeight="1">
      <c r="B111" s="41"/>
      <c r="C111" s="201" t="s">
        <v>229</v>
      </c>
      <c r="D111" s="201" t="s">
        <v>188</v>
      </c>
      <c r="E111" s="202" t="s">
        <v>651</v>
      </c>
      <c r="F111" s="203" t="s">
        <v>652</v>
      </c>
      <c r="G111" s="204" t="s">
        <v>212</v>
      </c>
      <c r="H111" s="205">
        <v>1.5629999999999999</v>
      </c>
      <c r="I111" s="206"/>
      <c r="J111" s="207">
        <f>ROUND(I111*H111,2)</f>
        <v>0</v>
      </c>
      <c r="K111" s="203" t="s">
        <v>192</v>
      </c>
      <c r="L111" s="61"/>
      <c r="M111" s="208" t="s">
        <v>30</v>
      </c>
      <c r="N111" s="209" t="s">
        <v>45</v>
      </c>
      <c r="O111" s="42"/>
      <c r="P111" s="210">
        <f>O111*H111</f>
        <v>0</v>
      </c>
      <c r="Q111" s="210">
        <v>0</v>
      </c>
      <c r="R111" s="210">
        <f>Q111*H111</f>
        <v>0</v>
      </c>
      <c r="S111" s="210">
        <v>0</v>
      </c>
      <c r="T111" s="211">
        <f>S111*H111</f>
        <v>0</v>
      </c>
      <c r="AR111" s="24" t="s">
        <v>193</v>
      </c>
      <c r="AT111" s="24" t="s">
        <v>188</v>
      </c>
      <c r="AU111" s="24" t="s">
        <v>84</v>
      </c>
      <c r="AY111" s="24" t="s">
        <v>186</v>
      </c>
      <c r="BE111" s="212">
        <f>IF(N111="základní",J111,0)</f>
        <v>0</v>
      </c>
      <c r="BF111" s="212">
        <f>IF(N111="snížená",J111,0)</f>
        <v>0</v>
      </c>
      <c r="BG111" s="212">
        <f>IF(N111="zákl. přenesená",J111,0)</f>
        <v>0</v>
      </c>
      <c r="BH111" s="212">
        <f>IF(N111="sníž. přenesená",J111,0)</f>
        <v>0</v>
      </c>
      <c r="BI111" s="212">
        <f>IF(N111="nulová",J111,0)</f>
        <v>0</v>
      </c>
      <c r="BJ111" s="24" t="s">
        <v>82</v>
      </c>
      <c r="BK111" s="212">
        <f>ROUND(I111*H111,2)</f>
        <v>0</v>
      </c>
      <c r="BL111" s="24" t="s">
        <v>193</v>
      </c>
      <c r="BM111" s="24" t="s">
        <v>653</v>
      </c>
    </row>
    <row r="112" spans="2:65" s="1" customFormat="1" ht="40.5">
      <c r="B112" s="41"/>
      <c r="C112" s="63"/>
      <c r="D112" s="213" t="s">
        <v>195</v>
      </c>
      <c r="E112" s="63"/>
      <c r="F112" s="214" t="s">
        <v>654</v>
      </c>
      <c r="G112" s="63"/>
      <c r="H112" s="63"/>
      <c r="I112" s="172"/>
      <c r="J112" s="63"/>
      <c r="K112" s="63"/>
      <c r="L112" s="61"/>
      <c r="M112" s="215"/>
      <c r="N112" s="42"/>
      <c r="O112" s="42"/>
      <c r="P112" s="42"/>
      <c r="Q112" s="42"/>
      <c r="R112" s="42"/>
      <c r="S112" s="42"/>
      <c r="T112" s="78"/>
      <c r="AT112" s="24" t="s">
        <v>195</v>
      </c>
      <c r="AU112" s="24" t="s">
        <v>84</v>
      </c>
    </row>
    <row r="113" spans="2:65" s="12" customFormat="1" ht="13.5">
      <c r="B113" s="216"/>
      <c r="C113" s="217"/>
      <c r="D113" s="213" t="s">
        <v>197</v>
      </c>
      <c r="E113" s="218" t="s">
        <v>30</v>
      </c>
      <c r="F113" s="219" t="s">
        <v>655</v>
      </c>
      <c r="G113" s="217"/>
      <c r="H113" s="220">
        <v>1.5629999999999999</v>
      </c>
      <c r="I113" s="221"/>
      <c r="J113" s="217"/>
      <c r="K113" s="217"/>
      <c r="L113" s="222"/>
      <c r="M113" s="223"/>
      <c r="N113" s="224"/>
      <c r="O113" s="224"/>
      <c r="P113" s="224"/>
      <c r="Q113" s="224"/>
      <c r="R113" s="224"/>
      <c r="S113" s="224"/>
      <c r="T113" s="225"/>
      <c r="AT113" s="226" t="s">
        <v>197</v>
      </c>
      <c r="AU113" s="226" t="s">
        <v>84</v>
      </c>
      <c r="AV113" s="12" t="s">
        <v>84</v>
      </c>
      <c r="AW113" s="12" t="s">
        <v>37</v>
      </c>
      <c r="AX113" s="12" t="s">
        <v>74</v>
      </c>
      <c r="AY113" s="226" t="s">
        <v>186</v>
      </c>
    </row>
    <row r="114" spans="2:65" s="14" customFormat="1" ht="13.5">
      <c r="B114" s="237"/>
      <c r="C114" s="238"/>
      <c r="D114" s="213" t="s">
        <v>197</v>
      </c>
      <c r="E114" s="239" t="s">
        <v>30</v>
      </c>
      <c r="F114" s="240" t="s">
        <v>235</v>
      </c>
      <c r="G114" s="238"/>
      <c r="H114" s="241">
        <v>1.5629999999999999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AT114" s="247" t="s">
        <v>197</v>
      </c>
      <c r="AU114" s="247" t="s">
        <v>84</v>
      </c>
      <c r="AV114" s="14" t="s">
        <v>193</v>
      </c>
      <c r="AW114" s="14" t="s">
        <v>37</v>
      </c>
      <c r="AX114" s="14" t="s">
        <v>82</v>
      </c>
      <c r="AY114" s="247" t="s">
        <v>186</v>
      </c>
    </row>
    <row r="115" spans="2:65" s="1" customFormat="1" ht="16.5" customHeight="1">
      <c r="B115" s="41"/>
      <c r="C115" s="201" t="s">
        <v>236</v>
      </c>
      <c r="D115" s="201" t="s">
        <v>188</v>
      </c>
      <c r="E115" s="202" t="s">
        <v>656</v>
      </c>
      <c r="F115" s="203" t="s">
        <v>657</v>
      </c>
      <c r="G115" s="204" t="s">
        <v>212</v>
      </c>
      <c r="H115" s="205">
        <v>3.125</v>
      </c>
      <c r="I115" s="206"/>
      <c r="J115" s="207">
        <f>ROUND(I115*H115,2)</f>
        <v>0</v>
      </c>
      <c r="K115" s="203" t="s">
        <v>192</v>
      </c>
      <c r="L115" s="61"/>
      <c r="M115" s="208" t="s">
        <v>30</v>
      </c>
      <c r="N115" s="209" t="s">
        <v>45</v>
      </c>
      <c r="O115" s="42"/>
      <c r="P115" s="210">
        <f>O115*H115</f>
        <v>0</v>
      </c>
      <c r="Q115" s="210">
        <v>0</v>
      </c>
      <c r="R115" s="210">
        <f>Q115*H115</f>
        <v>0</v>
      </c>
      <c r="S115" s="210">
        <v>0</v>
      </c>
      <c r="T115" s="211">
        <f>S115*H115</f>
        <v>0</v>
      </c>
      <c r="AR115" s="24" t="s">
        <v>193</v>
      </c>
      <c r="AT115" s="24" t="s">
        <v>188</v>
      </c>
      <c r="AU115" s="24" t="s">
        <v>84</v>
      </c>
      <c r="AY115" s="24" t="s">
        <v>186</v>
      </c>
      <c r="BE115" s="212">
        <f>IF(N115="základní",J115,0)</f>
        <v>0</v>
      </c>
      <c r="BF115" s="212">
        <f>IF(N115="snížená",J115,0)</f>
        <v>0</v>
      </c>
      <c r="BG115" s="212">
        <f>IF(N115="zákl. přenesená",J115,0)</f>
        <v>0</v>
      </c>
      <c r="BH115" s="212">
        <f>IF(N115="sníž. přenesená",J115,0)</f>
        <v>0</v>
      </c>
      <c r="BI115" s="212">
        <f>IF(N115="nulová",J115,0)</f>
        <v>0</v>
      </c>
      <c r="BJ115" s="24" t="s">
        <v>82</v>
      </c>
      <c r="BK115" s="212">
        <f>ROUND(I115*H115,2)</f>
        <v>0</v>
      </c>
      <c r="BL115" s="24" t="s">
        <v>193</v>
      </c>
      <c r="BM115" s="24" t="s">
        <v>658</v>
      </c>
    </row>
    <row r="116" spans="2:65" s="1" customFormat="1" ht="27">
      <c r="B116" s="41"/>
      <c r="C116" s="63"/>
      <c r="D116" s="213" t="s">
        <v>195</v>
      </c>
      <c r="E116" s="63"/>
      <c r="F116" s="214" t="s">
        <v>659</v>
      </c>
      <c r="G116" s="63"/>
      <c r="H116" s="63"/>
      <c r="I116" s="172"/>
      <c r="J116" s="63"/>
      <c r="K116" s="63"/>
      <c r="L116" s="61"/>
      <c r="M116" s="215"/>
      <c r="N116" s="42"/>
      <c r="O116" s="42"/>
      <c r="P116" s="42"/>
      <c r="Q116" s="42"/>
      <c r="R116" s="42"/>
      <c r="S116" s="42"/>
      <c r="T116" s="78"/>
      <c r="AT116" s="24" t="s">
        <v>195</v>
      </c>
      <c r="AU116" s="24" t="s">
        <v>84</v>
      </c>
    </row>
    <row r="117" spans="2:65" s="12" customFormat="1" ht="13.5">
      <c r="B117" s="216"/>
      <c r="C117" s="217"/>
      <c r="D117" s="213" t="s">
        <v>197</v>
      </c>
      <c r="E117" s="218" t="s">
        <v>30</v>
      </c>
      <c r="F117" s="219" t="s">
        <v>650</v>
      </c>
      <c r="G117" s="217"/>
      <c r="H117" s="220">
        <v>3.125</v>
      </c>
      <c r="I117" s="221"/>
      <c r="J117" s="217"/>
      <c r="K117" s="217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197</v>
      </c>
      <c r="AU117" s="226" t="s">
        <v>84</v>
      </c>
      <c r="AV117" s="12" t="s">
        <v>84</v>
      </c>
      <c r="AW117" s="12" t="s">
        <v>37</v>
      </c>
      <c r="AX117" s="12" t="s">
        <v>74</v>
      </c>
      <c r="AY117" s="226" t="s">
        <v>186</v>
      </c>
    </row>
    <row r="118" spans="2:65" s="14" customFormat="1" ht="13.5">
      <c r="B118" s="237"/>
      <c r="C118" s="238"/>
      <c r="D118" s="213" t="s">
        <v>197</v>
      </c>
      <c r="E118" s="239" t="s">
        <v>30</v>
      </c>
      <c r="F118" s="240" t="s">
        <v>235</v>
      </c>
      <c r="G118" s="238"/>
      <c r="H118" s="241">
        <v>3.125</v>
      </c>
      <c r="I118" s="242"/>
      <c r="J118" s="238"/>
      <c r="K118" s="238"/>
      <c r="L118" s="243"/>
      <c r="M118" s="244"/>
      <c r="N118" s="245"/>
      <c r="O118" s="245"/>
      <c r="P118" s="245"/>
      <c r="Q118" s="245"/>
      <c r="R118" s="245"/>
      <c r="S118" s="245"/>
      <c r="T118" s="246"/>
      <c r="AT118" s="247" t="s">
        <v>197</v>
      </c>
      <c r="AU118" s="247" t="s">
        <v>84</v>
      </c>
      <c r="AV118" s="14" t="s">
        <v>193</v>
      </c>
      <c r="AW118" s="14" t="s">
        <v>37</v>
      </c>
      <c r="AX118" s="14" t="s">
        <v>82</v>
      </c>
      <c r="AY118" s="247" t="s">
        <v>186</v>
      </c>
    </row>
    <row r="119" spans="2:65" s="1" customFormat="1" ht="16.5" customHeight="1">
      <c r="B119" s="41"/>
      <c r="C119" s="201" t="s">
        <v>243</v>
      </c>
      <c r="D119" s="201" t="s">
        <v>188</v>
      </c>
      <c r="E119" s="202" t="s">
        <v>660</v>
      </c>
      <c r="F119" s="203" t="s">
        <v>661</v>
      </c>
      <c r="G119" s="204" t="s">
        <v>212</v>
      </c>
      <c r="H119" s="205">
        <v>1.5629999999999999</v>
      </c>
      <c r="I119" s="206"/>
      <c r="J119" s="207">
        <f>ROUND(I119*H119,2)</f>
        <v>0</v>
      </c>
      <c r="K119" s="203" t="s">
        <v>192</v>
      </c>
      <c r="L119" s="61"/>
      <c r="M119" s="208" t="s">
        <v>30</v>
      </c>
      <c r="N119" s="209" t="s">
        <v>45</v>
      </c>
      <c r="O119" s="42"/>
      <c r="P119" s="210">
        <f>O119*H119</f>
        <v>0</v>
      </c>
      <c r="Q119" s="210">
        <v>0</v>
      </c>
      <c r="R119" s="210">
        <f>Q119*H119</f>
        <v>0</v>
      </c>
      <c r="S119" s="210">
        <v>0</v>
      </c>
      <c r="T119" s="211">
        <f>S119*H119</f>
        <v>0</v>
      </c>
      <c r="AR119" s="24" t="s">
        <v>193</v>
      </c>
      <c r="AT119" s="24" t="s">
        <v>188</v>
      </c>
      <c r="AU119" s="24" t="s">
        <v>84</v>
      </c>
      <c r="AY119" s="24" t="s">
        <v>186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24" t="s">
        <v>82</v>
      </c>
      <c r="BK119" s="212">
        <f>ROUND(I119*H119,2)</f>
        <v>0</v>
      </c>
      <c r="BL119" s="24" t="s">
        <v>193</v>
      </c>
      <c r="BM119" s="24" t="s">
        <v>662</v>
      </c>
    </row>
    <row r="120" spans="2:65" s="1" customFormat="1" ht="27">
      <c r="B120" s="41"/>
      <c r="C120" s="63"/>
      <c r="D120" s="213" t="s">
        <v>195</v>
      </c>
      <c r="E120" s="63"/>
      <c r="F120" s="214" t="s">
        <v>663</v>
      </c>
      <c r="G120" s="63"/>
      <c r="H120" s="63"/>
      <c r="I120" s="172"/>
      <c r="J120" s="63"/>
      <c r="K120" s="63"/>
      <c r="L120" s="61"/>
      <c r="M120" s="215"/>
      <c r="N120" s="42"/>
      <c r="O120" s="42"/>
      <c r="P120" s="42"/>
      <c r="Q120" s="42"/>
      <c r="R120" s="42"/>
      <c r="S120" s="42"/>
      <c r="T120" s="78"/>
      <c r="AT120" s="24" t="s">
        <v>195</v>
      </c>
      <c r="AU120" s="24" t="s">
        <v>84</v>
      </c>
    </row>
    <row r="121" spans="2:65" s="12" customFormat="1" ht="13.5">
      <c r="B121" s="216"/>
      <c r="C121" s="217"/>
      <c r="D121" s="213" t="s">
        <v>197</v>
      </c>
      <c r="E121" s="218" t="s">
        <v>30</v>
      </c>
      <c r="F121" s="219" t="s">
        <v>655</v>
      </c>
      <c r="G121" s="217"/>
      <c r="H121" s="220">
        <v>1.5629999999999999</v>
      </c>
      <c r="I121" s="221"/>
      <c r="J121" s="217"/>
      <c r="K121" s="217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197</v>
      </c>
      <c r="AU121" s="226" t="s">
        <v>84</v>
      </c>
      <c r="AV121" s="12" t="s">
        <v>84</v>
      </c>
      <c r="AW121" s="12" t="s">
        <v>37</v>
      </c>
      <c r="AX121" s="12" t="s">
        <v>74</v>
      </c>
      <c r="AY121" s="226" t="s">
        <v>186</v>
      </c>
    </row>
    <row r="122" spans="2:65" s="14" customFormat="1" ht="13.5">
      <c r="B122" s="237"/>
      <c r="C122" s="238"/>
      <c r="D122" s="213" t="s">
        <v>197</v>
      </c>
      <c r="E122" s="239" t="s">
        <v>30</v>
      </c>
      <c r="F122" s="240" t="s">
        <v>235</v>
      </c>
      <c r="G122" s="238"/>
      <c r="H122" s="241">
        <v>1.5629999999999999</v>
      </c>
      <c r="I122" s="242"/>
      <c r="J122" s="238"/>
      <c r="K122" s="238"/>
      <c r="L122" s="243"/>
      <c r="M122" s="244"/>
      <c r="N122" s="245"/>
      <c r="O122" s="245"/>
      <c r="P122" s="245"/>
      <c r="Q122" s="245"/>
      <c r="R122" s="245"/>
      <c r="S122" s="245"/>
      <c r="T122" s="246"/>
      <c r="AT122" s="247" t="s">
        <v>197</v>
      </c>
      <c r="AU122" s="247" t="s">
        <v>84</v>
      </c>
      <c r="AV122" s="14" t="s">
        <v>193</v>
      </c>
      <c r="AW122" s="14" t="s">
        <v>37</v>
      </c>
      <c r="AX122" s="14" t="s">
        <v>82</v>
      </c>
      <c r="AY122" s="247" t="s">
        <v>186</v>
      </c>
    </row>
    <row r="123" spans="2:65" s="1" customFormat="1" ht="25.5" customHeight="1">
      <c r="B123" s="41"/>
      <c r="C123" s="201" t="s">
        <v>249</v>
      </c>
      <c r="D123" s="201" t="s">
        <v>188</v>
      </c>
      <c r="E123" s="202" t="s">
        <v>664</v>
      </c>
      <c r="F123" s="203" t="s">
        <v>665</v>
      </c>
      <c r="G123" s="204" t="s">
        <v>212</v>
      </c>
      <c r="H123" s="205">
        <v>3.125</v>
      </c>
      <c r="I123" s="206"/>
      <c r="J123" s="207">
        <f>ROUND(I123*H123,2)</f>
        <v>0</v>
      </c>
      <c r="K123" s="203" t="s">
        <v>192</v>
      </c>
      <c r="L123" s="61"/>
      <c r="M123" s="208" t="s">
        <v>30</v>
      </c>
      <c r="N123" s="209" t="s">
        <v>45</v>
      </c>
      <c r="O123" s="42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AR123" s="24" t="s">
        <v>193</v>
      </c>
      <c r="AT123" s="24" t="s">
        <v>188</v>
      </c>
      <c r="AU123" s="24" t="s">
        <v>84</v>
      </c>
      <c r="AY123" s="24" t="s">
        <v>186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24" t="s">
        <v>82</v>
      </c>
      <c r="BK123" s="212">
        <f>ROUND(I123*H123,2)</f>
        <v>0</v>
      </c>
      <c r="BL123" s="24" t="s">
        <v>193</v>
      </c>
      <c r="BM123" s="24" t="s">
        <v>666</v>
      </c>
    </row>
    <row r="124" spans="2:65" s="1" customFormat="1" ht="27">
      <c r="B124" s="41"/>
      <c r="C124" s="63"/>
      <c r="D124" s="213" t="s">
        <v>195</v>
      </c>
      <c r="E124" s="63"/>
      <c r="F124" s="214" t="s">
        <v>667</v>
      </c>
      <c r="G124" s="63"/>
      <c r="H124" s="63"/>
      <c r="I124" s="172"/>
      <c r="J124" s="63"/>
      <c r="K124" s="63"/>
      <c r="L124" s="61"/>
      <c r="M124" s="215"/>
      <c r="N124" s="42"/>
      <c r="O124" s="42"/>
      <c r="P124" s="42"/>
      <c r="Q124" s="42"/>
      <c r="R124" s="42"/>
      <c r="S124" s="42"/>
      <c r="T124" s="78"/>
      <c r="AT124" s="24" t="s">
        <v>195</v>
      </c>
      <c r="AU124" s="24" t="s">
        <v>84</v>
      </c>
    </row>
    <row r="125" spans="2:65" s="12" customFormat="1" ht="13.5">
      <c r="B125" s="216"/>
      <c r="C125" s="217"/>
      <c r="D125" s="213" t="s">
        <v>197</v>
      </c>
      <c r="E125" s="218" t="s">
        <v>30</v>
      </c>
      <c r="F125" s="219" t="s">
        <v>650</v>
      </c>
      <c r="G125" s="217"/>
      <c r="H125" s="220">
        <v>3.125</v>
      </c>
      <c r="I125" s="221"/>
      <c r="J125" s="217"/>
      <c r="K125" s="217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197</v>
      </c>
      <c r="AU125" s="226" t="s">
        <v>84</v>
      </c>
      <c r="AV125" s="12" t="s">
        <v>84</v>
      </c>
      <c r="AW125" s="12" t="s">
        <v>37</v>
      </c>
      <c r="AX125" s="12" t="s">
        <v>74</v>
      </c>
      <c r="AY125" s="226" t="s">
        <v>186</v>
      </c>
    </row>
    <row r="126" spans="2:65" s="14" customFormat="1" ht="13.5">
      <c r="B126" s="237"/>
      <c r="C126" s="238"/>
      <c r="D126" s="213" t="s">
        <v>197</v>
      </c>
      <c r="E126" s="239" t="s">
        <v>30</v>
      </c>
      <c r="F126" s="240" t="s">
        <v>235</v>
      </c>
      <c r="G126" s="238"/>
      <c r="H126" s="241">
        <v>3.125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AT126" s="247" t="s">
        <v>197</v>
      </c>
      <c r="AU126" s="247" t="s">
        <v>84</v>
      </c>
      <c r="AV126" s="14" t="s">
        <v>193</v>
      </c>
      <c r="AW126" s="14" t="s">
        <v>37</v>
      </c>
      <c r="AX126" s="14" t="s">
        <v>82</v>
      </c>
      <c r="AY126" s="247" t="s">
        <v>186</v>
      </c>
    </row>
    <row r="127" spans="2:65" s="1" customFormat="1" ht="25.5" customHeight="1">
      <c r="B127" s="41"/>
      <c r="C127" s="201" t="s">
        <v>256</v>
      </c>
      <c r="D127" s="201" t="s">
        <v>188</v>
      </c>
      <c r="E127" s="202" t="s">
        <v>668</v>
      </c>
      <c r="F127" s="203" t="s">
        <v>669</v>
      </c>
      <c r="G127" s="204" t="s">
        <v>212</v>
      </c>
      <c r="H127" s="205">
        <v>1.5629999999999999</v>
      </c>
      <c r="I127" s="206"/>
      <c r="J127" s="207">
        <f>ROUND(I127*H127,2)</f>
        <v>0</v>
      </c>
      <c r="K127" s="203" t="s">
        <v>192</v>
      </c>
      <c r="L127" s="61"/>
      <c r="M127" s="208" t="s">
        <v>30</v>
      </c>
      <c r="N127" s="209" t="s">
        <v>45</v>
      </c>
      <c r="O127" s="42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AR127" s="24" t="s">
        <v>193</v>
      </c>
      <c r="AT127" s="24" t="s">
        <v>188</v>
      </c>
      <c r="AU127" s="24" t="s">
        <v>84</v>
      </c>
      <c r="AY127" s="24" t="s">
        <v>186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24" t="s">
        <v>82</v>
      </c>
      <c r="BK127" s="212">
        <f>ROUND(I127*H127,2)</f>
        <v>0</v>
      </c>
      <c r="BL127" s="24" t="s">
        <v>193</v>
      </c>
      <c r="BM127" s="24" t="s">
        <v>670</v>
      </c>
    </row>
    <row r="128" spans="2:65" s="1" customFormat="1" ht="40.5">
      <c r="B128" s="41"/>
      <c r="C128" s="63"/>
      <c r="D128" s="213" t="s">
        <v>195</v>
      </c>
      <c r="E128" s="63"/>
      <c r="F128" s="214" t="s">
        <v>671</v>
      </c>
      <c r="G128" s="63"/>
      <c r="H128" s="63"/>
      <c r="I128" s="172"/>
      <c r="J128" s="63"/>
      <c r="K128" s="63"/>
      <c r="L128" s="61"/>
      <c r="M128" s="215"/>
      <c r="N128" s="42"/>
      <c r="O128" s="42"/>
      <c r="P128" s="42"/>
      <c r="Q128" s="42"/>
      <c r="R128" s="42"/>
      <c r="S128" s="42"/>
      <c r="T128" s="78"/>
      <c r="AT128" s="24" t="s">
        <v>195</v>
      </c>
      <c r="AU128" s="24" t="s">
        <v>84</v>
      </c>
    </row>
    <row r="129" spans="2:65" s="12" customFormat="1" ht="13.5">
      <c r="B129" s="216"/>
      <c r="C129" s="217"/>
      <c r="D129" s="213" t="s">
        <v>197</v>
      </c>
      <c r="E129" s="218" t="s">
        <v>30</v>
      </c>
      <c r="F129" s="219" t="s">
        <v>655</v>
      </c>
      <c r="G129" s="217"/>
      <c r="H129" s="220">
        <v>1.5629999999999999</v>
      </c>
      <c r="I129" s="221"/>
      <c r="J129" s="217"/>
      <c r="K129" s="217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197</v>
      </c>
      <c r="AU129" s="226" t="s">
        <v>84</v>
      </c>
      <c r="AV129" s="12" t="s">
        <v>84</v>
      </c>
      <c r="AW129" s="12" t="s">
        <v>37</v>
      </c>
      <c r="AX129" s="12" t="s">
        <v>74</v>
      </c>
      <c r="AY129" s="226" t="s">
        <v>186</v>
      </c>
    </row>
    <row r="130" spans="2:65" s="14" customFormat="1" ht="13.5">
      <c r="B130" s="237"/>
      <c r="C130" s="238"/>
      <c r="D130" s="213" t="s">
        <v>197</v>
      </c>
      <c r="E130" s="239" t="s">
        <v>30</v>
      </c>
      <c r="F130" s="240" t="s">
        <v>235</v>
      </c>
      <c r="G130" s="238"/>
      <c r="H130" s="241">
        <v>1.5629999999999999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AT130" s="247" t="s">
        <v>197</v>
      </c>
      <c r="AU130" s="247" t="s">
        <v>84</v>
      </c>
      <c r="AV130" s="14" t="s">
        <v>193</v>
      </c>
      <c r="AW130" s="14" t="s">
        <v>37</v>
      </c>
      <c r="AX130" s="14" t="s">
        <v>82</v>
      </c>
      <c r="AY130" s="247" t="s">
        <v>186</v>
      </c>
    </row>
    <row r="131" spans="2:65" s="1" customFormat="1" ht="16.5" customHeight="1">
      <c r="B131" s="41"/>
      <c r="C131" s="201" t="s">
        <v>261</v>
      </c>
      <c r="D131" s="201" t="s">
        <v>188</v>
      </c>
      <c r="E131" s="202" t="s">
        <v>672</v>
      </c>
      <c r="F131" s="203" t="s">
        <v>673</v>
      </c>
      <c r="G131" s="204" t="s">
        <v>191</v>
      </c>
      <c r="H131" s="205">
        <v>27</v>
      </c>
      <c r="I131" s="206"/>
      <c r="J131" s="207">
        <f>ROUND(I131*H131,2)</f>
        <v>0</v>
      </c>
      <c r="K131" s="203" t="s">
        <v>192</v>
      </c>
      <c r="L131" s="61"/>
      <c r="M131" s="208" t="s">
        <v>30</v>
      </c>
      <c r="N131" s="209" t="s">
        <v>45</v>
      </c>
      <c r="O131" s="42"/>
      <c r="P131" s="210">
        <f>O131*H131</f>
        <v>0</v>
      </c>
      <c r="Q131" s="210">
        <v>8.4999999999999995E-4</v>
      </c>
      <c r="R131" s="210">
        <f>Q131*H131</f>
        <v>2.2949999999999998E-2</v>
      </c>
      <c r="S131" s="210">
        <v>0</v>
      </c>
      <c r="T131" s="211">
        <f>S131*H131</f>
        <v>0</v>
      </c>
      <c r="AR131" s="24" t="s">
        <v>193</v>
      </c>
      <c r="AT131" s="24" t="s">
        <v>188</v>
      </c>
      <c r="AU131" s="24" t="s">
        <v>84</v>
      </c>
      <c r="AY131" s="24" t="s">
        <v>186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24" t="s">
        <v>82</v>
      </c>
      <c r="BK131" s="212">
        <f>ROUND(I131*H131,2)</f>
        <v>0</v>
      </c>
      <c r="BL131" s="24" t="s">
        <v>193</v>
      </c>
      <c r="BM131" s="24" t="s">
        <v>674</v>
      </c>
    </row>
    <row r="132" spans="2:65" s="1" customFormat="1" ht="27">
      <c r="B132" s="41"/>
      <c r="C132" s="63"/>
      <c r="D132" s="213" t="s">
        <v>195</v>
      </c>
      <c r="E132" s="63"/>
      <c r="F132" s="214" t="s">
        <v>675</v>
      </c>
      <c r="G132" s="63"/>
      <c r="H132" s="63"/>
      <c r="I132" s="172"/>
      <c r="J132" s="63"/>
      <c r="K132" s="63"/>
      <c r="L132" s="61"/>
      <c r="M132" s="215"/>
      <c r="N132" s="42"/>
      <c r="O132" s="42"/>
      <c r="P132" s="42"/>
      <c r="Q132" s="42"/>
      <c r="R132" s="42"/>
      <c r="S132" s="42"/>
      <c r="T132" s="78"/>
      <c r="AT132" s="24" t="s">
        <v>195</v>
      </c>
      <c r="AU132" s="24" t="s">
        <v>84</v>
      </c>
    </row>
    <row r="133" spans="2:65" s="12" customFormat="1" ht="13.5">
      <c r="B133" s="216"/>
      <c r="C133" s="217"/>
      <c r="D133" s="213" t="s">
        <v>197</v>
      </c>
      <c r="E133" s="218" t="s">
        <v>30</v>
      </c>
      <c r="F133" s="219" t="s">
        <v>355</v>
      </c>
      <c r="G133" s="217"/>
      <c r="H133" s="220">
        <v>27</v>
      </c>
      <c r="I133" s="221"/>
      <c r="J133" s="217"/>
      <c r="K133" s="217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197</v>
      </c>
      <c r="AU133" s="226" t="s">
        <v>84</v>
      </c>
      <c r="AV133" s="12" t="s">
        <v>84</v>
      </c>
      <c r="AW133" s="12" t="s">
        <v>37</v>
      </c>
      <c r="AX133" s="12" t="s">
        <v>74</v>
      </c>
      <c r="AY133" s="226" t="s">
        <v>186</v>
      </c>
    </row>
    <row r="134" spans="2:65" s="14" customFormat="1" ht="13.5">
      <c r="B134" s="237"/>
      <c r="C134" s="238"/>
      <c r="D134" s="213" t="s">
        <v>197</v>
      </c>
      <c r="E134" s="239" t="s">
        <v>30</v>
      </c>
      <c r="F134" s="240" t="s">
        <v>235</v>
      </c>
      <c r="G134" s="238"/>
      <c r="H134" s="241">
        <v>27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AT134" s="247" t="s">
        <v>197</v>
      </c>
      <c r="AU134" s="247" t="s">
        <v>84</v>
      </c>
      <c r="AV134" s="14" t="s">
        <v>193</v>
      </c>
      <c r="AW134" s="14" t="s">
        <v>37</v>
      </c>
      <c r="AX134" s="14" t="s">
        <v>82</v>
      </c>
      <c r="AY134" s="247" t="s">
        <v>186</v>
      </c>
    </row>
    <row r="135" spans="2:65" s="1" customFormat="1" ht="16.5" customHeight="1">
      <c r="B135" s="41"/>
      <c r="C135" s="201" t="s">
        <v>266</v>
      </c>
      <c r="D135" s="201" t="s">
        <v>188</v>
      </c>
      <c r="E135" s="202" t="s">
        <v>676</v>
      </c>
      <c r="F135" s="203" t="s">
        <v>677</v>
      </c>
      <c r="G135" s="204" t="s">
        <v>191</v>
      </c>
      <c r="H135" s="205">
        <v>27</v>
      </c>
      <c r="I135" s="206"/>
      <c r="J135" s="207">
        <f>ROUND(I135*H135,2)</f>
        <v>0</v>
      </c>
      <c r="K135" s="203" t="s">
        <v>192</v>
      </c>
      <c r="L135" s="61"/>
      <c r="M135" s="208" t="s">
        <v>30</v>
      </c>
      <c r="N135" s="209" t="s">
        <v>45</v>
      </c>
      <c r="O135" s="42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AR135" s="24" t="s">
        <v>193</v>
      </c>
      <c r="AT135" s="24" t="s">
        <v>188</v>
      </c>
      <c r="AU135" s="24" t="s">
        <v>84</v>
      </c>
      <c r="AY135" s="24" t="s">
        <v>186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24" t="s">
        <v>82</v>
      </c>
      <c r="BK135" s="212">
        <f>ROUND(I135*H135,2)</f>
        <v>0</v>
      </c>
      <c r="BL135" s="24" t="s">
        <v>193</v>
      </c>
      <c r="BM135" s="24" t="s">
        <v>678</v>
      </c>
    </row>
    <row r="136" spans="2:65" s="1" customFormat="1" ht="27">
      <c r="B136" s="41"/>
      <c r="C136" s="63"/>
      <c r="D136" s="213" t="s">
        <v>195</v>
      </c>
      <c r="E136" s="63"/>
      <c r="F136" s="214" t="s">
        <v>679</v>
      </c>
      <c r="G136" s="63"/>
      <c r="H136" s="63"/>
      <c r="I136" s="172"/>
      <c r="J136" s="63"/>
      <c r="K136" s="63"/>
      <c r="L136" s="61"/>
      <c r="M136" s="215"/>
      <c r="N136" s="42"/>
      <c r="O136" s="42"/>
      <c r="P136" s="42"/>
      <c r="Q136" s="42"/>
      <c r="R136" s="42"/>
      <c r="S136" s="42"/>
      <c r="T136" s="78"/>
      <c r="AT136" s="24" t="s">
        <v>195</v>
      </c>
      <c r="AU136" s="24" t="s">
        <v>84</v>
      </c>
    </row>
    <row r="137" spans="2:65" s="1" customFormat="1" ht="16.5" customHeight="1">
      <c r="B137" s="41"/>
      <c r="C137" s="201" t="s">
        <v>282</v>
      </c>
      <c r="D137" s="201" t="s">
        <v>188</v>
      </c>
      <c r="E137" s="202" t="s">
        <v>680</v>
      </c>
      <c r="F137" s="203" t="s">
        <v>681</v>
      </c>
      <c r="G137" s="204" t="s">
        <v>212</v>
      </c>
      <c r="H137" s="205">
        <v>7.5</v>
      </c>
      <c r="I137" s="206"/>
      <c r="J137" s="207">
        <f>ROUND(I137*H137,2)</f>
        <v>0</v>
      </c>
      <c r="K137" s="203" t="s">
        <v>192</v>
      </c>
      <c r="L137" s="61"/>
      <c r="M137" s="208" t="s">
        <v>30</v>
      </c>
      <c r="N137" s="209" t="s">
        <v>45</v>
      </c>
      <c r="O137" s="42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AR137" s="24" t="s">
        <v>193</v>
      </c>
      <c r="AT137" s="24" t="s">
        <v>188</v>
      </c>
      <c r="AU137" s="24" t="s">
        <v>84</v>
      </c>
      <c r="AY137" s="24" t="s">
        <v>186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24" t="s">
        <v>82</v>
      </c>
      <c r="BK137" s="212">
        <f>ROUND(I137*H137,2)</f>
        <v>0</v>
      </c>
      <c r="BL137" s="24" t="s">
        <v>193</v>
      </c>
      <c r="BM137" s="24" t="s">
        <v>682</v>
      </c>
    </row>
    <row r="138" spans="2:65" s="1" customFormat="1" ht="40.5">
      <c r="B138" s="41"/>
      <c r="C138" s="63"/>
      <c r="D138" s="213" t="s">
        <v>195</v>
      </c>
      <c r="E138" s="63"/>
      <c r="F138" s="214" t="s">
        <v>683</v>
      </c>
      <c r="G138" s="63"/>
      <c r="H138" s="63"/>
      <c r="I138" s="172"/>
      <c r="J138" s="63"/>
      <c r="K138" s="63"/>
      <c r="L138" s="61"/>
      <c r="M138" s="215"/>
      <c r="N138" s="42"/>
      <c r="O138" s="42"/>
      <c r="P138" s="42"/>
      <c r="Q138" s="42"/>
      <c r="R138" s="42"/>
      <c r="S138" s="42"/>
      <c r="T138" s="78"/>
      <c r="AT138" s="24" t="s">
        <v>195</v>
      </c>
      <c r="AU138" s="24" t="s">
        <v>84</v>
      </c>
    </row>
    <row r="139" spans="2:65" s="1" customFormat="1" ht="16.5" customHeight="1">
      <c r="B139" s="41"/>
      <c r="C139" s="201" t="s">
        <v>10</v>
      </c>
      <c r="D139" s="201" t="s">
        <v>188</v>
      </c>
      <c r="E139" s="202" t="s">
        <v>684</v>
      </c>
      <c r="F139" s="203" t="s">
        <v>685</v>
      </c>
      <c r="G139" s="204" t="s">
        <v>212</v>
      </c>
      <c r="H139" s="205">
        <v>0.35</v>
      </c>
      <c r="I139" s="206"/>
      <c r="J139" s="207">
        <f>ROUND(I139*H139,2)</f>
        <v>0</v>
      </c>
      <c r="K139" s="203" t="s">
        <v>192</v>
      </c>
      <c r="L139" s="61"/>
      <c r="M139" s="208" t="s">
        <v>30</v>
      </c>
      <c r="N139" s="209" t="s">
        <v>45</v>
      </c>
      <c r="O139" s="42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AR139" s="24" t="s">
        <v>193</v>
      </c>
      <c r="AT139" s="24" t="s">
        <v>188</v>
      </c>
      <c r="AU139" s="24" t="s">
        <v>84</v>
      </c>
      <c r="AY139" s="24" t="s">
        <v>186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24" t="s">
        <v>82</v>
      </c>
      <c r="BK139" s="212">
        <f>ROUND(I139*H139,2)</f>
        <v>0</v>
      </c>
      <c r="BL139" s="24" t="s">
        <v>193</v>
      </c>
      <c r="BM139" s="24" t="s">
        <v>686</v>
      </c>
    </row>
    <row r="140" spans="2:65" s="1" customFormat="1" ht="40.5">
      <c r="B140" s="41"/>
      <c r="C140" s="63"/>
      <c r="D140" s="213" t="s">
        <v>195</v>
      </c>
      <c r="E140" s="63"/>
      <c r="F140" s="214" t="s">
        <v>687</v>
      </c>
      <c r="G140" s="63"/>
      <c r="H140" s="63"/>
      <c r="I140" s="172"/>
      <c r="J140" s="63"/>
      <c r="K140" s="63"/>
      <c r="L140" s="61"/>
      <c r="M140" s="215"/>
      <c r="N140" s="42"/>
      <c r="O140" s="42"/>
      <c r="P140" s="42"/>
      <c r="Q140" s="42"/>
      <c r="R140" s="42"/>
      <c r="S140" s="42"/>
      <c r="T140" s="78"/>
      <c r="AT140" s="24" t="s">
        <v>195</v>
      </c>
      <c r="AU140" s="24" t="s">
        <v>84</v>
      </c>
    </row>
    <row r="141" spans="2:65" s="1" customFormat="1" ht="16.5" customHeight="1">
      <c r="B141" s="41"/>
      <c r="C141" s="201" t="s">
        <v>295</v>
      </c>
      <c r="D141" s="201" t="s">
        <v>188</v>
      </c>
      <c r="E141" s="202" t="s">
        <v>267</v>
      </c>
      <c r="F141" s="203" t="s">
        <v>268</v>
      </c>
      <c r="G141" s="204" t="s">
        <v>212</v>
      </c>
      <c r="H141" s="205">
        <v>47.84</v>
      </c>
      <c r="I141" s="206"/>
      <c r="J141" s="207">
        <f>ROUND(I141*H141,2)</f>
        <v>0</v>
      </c>
      <c r="K141" s="203" t="s">
        <v>192</v>
      </c>
      <c r="L141" s="61"/>
      <c r="M141" s="208" t="s">
        <v>30</v>
      </c>
      <c r="N141" s="209" t="s">
        <v>45</v>
      </c>
      <c r="O141" s="42"/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AR141" s="24" t="s">
        <v>193</v>
      </c>
      <c r="AT141" s="24" t="s">
        <v>188</v>
      </c>
      <c r="AU141" s="24" t="s">
        <v>84</v>
      </c>
      <c r="AY141" s="24" t="s">
        <v>186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24" t="s">
        <v>82</v>
      </c>
      <c r="BK141" s="212">
        <f>ROUND(I141*H141,2)</f>
        <v>0</v>
      </c>
      <c r="BL141" s="24" t="s">
        <v>193</v>
      </c>
      <c r="BM141" s="24" t="s">
        <v>688</v>
      </c>
    </row>
    <row r="142" spans="2:65" s="1" customFormat="1" ht="40.5">
      <c r="B142" s="41"/>
      <c r="C142" s="63"/>
      <c r="D142" s="213" t="s">
        <v>195</v>
      </c>
      <c r="E142" s="63"/>
      <c r="F142" s="214" t="s">
        <v>270</v>
      </c>
      <c r="G142" s="63"/>
      <c r="H142" s="63"/>
      <c r="I142" s="172"/>
      <c r="J142" s="63"/>
      <c r="K142" s="63"/>
      <c r="L142" s="61"/>
      <c r="M142" s="215"/>
      <c r="N142" s="42"/>
      <c r="O142" s="42"/>
      <c r="P142" s="42"/>
      <c r="Q142" s="42"/>
      <c r="R142" s="42"/>
      <c r="S142" s="42"/>
      <c r="T142" s="78"/>
      <c r="AT142" s="24" t="s">
        <v>195</v>
      </c>
      <c r="AU142" s="24" t="s">
        <v>84</v>
      </c>
    </row>
    <row r="143" spans="2:65" s="13" customFormat="1" ht="27">
      <c r="B143" s="227"/>
      <c r="C143" s="228"/>
      <c r="D143" s="213" t="s">
        <v>197</v>
      </c>
      <c r="E143" s="229" t="s">
        <v>30</v>
      </c>
      <c r="F143" s="230" t="s">
        <v>274</v>
      </c>
      <c r="G143" s="228"/>
      <c r="H143" s="229" t="s">
        <v>30</v>
      </c>
      <c r="I143" s="231"/>
      <c r="J143" s="228"/>
      <c r="K143" s="228"/>
      <c r="L143" s="232"/>
      <c r="M143" s="233"/>
      <c r="N143" s="234"/>
      <c r="O143" s="234"/>
      <c r="P143" s="234"/>
      <c r="Q143" s="234"/>
      <c r="R143" s="234"/>
      <c r="S143" s="234"/>
      <c r="T143" s="235"/>
      <c r="AT143" s="236" t="s">
        <v>197</v>
      </c>
      <c r="AU143" s="236" t="s">
        <v>84</v>
      </c>
      <c r="AV143" s="13" t="s">
        <v>82</v>
      </c>
      <c r="AW143" s="13" t="s">
        <v>37</v>
      </c>
      <c r="AX143" s="13" t="s">
        <v>74</v>
      </c>
      <c r="AY143" s="236" t="s">
        <v>186</v>
      </c>
    </row>
    <row r="144" spans="2:65" s="13" customFormat="1" ht="13.5">
      <c r="B144" s="227"/>
      <c r="C144" s="228"/>
      <c r="D144" s="213" t="s">
        <v>197</v>
      </c>
      <c r="E144" s="229" t="s">
        <v>30</v>
      </c>
      <c r="F144" s="230" t="s">
        <v>689</v>
      </c>
      <c r="G144" s="228"/>
      <c r="H144" s="229" t="s">
        <v>30</v>
      </c>
      <c r="I144" s="231"/>
      <c r="J144" s="228"/>
      <c r="K144" s="228"/>
      <c r="L144" s="232"/>
      <c r="M144" s="233"/>
      <c r="N144" s="234"/>
      <c r="O144" s="234"/>
      <c r="P144" s="234"/>
      <c r="Q144" s="234"/>
      <c r="R144" s="234"/>
      <c r="S144" s="234"/>
      <c r="T144" s="235"/>
      <c r="AT144" s="236" t="s">
        <v>197</v>
      </c>
      <c r="AU144" s="236" t="s">
        <v>84</v>
      </c>
      <c r="AV144" s="13" t="s">
        <v>82</v>
      </c>
      <c r="AW144" s="13" t="s">
        <v>37</v>
      </c>
      <c r="AX144" s="13" t="s">
        <v>74</v>
      </c>
      <c r="AY144" s="236" t="s">
        <v>186</v>
      </c>
    </row>
    <row r="145" spans="2:65" s="13" customFormat="1" ht="13.5">
      <c r="B145" s="227"/>
      <c r="C145" s="228"/>
      <c r="D145" s="213" t="s">
        <v>197</v>
      </c>
      <c r="E145" s="229" t="s">
        <v>30</v>
      </c>
      <c r="F145" s="230" t="s">
        <v>690</v>
      </c>
      <c r="G145" s="228"/>
      <c r="H145" s="229" t="s">
        <v>30</v>
      </c>
      <c r="I145" s="231"/>
      <c r="J145" s="228"/>
      <c r="K145" s="228"/>
      <c r="L145" s="232"/>
      <c r="M145" s="233"/>
      <c r="N145" s="234"/>
      <c r="O145" s="234"/>
      <c r="P145" s="234"/>
      <c r="Q145" s="234"/>
      <c r="R145" s="234"/>
      <c r="S145" s="234"/>
      <c r="T145" s="235"/>
      <c r="AT145" s="236" t="s">
        <v>197</v>
      </c>
      <c r="AU145" s="236" t="s">
        <v>84</v>
      </c>
      <c r="AV145" s="13" t="s">
        <v>82</v>
      </c>
      <c r="AW145" s="13" t="s">
        <v>37</v>
      </c>
      <c r="AX145" s="13" t="s">
        <v>74</v>
      </c>
      <c r="AY145" s="236" t="s">
        <v>186</v>
      </c>
    </row>
    <row r="146" spans="2:65" s="12" customFormat="1" ht="13.5">
      <c r="B146" s="216"/>
      <c r="C146" s="217"/>
      <c r="D146" s="213" t="s">
        <v>197</v>
      </c>
      <c r="E146" s="218" t="s">
        <v>30</v>
      </c>
      <c r="F146" s="219" t="s">
        <v>691</v>
      </c>
      <c r="G146" s="217"/>
      <c r="H146" s="220">
        <v>23.92</v>
      </c>
      <c r="I146" s="221"/>
      <c r="J146" s="217"/>
      <c r="K146" s="217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197</v>
      </c>
      <c r="AU146" s="226" t="s">
        <v>84</v>
      </c>
      <c r="AV146" s="12" t="s">
        <v>84</v>
      </c>
      <c r="AW146" s="12" t="s">
        <v>37</v>
      </c>
      <c r="AX146" s="12" t="s">
        <v>74</v>
      </c>
      <c r="AY146" s="226" t="s">
        <v>186</v>
      </c>
    </row>
    <row r="147" spans="2:65" s="14" customFormat="1" ht="13.5">
      <c r="B147" s="237"/>
      <c r="C147" s="238"/>
      <c r="D147" s="213" t="s">
        <v>197</v>
      </c>
      <c r="E147" s="239" t="s">
        <v>30</v>
      </c>
      <c r="F147" s="240" t="s">
        <v>235</v>
      </c>
      <c r="G147" s="238"/>
      <c r="H147" s="241">
        <v>23.92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AT147" s="247" t="s">
        <v>197</v>
      </c>
      <c r="AU147" s="247" t="s">
        <v>84</v>
      </c>
      <c r="AV147" s="14" t="s">
        <v>193</v>
      </c>
      <c r="AW147" s="14" t="s">
        <v>37</v>
      </c>
      <c r="AX147" s="14" t="s">
        <v>74</v>
      </c>
      <c r="AY147" s="247" t="s">
        <v>186</v>
      </c>
    </row>
    <row r="148" spans="2:65" s="1" customFormat="1" ht="16.5" customHeight="1">
      <c r="B148" s="41"/>
      <c r="C148" s="201" t="s">
        <v>300</v>
      </c>
      <c r="D148" s="201" t="s">
        <v>188</v>
      </c>
      <c r="E148" s="202" t="s">
        <v>692</v>
      </c>
      <c r="F148" s="203" t="s">
        <v>693</v>
      </c>
      <c r="G148" s="204" t="s">
        <v>212</v>
      </c>
      <c r="H148" s="205">
        <v>12.5</v>
      </c>
      <c r="I148" s="206"/>
      <c r="J148" s="207">
        <f>ROUND(I148*H148,2)</f>
        <v>0</v>
      </c>
      <c r="K148" s="203" t="s">
        <v>192</v>
      </c>
      <c r="L148" s="61"/>
      <c r="M148" s="208" t="s">
        <v>30</v>
      </c>
      <c r="N148" s="209" t="s">
        <v>45</v>
      </c>
      <c r="O148" s="42"/>
      <c r="P148" s="210">
        <f>O148*H148</f>
        <v>0</v>
      </c>
      <c r="Q148" s="210">
        <v>0</v>
      </c>
      <c r="R148" s="210">
        <f>Q148*H148</f>
        <v>0</v>
      </c>
      <c r="S148" s="210">
        <v>0</v>
      </c>
      <c r="T148" s="211">
        <f>S148*H148</f>
        <v>0</v>
      </c>
      <c r="AR148" s="24" t="s">
        <v>193</v>
      </c>
      <c r="AT148" s="24" t="s">
        <v>188</v>
      </c>
      <c r="AU148" s="24" t="s">
        <v>84</v>
      </c>
      <c r="AY148" s="24" t="s">
        <v>186</v>
      </c>
      <c r="BE148" s="212">
        <f>IF(N148="základní",J148,0)</f>
        <v>0</v>
      </c>
      <c r="BF148" s="212">
        <f>IF(N148="snížená",J148,0)</f>
        <v>0</v>
      </c>
      <c r="BG148" s="212">
        <f>IF(N148="zákl. přenesená",J148,0)</f>
        <v>0</v>
      </c>
      <c r="BH148" s="212">
        <f>IF(N148="sníž. přenesená",J148,0)</f>
        <v>0</v>
      </c>
      <c r="BI148" s="212">
        <f>IF(N148="nulová",J148,0)</f>
        <v>0</v>
      </c>
      <c r="BJ148" s="24" t="s">
        <v>82</v>
      </c>
      <c r="BK148" s="212">
        <f>ROUND(I148*H148,2)</f>
        <v>0</v>
      </c>
      <c r="BL148" s="24" t="s">
        <v>193</v>
      </c>
      <c r="BM148" s="24" t="s">
        <v>694</v>
      </c>
    </row>
    <row r="149" spans="2:65" s="1" customFormat="1" ht="40.5">
      <c r="B149" s="41"/>
      <c r="C149" s="63"/>
      <c r="D149" s="213" t="s">
        <v>195</v>
      </c>
      <c r="E149" s="63"/>
      <c r="F149" s="214" t="s">
        <v>695</v>
      </c>
      <c r="G149" s="63"/>
      <c r="H149" s="63"/>
      <c r="I149" s="172"/>
      <c r="J149" s="63"/>
      <c r="K149" s="63"/>
      <c r="L149" s="61"/>
      <c r="M149" s="215"/>
      <c r="N149" s="42"/>
      <c r="O149" s="42"/>
      <c r="P149" s="42"/>
      <c r="Q149" s="42"/>
      <c r="R149" s="42"/>
      <c r="S149" s="42"/>
      <c r="T149" s="78"/>
      <c r="AT149" s="24" t="s">
        <v>195</v>
      </c>
      <c r="AU149" s="24" t="s">
        <v>84</v>
      </c>
    </row>
    <row r="150" spans="2:65" s="12" customFormat="1" ht="13.5">
      <c r="B150" s="216"/>
      <c r="C150" s="217"/>
      <c r="D150" s="213" t="s">
        <v>197</v>
      </c>
      <c r="E150" s="218" t="s">
        <v>30</v>
      </c>
      <c r="F150" s="219" t="s">
        <v>696</v>
      </c>
      <c r="G150" s="217"/>
      <c r="H150" s="220">
        <v>12.5</v>
      </c>
      <c r="I150" s="221"/>
      <c r="J150" s="217"/>
      <c r="K150" s="217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197</v>
      </c>
      <c r="AU150" s="226" t="s">
        <v>84</v>
      </c>
      <c r="AV150" s="12" t="s">
        <v>84</v>
      </c>
      <c r="AW150" s="12" t="s">
        <v>37</v>
      </c>
      <c r="AX150" s="12" t="s">
        <v>74</v>
      </c>
      <c r="AY150" s="226" t="s">
        <v>186</v>
      </c>
    </row>
    <row r="151" spans="2:65" s="14" customFormat="1" ht="13.5">
      <c r="B151" s="237"/>
      <c r="C151" s="238"/>
      <c r="D151" s="213" t="s">
        <v>197</v>
      </c>
      <c r="E151" s="239" t="s">
        <v>30</v>
      </c>
      <c r="F151" s="240" t="s">
        <v>235</v>
      </c>
      <c r="G151" s="238"/>
      <c r="H151" s="241">
        <v>12.5</v>
      </c>
      <c r="I151" s="242"/>
      <c r="J151" s="238"/>
      <c r="K151" s="238"/>
      <c r="L151" s="243"/>
      <c r="M151" s="244"/>
      <c r="N151" s="245"/>
      <c r="O151" s="245"/>
      <c r="P151" s="245"/>
      <c r="Q151" s="245"/>
      <c r="R151" s="245"/>
      <c r="S151" s="245"/>
      <c r="T151" s="246"/>
      <c r="AT151" s="247" t="s">
        <v>197</v>
      </c>
      <c r="AU151" s="247" t="s">
        <v>84</v>
      </c>
      <c r="AV151" s="14" t="s">
        <v>193</v>
      </c>
      <c r="AW151" s="14" t="s">
        <v>37</v>
      </c>
      <c r="AX151" s="14" t="s">
        <v>82</v>
      </c>
      <c r="AY151" s="247" t="s">
        <v>186</v>
      </c>
    </row>
    <row r="152" spans="2:65" s="1" customFormat="1" ht="16.5" customHeight="1">
      <c r="B152" s="41"/>
      <c r="C152" s="201" t="s">
        <v>307</v>
      </c>
      <c r="D152" s="201" t="s">
        <v>188</v>
      </c>
      <c r="E152" s="202" t="s">
        <v>697</v>
      </c>
      <c r="F152" s="203" t="s">
        <v>698</v>
      </c>
      <c r="G152" s="204" t="s">
        <v>212</v>
      </c>
      <c r="H152" s="205">
        <v>0.35</v>
      </c>
      <c r="I152" s="206"/>
      <c r="J152" s="207">
        <f>ROUND(I152*H152,2)</f>
        <v>0</v>
      </c>
      <c r="K152" s="203" t="s">
        <v>192</v>
      </c>
      <c r="L152" s="61"/>
      <c r="M152" s="208" t="s">
        <v>30</v>
      </c>
      <c r="N152" s="209" t="s">
        <v>45</v>
      </c>
      <c r="O152" s="42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AR152" s="24" t="s">
        <v>193</v>
      </c>
      <c r="AT152" s="24" t="s">
        <v>188</v>
      </c>
      <c r="AU152" s="24" t="s">
        <v>84</v>
      </c>
      <c r="AY152" s="24" t="s">
        <v>186</v>
      </c>
      <c r="BE152" s="212">
        <f>IF(N152="základní",J152,0)</f>
        <v>0</v>
      </c>
      <c r="BF152" s="212">
        <f>IF(N152="snížená",J152,0)</f>
        <v>0</v>
      </c>
      <c r="BG152" s="212">
        <f>IF(N152="zákl. přenesená",J152,0)</f>
        <v>0</v>
      </c>
      <c r="BH152" s="212">
        <f>IF(N152="sníž. přenesená",J152,0)</f>
        <v>0</v>
      </c>
      <c r="BI152" s="212">
        <f>IF(N152="nulová",J152,0)</f>
        <v>0</v>
      </c>
      <c r="BJ152" s="24" t="s">
        <v>82</v>
      </c>
      <c r="BK152" s="212">
        <f>ROUND(I152*H152,2)</f>
        <v>0</v>
      </c>
      <c r="BL152" s="24" t="s">
        <v>193</v>
      </c>
      <c r="BM152" s="24" t="s">
        <v>699</v>
      </c>
    </row>
    <row r="153" spans="2:65" s="1" customFormat="1" ht="40.5">
      <c r="B153" s="41"/>
      <c r="C153" s="63"/>
      <c r="D153" s="213" t="s">
        <v>195</v>
      </c>
      <c r="E153" s="63"/>
      <c r="F153" s="214" t="s">
        <v>700</v>
      </c>
      <c r="G153" s="63"/>
      <c r="H153" s="63"/>
      <c r="I153" s="172"/>
      <c r="J153" s="63"/>
      <c r="K153" s="63"/>
      <c r="L153" s="61"/>
      <c r="M153" s="215"/>
      <c r="N153" s="42"/>
      <c r="O153" s="42"/>
      <c r="P153" s="42"/>
      <c r="Q153" s="42"/>
      <c r="R153" s="42"/>
      <c r="S153" s="42"/>
      <c r="T153" s="78"/>
      <c r="AT153" s="24" t="s">
        <v>195</v>
      </c>
      <c r="AU153" s="24" t="s">
        <v>84</v>
      </c>
    </row>
    <row r="154" spans="2:65" s="1" customFormat="1" ht="16.5" customHeight="1">
      <c r="B154" s="41"/>
      <c r="C154" s="201" t="s">
        <v>313</v>
      </c>
      <c r="D154" s="201" t="s">
        <v>188</v>
      </c>
      <c r="E154" s="202" t="s">
        <v>287</v>
      </c>
      <c r="F154" s="203" t="s">
        <v>288</v>
      </c>
      <c r="G154" s="204" t="s">
        <v>212</v>
      </c>
      <c r="H154" s="205">
        <v>23.92</v>
      </c>
      <c r="I154" s="206"/>
      <c r="J154" s="207">
        <f>ROUND(I154*H154,2)</f>
        <v>0</v>
      </c>
      <c r="K154" s="203" t="s">
        <v>192</v>
      </c>
      <c r="L154" s="61"/>
      <c r="M154" s="208" t="s">
        <v>30</v>
      </c>
      <c r="N154" s="209" t="s">
        <v>45</v>
      </c>
      <c r="O154" s="42"/>
      <c r="P154" s="210">
        <f>O154*H154</f>
        <v>0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AR154" s="24" t="s">
        <v>193</v>
      </c>
      <c r="AT154" s="24" t="s">
        <v>188</v>
      </c>
      <c r="AU154" s="24" t="s">
        <v>84</v>
      </c>
      <c r="AY154" s="24" t="s">
        <v>186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24" t="s">
        <v>82</v>
      </c>
      <c r="BK154" s="212">
        <f>ROUND(I154*H154,2)</f>
        <v>0</v>
      </c>
      <c r="BL154" s="24" t="s">
        <v>193</v>
      </c>
      <c r="BM154" s="24" t="s">
        <v>701</v>
      </c>
    </row>
    <row r="155" spans="2:65" s="1" customFormat="1" ht="27">
      <c r="B155" s="41"/>
      <c r="C155" s="63"/>
      <c r="D155" s="213" t="s">
        <v>195</v>
      </c>
      <c r="E155" s="63"/>
      <c r="F155" s="214" t="s">
        <v>290</v>
      </c>
      <c r="G155" s="63"/>
      <c r="H155" s="63"/>
      <c r="I155" s="172"/>
      <c r="J155" s="63"/>
      <c r="K155" s="63"/>
      <c r="L155" s="61"/>
      <c r="M155" s="215"/>
      <c r="N155" s="42"/>
      <c r="O155" s="42"/>
      <c r="P155" s="42"/>
      <c r="Q155" s="42"/>
      <c r="R155" s="42"/>
      <c r="S155" s="42"/>
      <c r="T155" s="78"/>
      <c r="AT155" s="24" t="s">
        <v>195</v>
      </c>
      <c r="AU155" s="24" t="s">
        <v>84</v>
      </c>
    </row>
    <row r="156" spans="2:65" s="13" customFormat="1" ht="27">
      <c r="B156" s="227"/>
      <c r="C156" s="228"/>
      <c r="D156" s="213" t="s">
        <v>197</v>
      </c>
      <c r="E156" s="229" t="s">
        <v>30</v>
      </c>
      <c r="F156" s="230" t="s">
        <v>274</v>
      </c>
      <c r="G156" s="228"/>
      <c r="H156" s="229" t="s">
        <v>30</v>
      </c>
      <c r="I156" s="231"/>
      <c r="J156" s="228"/>
      <c r="K156" s="228"/>
      <c r="L156" s="232"/>
      <c r="M156" s="233"/>
      <c r="N156" s="234"/>
      <c r="O156" s="234"/>
      <c r="P156" s="234"/>
      <c r="Q156" s="234"/>
      <c r="R156" s="234"/>
      <c r="S156" s="234"/>
      <c r="T156" s="235"/>
      <c r="AT156" s="236" t="s">
        <v>197</v>
      </c>
      <c r="AU156" s="236" t="s">
        <v>84</v>
      </c>
      <c r="AV156" s="13" t="s">
        <v>82</v>
      </c>
      <c r="AW156" s="13" t="s">
        <v>37</v>
      </c>
      <c r="AX156" s="13" t="s">
        <v>74</v>
      </c>
      <c r="AY156" s="236" t="s">
        <v>186</v>
      </c>
    </row>
    <row r="157" spans="2:65" s="13" customFormat="1" ht="13.5">
      <c r="B157" s="227"/>
      <c r="C157" s="228"/>
      <c r="D157" s="213" t="s">
        <v>197</v>
      </c>
      <c r="E157" s="229" t="s">
        <v>30</v>
      </c>
      <c r="F157" s="230" t="s">
        <v>690</v>
      </c>
      <c r="G157" s="228"/>
      <c r="H157" s="229" t="s">
        <v>30</v>
      </c>
      <c r="I157" s="231"/>
      <c r="J157" s="228"/>
      <c r="K157" s="228"/>
      <c r="L157" s="232"/>
      <c r="M157" s="233"/>
      <c r="N157" s="234"/>
      <c r="O157" s="234"/>
      <c r="P157" s="234"/>
      <c r="Q157" s="234"/>
      <c r="R157" s="234"/>
      <c r="S157" s="234"/>
      <c r="T157" s="235"/>
      <c r="AT157" s="236" t="s">
        <v>197</v>
      </c>
      <c r="AU157" s="236" t="s">
        <v>84</v>
      </c>
      <c r="AV157" s="13" t="s">
        <v>82</v>
      </c>
      <c r="AW157" s="13" t="s">
        <v>37</v>
      </c>
      <c r="AX157" s="13" t="s">
        <v>74</v>
      </c>
      <c r="AY157" s="236" t="s">
        <v>186</v>
      </c>
    </row>
    <row r="158" spans="2:65" s="12" customFormat="1" ht="13.5">
      <c r="B158" s="216"/>
      <c r="C158" s="217"/>
      <c r="D158" s="213" t="s">
        <v>197</v>
      </c>
      <c r="E158" s="218" t="s">
        <v>30</v>
      </c>
      <c r="F158" s="219" t="s">
        <v>702</v>
      </c>
      <c r="G158" s="217"/>
      <c r="H158" s="220">
        <v>11.96</v>
      </c>
      <c r="I158" s="221"/>
      <c r="J158" s="217"/>
      <c r="K158" s="217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197</v>
      </c>
      <c r="AU158" s="226" t="s">
        <v>84</v>
      </c>
      <c r="AV158" s="12" t="s">
        <v>84</v>
      </c>
      <c r="AW158" s="12" t="s">
        <v>37</v>
      </c>
      <c r="AX158" s="12" t="s">
        <v>74</v>
      </c>
      <c r="AY158" s="226" t="s">
        <v>186</v>
      </c>
    </row>
    <row r="159" spans="2:65" s="14" customFormat="1" ht="13.5">
      <c r="B159" s="237"/>
      <c r="C159" s="238"/>
      <c r="D159" s="213" t="s">
        <v>197</v>
      </c>
      <c r="E159" s="239" t="s">
        <v>30</v>
      </c>
      <c r="F159" s="240" t="s">
        <v>235</v>
      </c>
      <c r="G159" s="238"/>
      <c r="H159" s="241">
        <v>11.96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AT159" s="247" t="s">
        <v>197</v>
      </c>
      <c r="AU159" s="247" t="s">
        <v>84</v>
      </c>
      <c r="AV159" s="14" t="s">
        <v>193</v>
      </c>
      <c r="AW159" s="14" t="s">
        <v>37</v>
      </c>
      <c r="AX159" s="14" t="s">
        <v>74</v>
      </c>
      <c r="AY159" s="247" t="s">
        <v>186</v>
      </c>
    </row>
    <row r="160" spans="2:65" s="1" customFormat="1" ht="16.5" customHeight="1">
      <c r="B160" s="41"/>
      <c r="C160" s="201" t="s">
        <v>318</v>
      </c>
      <c r="D160" s="201" t="s">
        <v>188</v>
      </c>
      <c r="E160" s="202" t="s">
        <v>308</v>
      </c>
      <c r="F160" s="203" t="s">
        <v>309</v>
      </c>
      <c r="G160" s="204" t="s">
        <v>304</v>
      </c>
      <c r="H160" s="205">
        <v>23.34</v>
      </c>
      <c r="I160" s="206"/>
      <c r="J160" s="207">
        <f>ROUND(I160*H160,2)</f>
        <v>0</v>
      </c>
      <c r="K160" s="203" t="s">
        <v>192</v>
      </c>
      <c r="L160" s="61"/>
      <c r="M160" s="208" t="s">
        <v>30</v>
      </c>
      <c r="N160" s="209" t="s">
        <v>45</v>
      </c>
      <c r="O160" s="42"/>
      <c r="P160" s="210">
        <f>O160*H160</f>
        <v>0</v>
      </c>
      <c r="Q160" s="210">
        <v>0</v>
      </c>
      <c r="R160" s="210">
        <f>Q160*H160</f>
        <v>0</v>
      </c>
      <c r="S160" s="210">
        <v>0</v>
      </c>
      <c r="T160" s="211">
        <f>S160*H160</f>
        <v>0</v>
      </c>
      <c r="AR160" s="24" t="s">
        <v>193</v>
      </c>
      <c r="AT160" s="24" t="s">
        <v>188</v>
      </c>
      <c r="AU160" s="24" t="s">
        <v>84</v>
      </c>
      <c r="AY160" s="24" t="s">
        <v>186</v>
      </c>
      <c r="BE160" s="212">
        <f>IF(N160="základní",J160,0)</f>
        <v>0</v>
      </c>
      <c r="BF160" s="212">
        <f>IF(N160="snížená",J160,0)</f>
        <v>0</v>
      </c>
      <c r="BG160" s="212">
        <f>IF(N160="zákl. přenesená",J160,0)</f>
        <v>0</v>
      </c>
      <c r="BH160" s="212">
        <f>IF(N160="sníž. přenesená",J160,0)</f>
        <v>0</v>
      </c>
      <c r="BI160" s="212">
        <f>IF(N160="nulová",J160,0)</f>
        <v>0</v>
      </c>
      <c r="BJ160" s="24" t="s">
        <v>82</v>
      </c>
      <c r="BK160" s="212">
        <f>ROUND(I160*H160,2)</f>
        <v>0</v>
      </c>
      <c r="BL160" s="24" t="s">
        <v>193</v>
      </c>
      <c r="BM160" s="24" t="s">
        <v>703</v>
      </c>
    </row>
    <row r="161" spans="2:65" s="1" customFormat="1" ht="27">
      <c r="B161" s="41"/>
      <c r="C161" s="63"/>
      <c r="D161" s="213" t="s">
        <v>195</v>
      </c>
      <c r="E161" s="63"/>
      <c r="F161" s="214" t="s">
        <v>311</v>
      </c>
      <c r="G161" s="63"/>
      <c r="H161" s="63"/>
      <c r="I161" s="172"/>
      <c r="J161" s="63"/>
      <c r="K161" s="63"/>
      <c r="L161" s="61"/>
      <c r="M161" s="215"/>
      <c r="N161" s="42"/>
      <c r="O161" s="42"/>
      <c r="P161" s="42"/>
      <c r="Q161" s="42"/>
      <c r="R161" s="42"/>
      <c r="S161" s="42"/>
      <c r="T161" s="78"/>
      <c r="AT161" s="24" t="s">
        <v>195</v>
      </c>
      <c r="AU161" s="24" t="s">
        <v>84</v>
      </c>
    </row>
    <row r="162" spans="2:65" s="12" customFormat="1" ht="13.5">
      <c r="B162" s="216"/>
      <c r="C162" s="217"/>
      <c r="D162" s="213" t="s">
        <v>197</v>
      </c>
      <c r="E162" s="218" t="s">
        <v>30</v>
      </c>
      <c r="F162" s="219" t="s">
        <v>704</v>
      </c>
      <c r="G162" s="217"/>
      <c r="H162" s="220">
        <v>22.5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197</v>
      </c>
      <c r="AU162" s="226" t="s">
        <v>84</v>
      </c>
      <c r="AV162" s="12" t="s">
        <v>84</v>
      </c>
      <c r="AW162" s="12" t="s">
        <v>37</v>
      </c>
      <c r="AX162" s="12" t="s">
        <v>74</v>
      </c>
      <c r="AY162" s="226" t="s">
        <v>186</v>
      </c>
    </row>
    <row r="163" spans="2:65" s="12" customFormat="1" ht="13.5">
      <c r="B163" s="216"/>
      <c r="C163" s="217"/>
      <c r="D163" s="213" t="s">
        <v>197</v>
      </c>
      <c r="E163" s="218" t="s">
        <v>30</v>
      </c>
      <c r="F163" s="219" t="s">
        <v>705</v>
      </c>
      <c r="G163" s="217"/>
      <c r="H163" s="220">
        <v>0.84</v>
      </c>
      <c r="I163" s="221"/>
      <c r="J163" s="217"/>
      <c r="K163" s="217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197</v>
      </c>
      <c r="AU163" s="226" t="s">
        <v>84</v>
      </c>
      <c r="AV163" s="12" t="s">
        <v>84</v>
      </c>
      <c r="AW163" s="12" t="s">
        <v>37</v>
      </c>
      <c r="AX163" s="12" t="s">
        <v>74</v>
      </c>
      <c r="AY163" s="226" t="s">
        <v>186</v>
      </c>
    </row>
    <row r="164" spans="2:65" s="14" customFormat="1" ht="13.5">
      <c r="B164" s="237"/>
      <c r="C164" s="238"/>
      <c r="D164" s="213" t="s">
        <v>197</v>
      </c>
      <c r="E164" s="239" t="s">
        <v>30</v>
      </c>
      <c r="F164" s="240" t="s">
        <v>235</v>
      </c>
      <c r="G164" s="238"/>
      <c r="H164" s="241">
        <v>23.34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AT164" s="247" t="s">
        <v>197</v>
      </c>
      <c r="AU164" s="247" t="s">
        <v>84</v>
      </c>
      <c r="AV164" s="14" t="s">
        <v>193</v>
      </c>
      <c r="AW164" s="14" t="s">
        <v>37</v>
      </c>
      <c r="AX164" s="14" t="s">
        <v>82</v>
      </c>
      <c r="AY164" s="247" t="s">
        <v>186</v>
      </c>
    </row>
    <row r="165" spans="2:65" s="1" customFormat="1" ht="16.5" customHeight="1">
      <c r="B165" s="41"/>
      <c r="C165" s="201" t="s">
        <v>9</v>
      </c>
      <c r="D165" s="201" t="s">
        <v>188</v>
      </c>
      <c r="E165" s="202" t="s">
        <v>314</v>
      </c>
      <c r="F165" s="203" t="s">
        <v>315</v>
      </c>
      <c r="G165" s="204" t="s">
        <v>212</v>
      </c>
      <c r="H165" s="205">
        <v>11.03</v>
      </c>
      <c r="I165" s="206"/>
      <c r="J165" s="207">
        <f>ROUND(I165*H165,2)</f>
        <v>0</v>
      </c>
      <c r="K165" s="203" t="s">
        <v>192</v>
      </c>
      <c r="L165" s="61"/>
      <c r="M165" s="208" t="s">
        <v>30</v>
      </c>
      <c r="N165" s="209" t="s">
        <v>45</v>
      </c>
      <c r="O165" s="42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AR165" s="24" t="s">
        <v>193</v>
      </c>
      <c r="AT165" s="24" t="s">
        <v>188</v>
      </c>
      <c r="AU165" s="24" t="s">
        <v>84</v>
      </c>
      <c r="AY165" s="24" t="s">
        <v>186</v>
      </c>
      <c r="BE165" s="212">
        <f>IF(N165="základní",J165,0)</f>
        <v>0</v>
      </c>
      <c r="BF165" s="212">
        <f>IF(N165="snížená",J165,0)</f>
        <v>0</v>
      </c>
      <c r="BG165" s="212">
        <f>IF(N165="zákl. přenesená",J165,0)</f>
        <v>0</v>
      </c>
      <c r="BH165" s="212">
        <f>IF(N165="sníž. přenesená",J165,0)</f>
        <v>0</v>
      </c>
      <c r="BI165" s="212">
        <f>IF(N165="nulová",J165,0)</f>
        <v>0</v>
      </c>
      <c r="BJ165" s="24" t="s">
        <v>82</v>
      </c>
      <c r="BK165" s="212">
        <f>ROUND(I165*H165,2)</f>
        <v>0</v>
      </c>
      <c r="BL165" s="24" t="s">
        <v>193</v>
      </c>
      <c r="BM165" s="24" t="s">
        <v>706</v>
      </c>
    </row>
    <row r="166" spans="2:65" s="1" customFormat="1" ht="27">
      <c r="B166" s="41"/>
      <c r="C166" s="63"/>
      <c r="D166" s="213" t="s">
        <v>195</v>
      </c>
      <c r="E166" s="63"/>
      <c r="F166" s="214" t="s">
        <v>317</v>
      </c>
      <c r="G166" s="63"/>
      <c r="H166" s="63"/>
      <c r="I166" s="172"/>
      <c r="J166" s="63"/>
      <c r="K166" s="63"/>
      <c r="L166" s="61"/>
      <c r="M166" s="215"/>
      <c r="N166" s="42"/>
      <c r="O166" s="42"/>
      <c r="P166" s="42"/>
      <c r="Q166" s="42"/>
      <c r="R166" s="42"/>
      <c r="S166" s="42"/>
      <c r="T166" s="78"/>
      <c r="AT166" s="24" t="s">
        <v>195</v>
      </c>
      <c r="AU166" s="24" t="s">
        <v>84</v>
      </c>
    </row>
    <row r="167" spans="2:65" s="12" customFormat="1" ht="13.5">
      <c r="B167" s="216"/>
      <c r="C167" s="217"/>
      <c r="D167" s="213" t="s">
        <v>197</v>
      </c>
      <c r="E167" s="218" t="s">
        <v>30</v>
      </c>
      <c r="F167" s="219" t="s">
        <v>707</v>
      </c>
      <c r="G167" s="217"/>
      <c r="H167" s="220">
        <v>11.03</v>
      </c>
      <c r="I167" s="221"/>
      <c r="J167" s="217"/>
      <c r="K167" s="217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197</v>
      </c>
      <c r="AU167" s="226" t="s">
        <v>84</v>
      </c>
      <c r="AV167" s="12" t="s">
        <v>84</v>
      </c>
      <c r="AW167" s="12" t="s">
        <v>37</v>
      </c>
      <c r="AX167" s="12" t="s">
        <v>74</v>
      </c>
      <c r="AY167" s="226" t="s">
        <v>186</v>
      </c>
    </row>
    <row r="168" spans="2:65" s="14" customFormat="1" ht="13.5">
      <c r="B168" s="237"/>
      <c r="C168" s="238"/>
      <c r="D168" s="213" t="s">
        <v>197</v>
      </c>
      <c r="E168" s="239" t="s">
        <v>30</v>
      </c>
      <c r="F168" s="240" t="s">
        <v>235</v>
      </c>
      <c r="G168" s="238"/>
      <c r="H168" s="241">
        <v>11.03</v>
      </c>
      <c r="I168" s="242"/>
      <c r="J168" s="238"/>
      <c r="K168" s="238"/>
      <c r="L168" s="243"/>
      <c r="M168" s="244"/>
      <c r="N168" s="245"/>
      <c r="O168" s="245"/>
      <c r="P168" s="245"/>
      <c r="Q168" s="245"/>
      <c r="R168" s="245"/>
      <c r="S168" s="245"/>
      <c r="T168" s="246"/>
      <c r="AT168" s="247" t="s">
        <v>197</v>
      </c>
      <c r="AU168" s="247" t="s">
        <v>84</v>
      </c>
      <c r="AV168" s="14" t="s">
        <v>193</v>
      </c>
      <c r="AW168" s="14" t="s">
        <v>37</v>
      </c>
      <c r="AX168" s="14" t="s">
        <v>82</v>
      </c>
      <c r="AY168" s="247" t="s">
        <v>186</v>
      </c>
    </row>
    <row r="169" spans="2:65" s="1" customFormat="1" ht="16.5" customHeight="1">
      <c r="B169" s="41"/>
      <c r="C169" s="201" t="s">
        <v>326</v>
      </c>
      <c r="D169" s="201" t="s">
        <v>188</v>
      </c>
      <c r="E169" s="202" t="s">
        <v>708</v>
      </c>
      <c r="F169" s="203" t="s">
        <v>709</v>
      </c>
      <c r="G169" s="204" t="s">
        <v>212</v>
      </c>
      <c r="H169" s="205">
        <v>0.93</v>
      </c>
      <c r="I169" s="206"/>
      <c r="J169" s="207">
        <f>ROUND(I169*H169,2)</f>
        <v>0</v>
      </c>
      <c r="K169" s="203" t="s">
        <v>192</v>
      </c>
      <c r="L169" s="61"/>
      <c r="M169" s="208" t="s">
        <v>30</v>
      </c>
      <c r="N169" s="209" t="s">
        <v>45</v>
      </c>
      <c r="O169" s="42"/>
      <c r="P169" s="210">
        <f>O169*H169</f>
        <v>0</v>
      </c>
      <c r="Q169" s="210">
        <v>0</v>
      </c>
      <c r="R169" s="210">
        <f>Q169*H169</f>
        <v>0</v>
      </c>
      <c r="S169" s="210">
        <v>0</v>
      </c>
      <c r="T169" s="211">
        <f>S169*H169</f>
        <v>0</v>
      </c>
      <c r="AR169" s="24" t="s">
        <v>193</v>
      </c>
      <c r="AT169" s="24" t="s">
        <v>188</v>
      </c>
      <c r="AU169" s="24" t="s">
        <v>84</v>
      </c>
      <c r="AY169" s="24" t="s">
        <v>186</v>
      </c>
      <c r="BE169" s="212">
        <f>IF(N169="základní",J169,0)</f>
        <v>0</v>
      </c>
      <c r="BF169" s="212">
        <f>IF(N169="snížená",J169,0)</f>
        <v>0</v>
      </c>
      <c r="BG169" s="212">
        <f>IF(N169="zákl. přenesená",J169,0)</f>
        <v>0</v>
      </c>
      <c r="BH169" s="212">
        <f>IF(N169="sníž. přenesená",J169,0)</f>
        <v>0</v>
      </c>
      <c r="BI169" s="212">
        <f>IF(N169="nulová",J169,0)</f>
        <v>0</v>
      </c>
      <c r="BJ169" s="24" t="s">
        <v>82</v>
      </c>
      <c r="BK169" s="212">
        <f>ROUND(I169*H169,2)</f>
        <v>0</v>
      </c>
      <c r="BL169" s="24" t="s">
        <v>193</v>
      </c>
      <c r="BM169" s="24" t="s">
        <v>710</v>
      </c>
    </row>
    <row r="170" spans="2:65" s="1" customFormat="1" ht="40.5">
      <c r="B170" s="41"/>
      <c r="C170" s="63"/>
      <c r="D170" s="213" t="s">
        <v>195</v>
      </c>
      <c r="E170" s="63"/>
      <c r="F170" s="214" t="s">
        <v>711</v>
      </c>
      <c r="G170" s="63"/>
      <c r="H170" s="63"/>
      <c r="I170" s="172"/>
      <c r="J170" s="63"/>
      <c r="K170" s="63"/>
      <c r="L170" s="61"/>
      <c r="M170" s="215"/>
      <c r="N170" s="42"/>
      <c r="O170" s="42"/>
      <c r="P170" s="42"/>
      <c r="Q170" s="42"/>
      <c r="R170" s="42"/>
      <c r="S170" s="42"/>
      <c r="T170" s="78"/>
      <c r="AT170" s="24" t="s">
        <v>195</v>
      </c>
      <c r="AU170" s="24" t="s">
        <v>84</v>
      </c>
    </row>
    <row r="171" spans="2:65" s="12" customFormat="1" ht="13.5">
      <c r="B171" s="216"/>
      <c r="C171" s="217"/>
      <c r="D171" s="213" t="s">
        <v>197</v>
      </c>
      <c r="E171" s="218" t="s">
        <v>30</v>
      </c>
      <c r="F171" s="219" t="s">
        <v>712</v>
      </c>
      <c r="G171" s="217"/>
      <c r="H171" s="220">
        <v>0.93</v>
      </c>
      <c r="I171" s="221"/>
      <c r="J171" s="217"/>
      <c r="K171" s="217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197</v>
      </c>
      <c r="AU171" s="226" t="s">
        <v>84</v>
      </c>
      <c r="AV171" s="12" t="s">
        <v>84</v>
      </c>
      <c r="AW171" s="12" t="s">
        <v>37</v>
      </c>
      <c r="AX171" s="12" t="s">
        <v>74</v>
      </c>
      <c r="AY171" s="226" t="s">
        <v>186</v>
      </c>
    </row>
    <row r="172" spans="2:65" s="14" customFormat="1" ht="13.5">
      <c r="B172" s="237"/>
      <c r="C172" s="238"/>
      <c r="D172" s="213" t="s">
        <v>197</v>
      </c>
      <c r="E172" s="239" t="s">
        <v>30</v>
      </c>
      <c r="F172" s="240" t="s">
        <v>235</v>
      </c>
      <c r="G172" s="238"/>
      <c r="H172" s="241">
        <v>0.93</v>
      </c>
      <c r="I172" s="242"/>
      <c r="J172" s="238"/>
      <c r="K172" s="238"/>
      <c r="L172" s="243"/>
      <c r="M172" s="244"/>
      <c r="N172" s="245"/>
      <c r="O172" s="245"/>
      <c r="P172" s="245"/>
      <c r="Q172" s="245"/>
      <c r="R172" s="245"/>
      <c r="S172" s="245"/>
      <c r="T172" s="246"/>
      <c r="AT172" s="247" t="s">
        <v>197</v>
      </c>
      <c r="AU172" s="247" t="s">
        <v>84</v>
      </c>
      <c r="AV172" s="14" t="s">
        <v>193</v>
      </c>
      <c r="AW172" s="14" t="s">
        <v>37</v>
      </c>
      <c r="AX172" s="14" t="s">
        <v>82</v>
      </c>
      <c r="AY172" s="247" t="s">
        <v>186</v>
      </c>
    </row>
    <row r="173" spans="2:65" s="1" customFormat="1" ht="16.5" customHeight="1">
      <c r="B173" s="41"/>
      <c r="C173" s="249" t="s">
        <v>331</v>
      </c>
      <c r="D173" s="249" t="s">
        <v>301</v>
      </c>
      <c r="E173" s="250" t="s">
        <v>713</v>
      </c>
      <c r="F173" s="251" t="s">
        <v>714</v>
      </c>
      <c r="G173" s="252" t="s">
        <v>304</v>
      </c>
      <c r="H173" s="253">
        <v>24.518000000000001</v>
      </c>
      <c r="I173" s="254"/>
      <c r="J173" s="255">
        <f>ROUND(I173*H173,2)</f>
        <v>0</v>
      </c>
      <c r="K173" s="251" t="s">
        <v>192</v>
      </c>
      <c r="L173" s="256"/>
      <c r="M173" s="257" t="s">
        <v>30</v>
      </c>
      <c r="N173" s="258" t="s">
        <v>45</v>
      </c>
      <c r="O173" s="42"/>
      <c r="P173" s="210">
        <f>O173*H173</f>
        <v>0</v>
      </c>
      <c r="Q173" s="210">
        <v>0</v>
      </c>
      <c r="R173" s="210">
        <f>Q173*H173</f>
        <v>0</v>
      </c>
      <c r="S173" s="210">
        <v>0</v>
      </c>
      <c r="T173" s="211">
        <f>S173*H173</f>
        <v>0</v>
      </c>
      <c r="AR173" s="24" t="s">
        <v>236</v>
      </c>
      <c r="AT173" s="24" t="s">
        <v>301</v>
      </c>
      <c r="AU173" s="24" t="s">
        <v>84</v>
      </c>
      <c r="AY173" s="24" t="s">
        <v>186</v>
      </c>
      <c r="BE173" s="212">
        <f>IF(N173="základní",J173,0)</f>
        <v>0</v>
      </c>
      <c r="BF173" s="212">
        <f>IF(N173="snížená",J173,0)</f>
        <v>0</v>
      </c>
      <c r="BG173" s="212">
        <f>IF(N173="zákl. přenesená",J173,0)</f>
        <v>0</v>
      </c>
      <c r="BH173" s="212">
        <f>IF(N173="sníž. přenesená",J173,0)</f>
        <v>0</v>
      </c>
      <c r="BI173" s="212">
        <f>IF(N173="nulová",J173,0)</f>
        <v>0</v>
      </c>
      <c r="BJ173" s="24" t="s">
        <v>82</v>
      </c>
      <c r="BK173" s="212">
        <f>ROUND(I173*H173,2)</f>
        <v>0</v>
      </c>
      <c r="BL173" s="24" t="s">
        <v>193</v>
      </c>
      <c r="BM173" s="24" t="s">
        <v>715</v>
      </c>
    </row>
    <row r="174" spans="2:65" s="1" customFormat="1" ht="13.5">
      <c r="B174" s="41"/>
      <c r="C174" s="63"/>
      <c r="D174" s="213" t="s">
        <v>195</v>
      </c>
      <c r="E174" s="63"/>
      <c r="F174" s="214" t="s">
        <v>714</v>
      </c>
      <c r="G174" s="63"/>
      <c r="H174" s="63"/>
      <c r="I174" s="172"/>
      <c r="J174" s="63"/>
      <c r="K174" s="63"/>
      <c r="L174" s="61"/>
      <c r="M174" s="215"/>
      <c r="N174" s="42"/>
      <c r="O174" s="42"/>
      <c r="P174" s="42"/>
      <c r="Q174" s="42"/>
      <c r="R174" s="42"/>
      <c r="S174" s="42"/>
      <c r="T174" s="78"/>
      <c r="AT174" s="24" t="s">
        <v>195</v>
      </c>
      <c r="AU174" s="24" t="s">
        <v>84</v>
      </c>
    </row>
    <row r="175" spans="2:65" s="13" customFormat="1" ht="13.5">
      <c r="B175" s="227"/>
      <c r="C175" s="228"/>
      <c r="D175" s="213" t="s">
        <v>197</v>
      </c>
      <c r="E175" s="229" t="s">
        <v>30</v>
      </c>
      <c r="F175" s="230" t="s">
        <v>690</v>
      </c>
      <c r="G175" s="228"/>
      <c r="H175" s="229" t="s">
        <v>30</v>
      </c>
      <c r="I175" s="231"/>
      <c r="J175" s="228"/>
      <c r="K175" s="228"/>
      <c r="L175" s="232"/>
      <c r="M175" s="233"/>
      <c r="N175" s="234"/>
      <c r="O175" s="234"/>
      <c r="P175" s="234"/>
      <c r="Q175" s="234"/>
      <c r="R175" s="234"/>
      <c r="S175" s="234"/>
      <c r="T175" s="235"/>
      <c r="AT175" s="236" t="s">
        <v>197</v>
      </c>
      <c r="AU175" s="236" t="s">
        <v>84</v>
      </c>
      <c r="AV175" s="13" t="s">
        <v>82</v>
      </c>
      <c r="AW175" s="13" t="s">
        <v>37</v>
      </c>
      <c r="AX175" s="13" t="s">
        <v>74</v>
      </c>
      <c r="AY175" s="236" t="s">
        <v>186</v>
      </c>
    </row>
    <row r="176" spans="2:65" s="12" customFormat="1" ht="13.5">
      <c r="B176" s="216"/>
      <c r="C176" s="217"/>
      <c r="D176" s="213" t="s">
        <v>197</v>
      </c>
      <c r="E176" s="218" t="s">
        <v>30</v>
      </c>
      <c r="F176" s="219" t="s">
        <v>716</v>
      </c>
      <c r="G176" s="217"/>
      <c r="H176" s="220">
        <v>24.518000000000001</v>
      </c>
      <c r="I176" s="221"/>
      <c r="J176" s="217"/>
      <c r="K176" s="217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197</v>
      </c>
      <c r="AU176" s="226" t="s">
        <v>84</v>
      </c>
      <c r="AV176" s="12" t="s">
        <v>84</v>
      </c>
      <c r="AW176" s="12" t="s">
        <v>37</v>
      </c>
      <c r="AX176" s="12" t="s">
        <v>74</v>
      </c>
      <c r="AY176" s="226" t="s">
        <v>186</v>
      </c>
    </row>
    <row r="177" spans="2:65" s="14" customFormat="1" ht="13.5">
      <c r="B177" s="237"/>
      <c r="C177" s="238"/>
      <c r="D177" s="213" t="s">
        <v>197</v>
      </c>
      <c r="E177" s="239" t="s">
        <v>30</v>
      </c>
      <c r="F177" s="240" t="s">
        <v>235</v>
      </c>
      <c r="G177" s="238"/>
      <c r="H177" s="241">
        <v>24.518000000000001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AT177" s="247" t="s">
        <v>197</v>
      </c>
      <c r="AU177" s="247" t="s">
        <v>84</v>
      </c>
      <c r="AV177" s="14" t="s">
        <v>193</v>
      </c>
      <c r="AW177" s="14" t="s">
        <v>37</v>
      </c>
      <c r="AX177" s="14" t="s">
        <v>82</v>
      </c>
      <c r="AY177" s="247" t="s">
        <v>186</v>
      </c>
    </row>
    <row r="178" spans="2:65" s="1" customFormat="1" ht="16.5" customHeight="1">
      <c r="B178" s="41"/>
      <c r="C178" s="201" t="s">
        <v>337</v>
      </c>
      <c r="D178" s="201" t="s">
        <v>188</v>
      </c>
      <c r="E178" s="202" t="s">
        <v>717</v>
      </c>
      <c r="F178" s="203" t="s">
        <v>718</v>
      </c>
      <c r="G178" s="204" t="s">
        <v>191</v>
      </c>
      <c r="H178" s="205">
        <v>7.5</v>
      </c>
      <c r="I178" s="206"/>
      <c r="J178" s="207">
        <f>ROUND(I178*H178,2)</f>
        <v>0</v>
      </c>
      <c r="K178" s="203" t="s">
        <v>192</v>
      </c>
      <c r="L178" s="61"/>
      <c r="M178" s="208" t="s">
        <v>30</v>
      </c>
      <c r="N178" s="209" t="s">
        <v>45</v>
      </c>
      <c r="O178" s="42"/>
      <c r="P178" s="210">
        <f>O178*H178</f>
        <v>0</v>
      </c>
      <c r="Q178" s="210">
        <v>0</v>
      </c>
      <c r="R178" s="210">
        <f>Q178*H178</f>
        <v>0</v>
      </c>
      <c r="S178" s="210">
        <v>0</v>
      </c>
      <c r="T178" s="211">
        <f>S178*H178</f>
        <v>0</v>
      </c>
      <c r="AR178" s="24" t="s">
        <v>193</v>
      </c>
      <c r="AT178" s="24" t="s">
        <v>188</v>
      </c>
      <c r="AU178" s="24" t="s">
        <v>84</v>
      </c>
      <c r="AY178" s="24" t="s">
        <v>186</v>
      </c>
      <c r="BE178" s="212">
        <f>IF(N178="základní",J178,0)</f>
        <v>0</v>
      </c>
      <c r="BF178" s="212">
        <f>IF(N178="snížená",J178,0)</f>
        <v>0</v>
      </c>
      <c r="BG178" s="212">
        <f>IF(N178="zákl. přenesená",J178,0)</f>
        <v>0</v>
      </c>
      <c r="BH178" s="212">
        <f>IF(N178="sníž. přenesená",J178,0)</f>
        <v>0</v>
      </c>
      <c r="BI178" s="212">
        <f>IF(N178="nulová",J178,0)</f>
        <v>0</v>
      </c>
      <c r="BJ178" s="24" t="s">
        <v>82</v>
      </c>
      <c r="BK178" s="212">
        <f>ROUND(I178*H178,2)</f>
        <v>0</v>
      </c>
      <c r="BL178" s="24" t="s">
        <v>193</v>
      </c>
      <c r="BM178" s="24" t="s">
        <v>719</v>
      </c>
    </row>
    <row r="179" spans="2:65" s="1" customFormat="1" ht="13.5">
      <c r="B179" s="41"/>
      <c r="C179" s="63"/>
      <c r="D179" s="213" t="s">
        <v>195</v>
      </c>
      <c r="E179" s="63"/>
      <c r="F179" s="214" t="s">
        <v>720</v>
      </c>
      <c r="G179" s="63"/>
      <c r="H179" s="63"/>
      <c r="I179" s="172"/>
      <c r="J179" s="63"/>
      <c r="K179" s="63"/>
      <c r="L179" s="61"/>
      <c r="M179" s="215"/>
      <c r="N179" s="42"/>
      <c r="O179" s="42"/>
      <c r="P179" s="42"/>
      <c r="Q179" s="42"/>
      <c r="R179" s="42"/>
      <c r="S179" s="42"/>
      <c r="T179" s="78"/>
      <c r="AT179" s="24" t="s">
        <v>195</v>
      </c>
      <c r="AU179" s="24" t="s">
        <v>84</v>
      </c>
    </row>
    <row r="180" spans="2:65" s="12" customFormat="1" ht="13.5">
      <c r="B180" s="216"/>
      <c r="C180" s="217"/>
      <c r="D180" s="213" t="s">
        <v>197</v>
      </c>
      <c r="E180" s="218" t="s">
        <v>30</v>
      </c>
      <c r="F180" s="219" t="s">
        <v>630</v>
      </c>
      <c r="G180" s="217"/>
      <c r="H180" s="220">
        <v>7.5</v>
      </c>
      <c r="I180" s="221"/>
      <c r="J180" s="217"/>
      <c r="K180" s="217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197</v>
      </c>
      <c r="AU180" s="226" t="s">
        <v>84</v>
      </c>
      <c r="AV180" s="12" t="s">
        <v>84</v>
      </c>
      <c r="AW180" s="12" t="s">
        <v>37</v>
      </c>
      <c r="AX180" s="12" t="s">
        <v>74</v>
      </c>
      <c r="AY180" s="226" t="s">
        <v>186</v>
      </c>
    </row>
    <row r="181" spans="2:65" s="14" customFormat="1" ht="13.5">
      <c r="B181" s="237"/>
      <c r="C181" s="238"/>
      <c r="D181" s="213" t="s">
        <v>197</v>
      </c>
      <c r="E181" s="239" t="s">
        <v>30</v>
      </c>
      <c r="F181" s="240" t="s">
        <v>235</v>
      </c>
      <c r="G181" s="238"/>
      <c r="H181" s="241">
        <v>7.5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AT181" s="247" t="s">
        <v>197</v>
      </c>
      <c r="AU181" s="247" t="s">
        <v>84</v>
      </c>
      <c r="AV181" s="14" t="s">
        <v>193</v>
      </c>
      <c r="AW181" s="14" t="s">
        <v>37</v>
      </c>
      <c r="AX181" s="14" t="s">
        <v>82</v>
      </c>
      <c r="AY181" s="247" t="s">
        <v>186</v>
      </c>
    </row>
    <row r="182" spans="2:65" s="11" customFormat="1" ht="29.85" customHeight="1">
      <c r="B182" s="185"/>
      <c r="C182" s="186"/>
      <c r="D182" s="187" t="s">
        <v>73</v>
      </c>
      <c r="E182" s="199" t="s">
        <v>193</v>
      </c>
      <c r="F182" s="199" t="s">
        <v>721</v>
      </c>
      <c r="G182" s="186"/>
      <c r="H182" s="186"/>
      <c r="I182" s="189"/>
      <c r="J182" s="200">
        <f>BK182</f>
        <v>0</v>
      </c>
      <c r="K182" s="186"/>
      <c r="L182" s="191"/>
      <c r="M182" s="192"/>
      <c r="N182" s="193"/>
      <c r="O182" s="193"/>
      <c r="P182" s="194">
        <f>SUM(P183:P193)</f>
        <v>0</v>
      </c>
      <c r="Q182" s="193"/>
      <c r="R182" s="194">
        <f>SUM(R183:R193)</f>
        <v>1.3255600000000001</v>
      </c>
      <c r="S182" s="193"/>
      <c r="T182" s="195">
        <f>SUM(T183:T193)</f>
        <v>0</v>
      </c>
      <c r="AR182" s="196" t="s">
        <v>82</v>
      </c>
      <c r="AT182" s="197" t="s">
        <v>73</v>
      </c>
      <c r="AU182" s="197" t="s">
        <v>82</v>
      </c>
      <c r="AY182" s="196" t="s">
        <v>186</v>
      </c>
      <c r="BK182" s="198">
        <f>SUM(BK183:BK193)</f>
        <v>0</v>
      </c>
    </row>
    <row r="183" spans="2:65" s="1" customFormat="1" ht="16.5" customHeight="1">
      <c r="B183" s="41"/>
      <c r="C183" s="201" t="s">
        <v>342</v>
      </c>
      <c r="D183" s="201" t="s">
        <v>188</v>
      </c>
      <c r="E183" s="202" t="s">
        <v>722</v>
      </c>
      <c r="F183" s="203" t="s">
        <v>723</v>
      </c>
      <c r="G183" s="204" t="s">
        <v>461</v>
      </c>
      <c r="H183" s="205">
        <v>2</v>
      </c>
      <c r="I183" s="206"/>
      <c r="J183" s="207">
        <f>ROUND(I183*H183,2)</f>
        <v>0</v>
      </c>
      <c r="K183" s="203" t="s">
        <v>192</v>
      </c>
      <c r="L183" s="61"/>
      <c r="M183" s="208" t="s">
        <v>30</v>
      </c>
      <c r="N183" s="209" t="s">
        <v>45</v>
      </c>
      <c r="O183" s="42"/>
      <c r="P183" s="210">
        <f>O183*H183</f>
        <v>0</v>
      </c>
      <c r="Q183" s="210">
        <v>6.6E-3</v>
      </c>
      <c r="R183" s="210">
        <f>Q183*H183</f>
        <v>1.32E-2</v>
      </c>
      <c r="S183" s="210">
        <v>0</v>
      </c>
      <c r="T183" s="211">
        <f>S183*H183</f>
        <v>0</v>
      </c>
      <c r="AR183" s="24" t="s">
        <v>193</v>
      </c>
      <c r="AT183" s="24" t="s">
        <v>188</v>
      </c>
      <c r="AU183" s="24" t="s">
        <v>84</v>
      </c>
      <c r="AY183" s="24" t="s">
        <v>186</v>
      </c>
      <c r="BE183" s="212">
        <f>IF(N183="základní",J183,0)</f>
        <v>0</v>
      </c>
      <c r="BF183" s="212">
        <f>IF(N183="snížená",J183,0)</f>
        <v>0</v>
      </c>
      <c r="BG183" s="212">
        <f>IF(N183="zákl. přenesená",J183,0)</f>
        <v>0</v>
      </c>
      <c r="BH183" s="212">
        <f>IF(N183="sníž. přenesená",J183,0)</f>
        <v>0</v>
      </c>
      <c r="BI183" s="212">
        <f>IF(N183="nulová",J183,0)</f>
        <v>0</v>
      </c>
      <c r="BJ183" s="24" t="s">
        <v>82</v>
      </c>
      <c r="BK183" s="212">
        <f>ROUND(I183*H183,2)</f>
        <v>0</v>
      </c>
      <c r="BL183" s="24" t="s">
        <v>193</v>
      </c>
      <c r="BM183" s="24" t="s">
        <v>724</v>
      </c>
    </row>
    <row r="184" spans="2:65" s="1" customFormat="1" ht="13.5">
      <c r="B184" s="41"/>
      <c r="C184" s="63"/>
      <c r="D184" s="213" t="s">
        <v>195</v>
      </c>
      <c r="E184" s="63"/>
      <c r="F184" s="214" t="s">
        <v>725</v>
      </c>
      <c r="G184" s="63"/>
      <c r="H184" s="63"/>
      <c r="I184" s="172"/>
      <c r="J184" s="63"/>
      <c r="K184" s="63"/>
      <c r="L184" s="61"/>
      <c r="M184" s="215"/>
      <c r="N184" s="42"/>
      <c r="O184" s="42"/>
      <c r="P184" s="42"/>
      <c r="Q184" s="42"/>
      <c r="R184" s="42"/>
      <c r="S184" s="42"/>
      <c r="T184" s="78"/>
      <c r="AT184" s="24" t="s">
        <v>195</v>
      </c>
      <c r="AU184" s="24" t="s">
        <v>84</v>
      </c>
    </row>
    <row r="185" spans="2:65" s="13" customFormat="1" ht="13.5">
      <c r="B185" s="227"/>
      <c r="C185" s="228"/>
      <c r="D185" s="213" t="s">
        <v>197</v>
      </c>
      <c r="E185" s="229" t="s">
        <v>30</v>
      </c>
      <c r="F185" s="230" t="s">
        <v>726</v>
      </c>
      <c r="G185" s="228"/>
      <c r="H185" s="229" t="s">
        <v>30</v>
      </c>
      <c r="I185" s="231"/>
      <c r="J185" s="228"/>
      <c r="K185" s="228"/>
      <c r="L185" s="232"/>
      <c r="M185" s="233"/>
      <c r="N185" s="234"/>
      <c r="O185" s="234"/>
      <c r="P185" s="234"/>
      <c r="Q185" s="234"/>
      <c r="R185" s="234"/>
      <c r="S185" s="234"/>
      <c r="T185" s="235"/>
      <c r="AT185" s="236" t="s">
        <v>197</v>
      </c>
      <c r="AU185" s="236" t="s">
        <v>84</v>
      </c>
      <c r="AV185" s="13" t="s">
        <v>82</v>
      </c>
      <c r="AW185" s="13" t="s">
        <v>37</v>
      </c>
      <c r="AX185" s="13" t="s">
        <v>74</v>
      </c>
      <c r="AY185" s="236" t="s">
        <v>186</v>
      </c>
    </row>
    <row r="186" spans="2:65" s="12" customFormat="1" ht="13.5">
      <c r="B186" s="216"/>
      <c r="C186" s="217"/>
      <c r="D186" s="213" t="s">
        <v>197</v>
      </c>
      <c r="E186" s="218" t="s">
        <v>30</v>
      </c>
      <c r="F186" s="219" t="s">
        <v>84</v>
      </c>
      <c r="G186" s="217"/>
      <c r="H186" s="220">
        <v>2</v>
      </c>
      <c r="I186" s="221"/>
      <c r="J186" s="217"/>
      <c r="K186" s="217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197</v>
      </c>
      <c r="AU186" s="226" t="s">
        <v>84</v>
      </c>
      <c r="AV186" s="12" t="s">
        <v>84</v>
      </c>
      <c r="AW186" s="12" t="s">
        <v>37</v>
      </c>
      <c r="AX186" s="12" t="s">
        <v>74</v>
      </c>
      <c r="AY186" s="226" t="s">
        <v>186</v>
      </c>
    </row>
    <row r="187" spans="2:65" s="14" customFormat="1" ht="13.5">
      <c r="B187" s="237"/>
      <c r="C187" s="238"/>
      <c r="D187" s="213" t="s">
        <v>197</v>
      </c>
      <c r="E187" s="239" t="s">
        <v>30</v>
      </c>
      <c r="F187" s="240" t="s">
        <v>235</v>
      </c>
      <c r="G187" s="238"/>
      <c r="H187" s="241">
        <v>2</v>
      </c>
      <c r="I187" s="242"/>
      <c r="J187" s="238"/>
      <c r="K187" s="238"/>
      <c r="L187" s="243"/>
      <c r="M187" s="244"/>
      <c r="N187" s="245"/>
      <c r="O187" s="245"/>
      <c r="P187" s="245"/>
      <c r="Q187" s="245"/>
      <c r="R187" s="245"/>
      <c r="S187" s="245"/>
      <c r="T187" s="246"/>
      <c r="AT187" s="247" t="s">
        <v>197</v>
      </c>
      <c r="AU187" s="247" t="s">
        <v>84</v>
      </c>
      <c r="AV187" s="14" t="s">
        <v>193</v>
      </c>
      <c r="AW187" s="14" t="s">
        <v>37</v>
      </c>
      <c r="AX187" s="14" t="s">
        <v>82</v>
      </c>
      <c r="AY187" s="247" t="s">
        <v>186</v>
      </c>
    </row>
    <row r="188" spans="2:65" s="1" customFormat="1" ht="16.5" customHeight="1">
      <c r="B188" s="41"/>
      <c r="C188" s="249" t="s">
        <v>348</v>
      </c>
      <c r="D188" s="249" t="s">
        <v>301</v>
      </c>
      <c r="E188" s="250" t="s">
        <v>727</v>
      </c>
      <c r="F188" s="251" t="s">
        <v>728</v>
      </c>
      <c r="G188" s="252" t="s">
        <v>461</v>
      </c>
      <c r="H188" s="253">
        <v>2</v>
      </c>
      <c r="I188" s="254"/>
      <c r="J188" s="255">
        <f>ROUND(I188*H188,2)</f>
        <v>0</v>
      </c>
      <c r="K188" s="251" t="s">
        <v>192</v>
      </c>
      <c r="L188" s="256"/>
      <c r="M188" s="257" t="s">
        <v>30</v>
      </c>
      <c r="N188" s="258" t="s">
        <v>45</v>
      </c>
      <c r="O188" s="42"/>
      <c r="P188" s="210">
        <f>O188*H188</f>
        <v>0</v>
      </c>
      <c r="Q188" s="210">
        <v>5.2999999999999999E-2</v>
      </c>
      <c r="R188" s="210">
        <f>Q188*H188</f>
        <v>0.106</v>
      </c>
      <c r="S188" s="210">
        <v>0</v>
      </c>
      <c r="T188" s="211">
        <f>S188*H188</f>
        <v>0</v>
      </c>
      <c r="AR188" s="24" t="s">
        <v>236</v>
      </c>
      <c r="AT188" s="24" t="s">
        <v>301</v>
      </c>
      <c r="AU188" s="24" t="s">
        <v>84</v>
      </c>
      <c r="AY188" s="24" t="s">
        <v>186</v>
      </c>
      <c r="BE188" s="212">
        <f>IF(N188="základní",J188,0)</f>
        <v>0</v>
      </c>
      <c r="BF188" s="212">
        <f>IF(N188="snížená",J188,0)</f>
        <v>0</v>
      </c>
      <c r="BG188" s="212">
        <f>IF(N188="zákl. přenesená",J188,0)</f>
        <v>0</v>
      </c>
      <c r="BH188" s="212">
        <f>IF(N188="sníž. přenesená",J188,0)</f>
        <v>0</v>
      </c>
      <c r="BI188" s="212">
        <f>IF(N188="nulová",J188,0)</f>
        <v>0</v>
      </c>
      <c r="BJ188" s="24" t="s">
        <v>82</v>
      </c>
      <c r="BK188" s="212">
        <f>ROUND(I188*H188,2)</f>
        <v>0</v>
      </c>
      <c r="BL188" s="24" t="s">
        <v>193</v>
      </c>
      <c r="BM188" s="24" t="s">
        <v>729</v>
      </c>
    </row>
    <row r="189" spans="2:65" s="1" customFormat="1" ht="13.5">
      <c r="B189" s="41"/>
      <c r="C189" s="63"/>
      <c r="D189" s="213" t="s">
        <v>195</v>
      </c>
      <c r="E189" s="63"/>
      <c r="F189" s="214" t="s">
        <v>728</v>
      </c>
      <c r="G189" s="63"/>
      <c r="H189" s="63"/>
      <c r="I189" s="172"/>
      <c r="J189" s="63"/>
      <c r="K189" s="63"/>
      <c r="L189" s="61"/>
      <c r="M189" s="215"/>
      <c r="N189" s="42"/>
      <c r="O189" s="42"/>
      <c r="P189" s="42"/>
      <c r="Q189" s="42"/>
      <c r="R189" s="42"/>
      <c r="S189" s="42"/>
      <c r="T189" s="78"/>
      <c r="AT189" s="24" t="s">
        <v>195</v>
      </c>
      <c r="AU189" s="24" t="s">
        <v>84</v>
      </c>
    </row>
    <row r="190" spans="2:65" s="1" customFormat="1" ht="16.5" customHeight="1">
      <c r="B190" s="41"/>
      <c r="C190" s="201" t="s">
        <v>355</v>
      </c>
      <c r="D190" s="201" t="s">
        <v>188</v>
      </c>
      <c r="E190" s="202" t="s">
        <v>730</v>
      </c>
      <c r="F190" s="203" t="s">
        <v>731</v>
      </c>
      <c r="G190" s="204" t="s">
        <v>212</v>
      </c>
      <c r="H190" s="205">
        <v>0.54</v>
      </c>
      <c r="I190" s="206"/>
      <c r="J190" s="207">
        <f>ROUND(I190*H190,2)</f>
        <v>0</v>
      </c>
      <c r="K190" s="203" t="s">
        <v>192</v>
      </c>
      <c r="L190" s="61"/>
      <c r="M190" s="208" t="s">
        <v>30</v>
      </c>
      <c r="N190" s="209" t="s">
        <v>45</v>
      </c>
      <c r="O190" s="42"/>
      <c r="P190" s="210">
        <f>O190*H190</f>
        <v>0</v>
      </c>
      <c r="Q190" s="210">
        <v>2.234</v>
      </c>
      <c r="R190" s="210">
        <f>Q190*H190</f>
        <v>1.2063600000000001</v>
      </c>
      <c r="S190" s="210">
        <v>0</v>
      </c>
      <c r="T190" s="211">
        <f>S190*H190</f>
        <v>0</v>
      </c>
      <c r="AR190" s="24" t="s">
        <v>193</v>
      </c>
      <c r="AT190" s="24" t="s">
        <v>188</v>
      </c>
      <c r="AU190" s="24" t="s">
        <v>84</v>
      </c>
      <c r="AY190" s="24" t="s">
        <v>186</v>
      </c>
      <c r="BE190" s="212">
        <f>IF(N190="základní",J190,0)</f>
        <v>0</v>
      </c>
      <c r="BF190" s="212">
        <f>IF(N190="snížená",J190,0)</f>
        <v>0</v>
      </c>
      <c r="BG190" s="212">
        <f>IF(N190="zákl. přenesená",J190,0)</f>
        <v>0</v>
      </c>
      <c r="BH190" s="212">
        <f>IF(N190="sníž. přenesená",J190,0)</f>
        <v>0</v>
      </c>
      <c r="BI190" s="212">
        <f>IF(N190="nulová",J190,0)</f>
        <v>0</v>
      </c>
      <c r="BJ190" s="24" t="s">
        <v>82</v>
      </c>
      <c r="BK190" s="212">
        <f>ROUND(I190*H190,2)</f>
        <v>0</v>
      </c>
      <c r="BL190" s="24" t="s">
        <v>193</v>
      </c>
      <c r="BM190" s="24" t="s">
        <v>732</v>
      </c>
    </row>
    <row r="191" spans="2:65" s="1" customFormat="1" ht="27">
      <c r="B191" s="41"/>
      <c r="C191" s="63"/>
      <c r="D191" s="213" t="s">
        <v>195</v>
      </c>
      <c r="E191" s="63"/>
      <c r="F191" s="214" t="s">
        <v>733</v>
      </c>
      <c r="G191" s="63"/>
      <c r="H191" s="63"/>
      <c r="I191" s="172"/>
      <c r="J191" s="63"/>
      <c r="K191" s="63"/>
      <c r="L191" s="61"/>
      <c r="M191" s="215"/>
      <c r="N191" s="42"/>
      <c r="O191" s="42"/>
      <c r="P191" s="42"/>
      <c r="Q191" s="42"/>
      <c r="R191" s="42"/>
      <c r="S191" s="42"/>
      <c r="T191" s="78"/>
      <c r="AT191" s="24" t="s">
        <v>195</v>
      </c>
      <c r="AU191" s="24" t="s">
        <v>84</v>
      </c>
    </row>
    <row r="192" spans="2:65" s="12" customFormat="1" ht="13.5">
      <c r="B192" s="216"/>
      <c r="C192" s="217"/>
      <c r="D192" s="213" t="s">
        <v>197</v>
      </c>
      <c r="E192" s="218" t="s">
        <v>30</v>
      </c>
      <c r="F192" s="219" t="s">
        <v>734</v>
      </c>
      <c r="G192" s="217"/>
      <c r="H192" s="220">
        <v>0.54</v>
      </c>
      <c r="I192" s="221"/>
      <c r="J192" s="217"/>
      <c r="K192" s="217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197</v>
      </c>
      <c r="AU192" s="226" t="s">
        <v>84</v>
      </c>
      <c r="AV192" s="12" t="s">
        <v>84</v>
      </c>
      <c r="AW192" s="12" t="s">
        <v>37</v>
      </c>
      <c r="AX192" s="12" t="s">
        <v>74</v>
      </c>
      <c r="AY192" s="226" t="s">
        <v>186</v>
      </c>
    </row>
    <row r="193" spans="2:65" s="14" customFormat="1" ht="13.5">
      <c r="B193" s="237"/>
      <c r="C193" s="238"/>
      <c r="D193" s="213" t="s">
        <v>197</v>
      </c>
      <c r="E193" s="239" t="s">
        <v>30</v>
      </c>
      <c r="F193" s="240" t="s">
        <v>235</v>
      </c>
      <c r="G193" s="238"/>
      <c r="H193" s="241">
        <v>0.54</v>
      </c>
      <c r="I193" s="242"/>
      <c r="J193" s="238"/>
      <c r="K193" s="238"/>
      <c r="L193" s="243"/>
      <c r="M193" s="244"/>
      <c r="N193" s="245"/>
      <c r="O193" s="245"/>
      <c r="P193" s="245"/>
      <c r="Q193" s="245"/>
      <c r="R193" s="245"/>
      <c r="S193" s="245"/>
      <c r="T193" s="246"/>
      <c r="AT193" s="247" t="s">
        <v>197</v>
      </c>
      <c r="AU193" s="247" t="s">
        <v>84</v>
      </c>
      <c r="AV193" s="14" t="s">
        <v>193</v>
      </c>
      <c r="AW193" s="14" t="s">
        <v>37</v>
      </c>
      <c r="AX193" s="14" t="s">
        <v>82</v>
      </c>
      <c r="AY193" s="247" t="s">
        <v>186</v>
      </c>
    </row>
    <row r="194" spans="2:65" s="11" customFormat="1" ht="29.85" customHeight="1">
      <c r="B194" s="185"/>
      <c r="C194" s="186"/>
      <c r="D194" s="187" t="s">
        <v>73</v>
      </c>
      <c r="E194" s="199" t="s">
        <v>216</v>
      </c>
      <c r="F194" s="199" t="s">
        <v>735</v>
      </c>
      <c r="G194" s="186"/>
      <c r="H194" s="186"/>
      <c r="I194" s="189"/>
      <c r="J194" s="200">
        <f>BK194</f>
        <v>0</v>
      </c>
      <c r="K194" s="186"/>
      <c r="L194" s="191"/>
      <c r="M194" s="192"/>
      <c r="N194" s="193"/>
      <c r="O194" s="193"/>
      <c r="P194" s="194">
        <f>SUM(P195:P216)</f>
        <v>0</v>
      </c>
      <c r="Q194" s="193"/>
      <c r="R194" s="194">
        <f>SUM(R195:R216)</f>
        <v>11.013109999999999</v>
      </c>
      <c r="S194" s="193"/>
      <c r="T194" s="195">
        <f>SUM(T195:T216)</f>
        <v>0</v>
      </c>
      <c r="AR194" s="196" t="s">
        <v>82</v>
      </c>
      <c r="AT194" s="197" t="s">
        <v>73</v>
      </c>
      <c r="AU194" s="197" t="s">
        <v>82</v>
      </c>
      <c r="AY194" s="196" t="s">
        <v>186</v>
      </c>
      <c r="BK194" s="198">
        <f>SUM(BK195:BK216)</f>
        <v>0</v>
      </c>
    </row>
    <row r="195" spans="2:65" s="1" customFormat="1" ht="16.5" customHeight="1">
      <c r="B195" s="41"/>
      <c r="C195" s="201" t="s">
        <v>361</v>
      </c>
      <c r="D195" s="201" t="s">
        <v>188</v>
      </c>
      <c r="E195" s="202" t="s">
        <v>736</v>
      </c>
      <c r="F195" s="203" t="s">
        <v>737</v>
      </c>
      <c r="G195" s="204" t="s">
        <v>191</v>
      </c>
      <c r="H195" s="205">
        <v>7.5</v>
      </c>
      <c r="I195" s="206"/>
      <c r="J195" s="207">
        <f>ROUND(I195*H195,2)</f>
        <v>0</v>
      </c>
      <c r="K195" s="203" t="s">
        <v>192</v>
      </c>
      <c r="L195" s="61"/>
      <c r="M195" s="208" t="s">
        <v>30</v>
      </c>
      <c r="N195" s="209" t="s">
        <v>45</v>
      </c>
      <c r="O195" s="42"/>
      <c r="P195" s="210">
        <f>O195*H195</f>
        <v>0</v>
      </c>
      <c r="Q195" s="210">
        <v>0.56699999999999995</v>
      </c>
      <c r="R195" s="210">
        <f>Q195*H195</f>
        <v>4.2524999999999995</v>
      </c>
      <c r="S195" s="210">
        <v>0</v>
      </c>
      <c r="T195" s="211">
        <f>S195*H195</f>
        <v>0</v>
      </c>
      <c r="AR195" s="24" t="s">
        <v>193</v>
      </c>
      <c r="AT195" s="24" t="s">
        <v>188</v>
      </c>
      <c r="AU195" s="24" t="s">
        <v>84</v>
      </c>
      <c r="AY195" s="24" t="s">
        <v>186</v>
      </c>
      <c r="BE195" s="212">
        <f>IF(N195="základní",J195,0)</f>
        <v>0</v>
      </c>
      <c r="BF195" s="212">
        <f>IF(N195="snížená",J195,0)</f>
        <v>0</v>
      </c>
      <c r="BG195" s="212">
        <f>IF(N195="zákl. přenesená",J195,0)</f>
        <v>0</v>
      </c>
      <c r="BH195" s="212">
        <f>IF(N195="sníž. přenesená",J195,0)</f>
        <v>0</v>
      </c>
      <c r="BI195" s="212">
        <f>IF(N195="nulová",J195,0)</f>
        <v>0</v>
      </c>
      <c r="BJ195" s="24" t="s">
        <v>82</v>
      </c>
      <c r="BK195" s="212">
        <f>ROUND(I195*H195,2)</f>
        <v>0</v>
      </c>
      <c r="BL195" s="24" t="s">
        <v>193</v>
      </c>
      <c r="BM195" s="24" t="s">
        <v>738</v>
      </c>
    </row>
    <row r="196" spans="2:65" s="1" customFormat="1" ht="13.5">
      <c r="B196" s="41"/>
      <c r="C196" s="63"/>
      <c r="D196" s="213" t="s">
        <v>195</v>
      </c>
      <c r="E196" s="63"/>
      <c r="F196" s="214" t="s">
        <v>739</v>
      </c>
      <c r="G196" s="63"/>
      <c r="H196" s="63"/>
      <c r="I196" s="172"/>
      <c r="J196" s="63"/>
      <c r="K196" s="63"/>
      <c r="L196" s="61"/>
      <c r="M196" s="215"/>
      <c r="N196" s="42"/>
      <c r="O196" s="42"/>
      <c r="P196" s="42"/>
      <c r="Q196" s="42"/>
      <c r="R196" s="42"/>
      <c r="S196" s="42"/>
      <c r="T196" s="78"/>
      <c r="AT196" s="24" t="s">
        <v>195</v>
      </c>
      <c r="AU196" s="24" t="s">
        <v>84</v>
      </c>
    </row>
    <row r="197" spans="2:65" s="1" customFormat="1" ht="25.5" customHeight="1">
      <c r="B197" s="41"/>
      <c r="C197" s="201" t="s">
        <v>366</v>
      </c>
      <c r="D197" s="201" t="s">
        <v>188</v>
      </c>
      <c r="E197" s="202" t="s">
        <v>740</v>
      </c>
      <c r="F197" s="203" t="s">
        <v>741</v>
      </c>
      <c r="G197" s="204" t="s">
        <v>191</v>
      </c>
      <c r="H197" s="205">
        <v>7.5</v>
      </c>
      <c r="I197" s="206"/>
      <c r="J197" s="207">
        <f>ROUND(I197*H197,2)</f>
        <v>0</v>
      </c>
      <c r="K197" s="203" t="s">
        <v>192</v>
      </c>
      <c r="L197" s="61"/>
      <c r="M197" s="208" t="s">
        <v>30</v>
      </c>
      <c r="N197" s="209" t="s">
        <v>45</v>
      </c>
      <c r="O197" s="42"/>
      <c r="P197" s="210">
        <f>O197*H197</f>
        <v>0</v>
      </c>
      <c r="Q197" s="210">
        <v>0.48089999999999999</v>
      </c>
      <c r="R197" s="210">
        <f>Q197*H197</f>
        <v>3.6067499999999999</v>
      </c>
      <c r="S197" s="210">
        <v>0</v>
      </c>
      <c r="T197" s="211">
        <f>S197*H197</f>
        <v>0</v>
      </c>
      <c r="AR197" s="24" t="s">
        <v>193</v>
      </c>
      <c r="AT197" s="24" t="s">
        <v>188</v>
      </c>
      <c r="AU197" s="24" t="s">
        <v>84</v>
      </c>
      <c r="AY197" s="24" t="s">
        <v>186</v>
      </c>
      <c r="BE197" s="212">
        <f>IF(N197="základní",J197,0)</f>
        <v>0</v>
      </c>
      <c r="BF197" s="212">
        <f>IF(N197="snížená",J197,0)</f>
        <v>0</v>
      </c>
      <c r="BG197" s="212">
        <f>IF(N197="zákl. přenesená",J197,0)</f>
        <v>0</v>
      </c>
      <c r="BH197" s="212">
        <f>IF(N197="sníž. přenesená",J197,0)</f>
        <v>0</v>
      </c>
      <c r="BI197" s="212">
        <f>IF(N197="nulová",J197,0)</f>
        <v>0</v>
      </c>
      <c r="BJ197" s="24" t="s">
        <v>82</v>
      </c>
      <c r="BK197" s="212">
        <f>ROUND(I197*H197,2)</f>
        <v>0</v>
      </c>
      <c r="BL197" s="24" t="s">
        <v>193</v>
      </c>
      <c r="BM197" s="24" t="s">
        <v>742</v>
      </c>
    </row>
    <row r="198" spans="2:65" s="1" customFormat="1" ht="27">
      <c r="B198" s="41"/>
      <c r="C198" s="63"/>
      <c r="D198" s="213" t="s">
        <v>195</v>
      </c>
      <c r="E198" s="63"/>
      <c r="F198" s="214" t="s">
        <v>743</v>
      </c>
      <c r="G198" s="63"/>
      <c r="H198" s="63"/>
      <c r="I198" s="172"/>
      <c r="J198" s="63"/>
      <c r="K198" s="63"/>
      <c r="L198" s="61"/>
      <c r="M198" s="215"/>
      <c r="N198" s="42"/>
      <c r="O198" s="42"/>
      <c r="P198" s="42"/>
      <c r="Q198" s="42"/>
      <c r="R198" s="42"/>
      <c r="S198" s="42"/>
      <c r="T198" s="78"/>
      <c r="AT198" s="24" t="s">
        <v>195</v>
      </c>
      <c r="AU198" s="24" t="s">
        <v>84</v>
      </c>
    </row>
    <row r="199" spans="2:65" s="12" customFormat="1" ht="13.5">
      <c r="B199" s="216"/>
      <c r="C199" s="217"/>
      <c r="D199" s="213" t="s">
        <v>197</v>
      </c>
      <c r="E199" s="218" t="s">
        <v>30</v>
      </c>
      <c r="F199" s="219" t="s">
        <v>630</v>
      </c>
      <c r="G199" s="217"/>
      <c r="H199" s="220">
        <v>7.5</v>
      </c>
      <c r="I199" s="221"/>
      <c r="J199" s="217"/>
      <c r="K199" s="217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197</v>
      </c>
      <c r="AU199" s="226" t="s">
        <v>84</v>
      </c>
      <c r="AV199" s="12" t="s">
        <v>84</v>
      </c>
      <c r="AW199" s="12" t="s">
        <v>37</v>
      </c>
      <c r="AX199" s="12" t="s">
        <v>74</v>
      </c>
      <c r="AY199" s="226" t="s">
        <v>186</v>
      </c>
    </row>
    <row r="200" spans="2:65" s="14" customFormat="1" ht="13.5">
      <c r="B200" s="237"/>
      <c r="C200" s="238"/>
      <c r="D200" s="213" t="s">
        <v>197</v>
      </c>
      <c r="E200" s="239" t="s">
        <v>30</v>
      </c>
      <c r="F200" s="240" t="s">
        <v>235</v>
      </c>
      <c r="G200" s="238"/>
      <c r="H200" s="241">
        <v>7.5</v>
      </c>
      <c r="I200" s="242"/>
      <c r="J200" s="238"/>
      <c r="K200" s="238"/>
      <c r="L200" s="243"/>
      <c r="M200" s="244"/>
      <c r="N200" s="245"/>
      <c r="O200" s="245"/>
      <c r="P200" s="245"/>
      <c r="Q200" s="245"/>
      <c r="R200" s="245"/>
      <c r="S200" s="245"/>
      <c r="T200" s="246"/>
      <c r="AT200" s="247" t="s">
        <v>197</v>
      </c>
      <c r="AU200" s="247" t="s">
        <v>84</v>
      </c>
      <c r="AV200" s="14" t="s">
        <v>193</v>
      </c>
      <c r="AW200" s="14" t="s">
        <v>37</v>
      </c>
      <c r="AX200" s="14" t="s">
        <v>82</v>
      </c>
      <c r="AY200" s="247" t="s">
        <v>186</v>
      </c>
    </row>
    <row r="201" spans="2:65" s="1" customFormat="1" ht="25.5" customHeight="1">
      <c r="B201" s="41"/>
      <c r="C201" s="201" t="s">
        <v>372</v>
      </c>
      <c r="D201" s="201" t="s">
        <v>188</v>
      </c>
      <c r="E201" s="202" t="s">
        <v>744</v>
      </c>
      <c r="F201" s="203" t="s">
        <v>745</v>
      </c>
      <c r="G201" s="204" t="s">
        <v>191</v>
      </c>
      <c r="H201" s="205">
        <v>7.5</v>
      </c>
      <c r="I201" s="206"/>
      <c r="J201" s="207">
        <f>ROUND(I201*H201,2)</f>
        <v>0</v>
      </c>
      <c r="K201" s="203" t="s">
        <v>192</v>
      </c>
      <c r="L201" s="61"/>
      <c r="M201" s="208" t="s">
        <v>30</v>
      </c>
      <c r="N201" s="209" t="s">
        <v>45</v>
      </c>
      <c r="O201" s="42"/>
      <c r="P201" s="210">
        <f>O201*H201</f>
        <v>0</v>
      </c>
      <c r="Q201" s="210">
        <v>0.26375999999999999</v>
      </c>
      <c r="R201" s="210">
        <f>Q201*H201</f>
        <v>1.9782</v>
      </c>
      <c r="S201" s="210">
        <v>0</v>
      </c>
      <c r="T201" s="211">
        <f>S201*H201</f>
        <v>0</v>
      </c>
      <c r="AR201" s="24" t="s">
        <v>193</v>
      </c>
      <c r="AT201" s="24" t="s">
        <v>188</v>
      </c>
      <c r="AU201" s="24" t="s">
        <v>84</v>
      </c>
      <c r="AY201" s="24" t="s">
        <v>186</v>
      </c>
      <c r="BE201" s="212">
        <f>IF(N201="základní",J201,0)</f>
        <v>0</v>
      </c>
      <c r="BF201" s="212">
        <f>IF(N201="snížená",J201,0)</f>
        <v>0</v>
      </c>
      <c r="BG201" s="212">
        <f>IF(N201="zákl. přenesená",J201,0)</f>
        <v>0</v>
      </c>
      <c r="BH201" s="212">
        <f>IF(N201="sníž. přenesená",J201,0)</f>
        <v>0</v>
      </c>
      <c r="BI201" s="212">
        <f>IF(N201="nulová",J201,0)</f>
        <v>0</v>
      </c>
      <c r="BJ201" s="24" t="s">
        <v>82</v>
      </c>
      <c r="BK201" s="212">
        <f>ROUND(I201*H201,2)</f>
        <v>0</v>
      </c>
      <c r="BL201" s="24" t="s">
        <v>193</v>
      </c>
      <c r="BM201" s="24" t="s">
        <v>746</v>
      </c>
    </row>
    <row r="202" spans="2:65" s="1" customFormat="1" ht="27">
      <c r="B202" s="41"/>
      <c r="C202" s="63"/>
      <c r="D202" s="213" t="s">
        <v>195</v>
      </c>
      <c r="E202" s="63"/>
      <c r="F202" s="214" t="s">
        <v>747</v>
      </c>
      <c r="G202" s="63"/>
      <c r="H202" s="63"/>
      <c r="I202" s="172"/>
      <c r="J202" s="63"/>
      <c r="K202" s="63"/>
      <c r="L202" s="61"/>
      <c r="M202" s="215"/>
      <c r="N202" s="42"/>
      <c r="O202" s="42"/>
      <c r="P202" s="42"/>
      <c r="Q202" s="42"/>
      <c r="R202" s="42"/>
      <c r="S202" s="42"/>
      <c r="T202" s="78"/>
      <c r="AT202" s="24" t="s">
        <v>195</v>
      </c>
      <c r="AU202" s="24" t="s">
        <v>84</v>
      </c>
    </row>
    <row r="203" spans="2:65" s="1" customFormat="1" ht="16.5" customHeight="1">
      <c r="B203" s="41"/>
      <c r="C203" s="201" t="s">
        <v>379</v>
      </c>
      <c r="D203" s="201" t="s">
        <v>188</v>
      </c>
      <c r="E203" s="202" t="s">
        <v>748</v>
      </c>
      <c r="F203" s="203" t="s">
        <v>749</v>
      </c>
      <c r="G203" s="204" t="s">
        <v>191</v>
      </c>
      <c r="H203" s="205">
        <v>7.5</v>
      </c>
      <c r="I203" s="206"/>
      <c r="J203" s="207">
        <f>ROUND(I203*H203,2)</f>
        <v>0</v>
      </c>
      <c r="K203" s="203" t="s">
        <v>192</v>
      </c>
      <c r="L203" s="61"/>
      <c r="M203" s="208" t="s">
        <v>30</v>
      </c>
      <c r="N203" s="209" t="s">
        <v>45</v>
      </c>
      <c r="O203" s="42"/>
      <c r="P203" s="210">
        <f>O203*H203</f>
        <v>0</v>
      </c>
      <c r="Q203" s="210">
        <v>3.1E-4</v>
      </c>
      <c r="R203" s="210">
        <f>Q203*H203</f>
        <v>2.3249999999999998E-3</v>
      </c>
      <c r="S203" s="210">
        <v>0</v>
      </c>
      <c r="T203" s="211">
        <f>S203*H203</f>
        <v>0</v>
      </c>
      <c r="AR203" s="24" t="s">
        <v>193</v>
      </c>
      <c r="AT203" s="24" t="s">
        <v>188</v>
      </c>
      <c r="AU203" s="24" t="s">
        <v>84</v>
      </c>
      <c r="AY203" s="24" t="s">
        <v>186</v>
      </c>
      <c r="BE203" s="212">
        <f>IF(N203="základní",J203,0)</f>
        <v>0</v>
      </c>
      <c r="BF203" s="212">
        <f>IF(N203="snížená",J203,0)</f>
        <v>0</v>
      </c>
      <c r="BG203" s="212">
        <f>IF(N203="zákl. přenesená",J203,0)</f>
        <v>0</v>
      </c>
      <c r="BH203" s="212">
        <f>IF(N203="sníž. přenesená",J203,0)</f>
        <v>0</v>
      </c>
      <c r="BI203" s="212">
        <f>IF(N203="nulová",J203,0)</f>
        <v>0</v>
      </c>
      <c r="BJ203" s="24" t="s">
        <v>82</v>
      </c>
      <c r="BK203" s="212">
        <f>ROUND(I203*H203,2)</f>
        <v>0</v>
      </c>
      <c r="BL203" s="24" t="s">
        <v>193</v>
      </c>
      <c r="BM203" s="24" t="s">
        <v>750</v>
      </c>
    </row>
    <row r="204" spans="2:65" s="1" customFormat="1" ht="13.5">
      <c r="B204" s="41"/>
      <c r="C204" s="63"/>
      <c r="D204" s="213" t="s">
        <v>195</v>
      </c>
      <c r="E204" s="63"/>
      <c r="F204" s="214" t="s">
        <v>751</v>
      </c>
      <c r="G204" s="63"/>
      <c r="H204" s="63"/>
      <c r="I204" s="172"/>
      <c r="J204" s="63"/>
      <c r="K204" s="63"/>
      <c r="L204" s="61"/>
      <c r="M204" s="215"/>
      <c r="N204" s="42"/>
      <c r="O204" s="42"/>
      <c r="P204" s="42"/>
      <c r="Q204" s="42"/>
      <c r="R204" s="42"/>
      <c r="S204" s="42"/>
      <c r="T204" s="78"/>
      <c r="AT204" s="24" t="s">
        <v>195</v>
      </c>
      <c r="AU204" s="24" t="s">
        <v>84</v>
      </c>
    </row>
    <row r="205" spans="2:65" s="12" customFormat="1" ht="13.5">
      <c r="B205" s="216"/>
      <c r="C205" s="217"/>
      <c r="D205" s="213" t="s">
        <v>197</v>
      </c>
      <c r="E205" s="218" t="s">
        <v>30</v>
      </c>
      <c r="F205" s="219" t="s">
        <v>630</v>
      </c>
      <c r="G205" s="217"/>
      <c r="H205" s="220">
        <v>7.5</v>
      </c>
      <c r="I205" s="221"/>
      <c r="J205" s="217"/>
      <c r="K205" s="217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197</v>
      </c>
      <c r="AU205" s="226" t="s">
        <v>84</v>
      </c>
      <c r="AV205" s="12" t="s">
        <v>84</v>
      </c>
      <c r="AW205" s="12" t="s">
        <v>37</v>
      </c>
      <c r="AX205" s="12" t="s">
        <v>74</v>
      </c>
      <c r="AY205" s="226" t="s">
        <v>186</v>
      </c>
    </row>
    <row r="206" spans="2:65" s="14" customFormat="1" ht="13.5">
      <c r="B206" s="237"/>
      <c r="C206" s="238"/>
      <c r="D206" s="213" t="s">
        <v>197</v>
      </c>
      <c r="E206" s="239" t="s">
        <v>30</v>
      </c>
      <c r="F206" s="240" t="s">
        <v>235</v>
      </c>
      <c r="G206" s="238"/>
      <c r="H206" s="241">
        <v>7.5</v>
      </c>
      <c r="I206" s="242"/>
      <c r="J206" s="238"/>
      <c r="K206" s="238"/>
      <c r="L206" s="243"/>
      <c r="M206" s="244"/>
      <c r="N206" s="245"/>
      <c r="O206" s="245"/>
      <c r="P206" s="245"/>
      <c r="Q206" s="245"/>
      <c r="R206" s="245"/>
      <c r="S206" s="245"/>
      <c r="T206" s="246"/>
      <c r="AT206" s="247" t="s">
        <v>197</v>
      </c>
      <c r="AU206" s="247" t="s">
        <v>84</v>
      </c>
      <c r="AV206" s="14" t="s">
        <v>193</v>
      </c>
      <c r="AW206" s="14" t="s">
        <v>37</v>
      </c>
      <c r="AX206" s="14" t="s">
        <v>82</v>
      </c>
      <c r="AY206" s="247" t="s">
        <v>186</v>
      </c>
    </row>
    <row r="207" spans="2:65" s="1" customFormat="1" ht="25.5" customHeight="1">
      <c r="B207" s="41"/>
      <c r="C207" s="201" t="s">
        <v>384</v>
      </c>
      <c r="D207" s="201" t="s">
        <v>188</v>
      </c>
      <c r="E207" s="202" t="s">
        <v>752</v>
      </c>
      <c r="F207" s="203" t="s">
        <v>753</v>
      </c>
      <c r="G207" s="204" t="s">
        <v>191</v>
      </c>
      <c r="H207" s="205">
        <v>7.5</v>
      </c>
      <c r="I207" s="206"/>
      <c r="J207" s="207">
        <f>ROUND(I207*H207,2)</f>
        <v>0</v>
      </c>
      <c r="K207" s="203" t="s">
        <v>192</v>
      </c>
      <c r="L207" s="61"/>
      <c r="M207" s="208" t="s">
        <v>30</v>
      </c>
      <c r="N207" s="209" t="s">
        <v>45</v>
      </c>
      <c r="O207" s="42"/>
      <c r="P207" s="210">
        <f>O207*H207</f>
        <v>0</v>
      </c>
      <c r="Q207" s="210">
        <v>0.10373</v>
      </c>
      <c r="R207" s="210">
        <f>Q207*H207</f>
        <v>0.77797499999999997</v>
      </c>
      <c r="S207" s="210">
        <v>0</v>
      </c>
      <c r="T207" s="211">
        <f>S207*H207</f>
        <v>0</v>
      </c>
      <c r="AR207" s="24" t="s">
        <v>193</v>
      </c>
      <c r="AT207" s="24" t="s">
        <v>188</v>
      </c>
      <c r="AU207" s="24" t="s">
        <v>84</v>
      </c>
      <c r="AY207" s="24" t="s">
        <v>186</v>
      </c>
      <c r="BE207" s="212">
        <f>IF(N207="základní",J207,0)</f>
        <v>0</v>
      </c>
      <c r="BF207" s="212">
        <f>IF(N207="snížená",J207,0)</f>
        <v>0</v>
      </c>
      <c r="BG207" s="212">
        <f>IF(N207="zákl. přenesená",J207,0)</f>
        <v>0</v>
      </c>
      <c r="BH207" s="212">
        <f>IF(N207="sníž. přenesená",J207,0)</f>
        <v>0</v>
      </c>
      <c r="BI207" s="212">
        <f>IF(N207="nulová",J207,0)</f>
        <v>0</v>
      </c>
      <c r="BJ207" s="24" t="s">
        <v>82</v>
      </c>
      <c r="BK207" s="212">
        <f>ROUND(I207*H207,2)</f>
        <v>0</v>
      </c>
      <c r="BL207" s="24" t="s">
        <v>193</v>
      </c>
      <c r="BM207" s="24" t="s">
        <v>754</v>
      </c>
    </row>
    <row r="208" spans="2:65" s="1" customFormat="1" ht="27">
      <c r="B208" s="41"/>
      <c r="C208" s="63"/>
      <c r="D208" s="213" t="s">
        <v>195</v>
      </c>
      <c r="E208" s="63"/>
      <c r="F208" s="214" t="s">
        <v>755</v>
      </c>
      <c r="G208" s="63"/>
      <c r="H208" s="63"/>
      <c r="I208" s="172"/>
      <c r="J208" s="63"/>
      <c r="K208" s="63"/>
      <c r="L208" s="61"/>
      <c r="M208" s="215"/>
      <c r="N208" s="42"/>
      <c r="O208" s="42"/>
      <c r="P208" s="42"/>
      <c r="Q208" s="42"/>
      <c r="R208" s="42"/>
      <c r="S208" s="42"/>
      <c r="T208" s="78"/>
      <c r="AT208" s="24" t="s">
        <v>195</v>
      </c>
      <c r="AU208" s="24" t="s">
        <v>84</v>
      </c>
    </row>
    <row r="209" spans="2:65" s="12" customFormat="1" ht="13.5">
      <c r="B209" s="216"/>
      <c r="C209" s="217"/>
      <c r="D209" s="213" t="s">
        <v>197</v>
      </c>
      <c r="E209" s="218" t="s">
        <v>30</v>
      </c>
      <c r="F209" s="219" t="s">
        <v>630</v>
      </c>
      <c r="G209" s="217"/>
      <c r="H209" s="220">
        <v>7.5</v>
      </c>
      <c r="I209" s="221"/>
      <c r="J209" s="217"/>
      <c r="K209" s="217"/>
      <c r="L209" s="222"/>
      <c r="M209" s="223"/>
      <c r="N209" s="224"/>
      <c r="O209" s="224"/>
      <c r="P209" s="224"/>
      <c r="Q209" s="224"/>
      <c r="R209" s="224"/>
      <c r="S209" s="224"/>
      <c r="T209" s="225"/>
      <c r="AT209" s="226" t="s">
        <v>197</v>
      </c>
      <c r="AU209" s="226" t="s">
        <v>84</v>
      </c>
      <c r="AV209" s="12" t="s">
        <v>84</v>
      </c>
      <c r="AW209" s="12" t="s">
        <v>37</v>
      </c>
      <c r="AX209" s="12" t="s">
        <v>74</v>
      </c>
      <c r="AY209" s="226" t="s">
        <v>186</v>
      </c>
    </row>
    <row r="210" spans="2:65" s="14" customFormat="1" ht="13.5">
      <c r="B210" s="237"/>
      <c r="C210" s="238"/>
      <c r="D210" s="213" t="s">
        <v>197</v>
      </c>
      <c r="E210" s="239" t="s">
        <v>30</v>
      </c>
      <c r="F210" s="240" t="s">
        <v>235</v>
      </c>
      <c r="G210" s="238"/>
      <c r="H210" s="241">
        <v>7.5</v>
      </c>
      <c r="I210" s="242"/>
      <c r="J210" s="238"/>
      <c r="K210" s="238"/>
      <c r="L210" s="243"/>
      <c r="M210" s="244"/>
      <c r="N210" s="245"/>
      <c r="O210" s="245"/>
      <c r="P210" s="245"/>
      <c r="Q210" s="245"/>
      <c r="R210" s="245"/>
      <c r="S210" s="245"/>
      <c r="T210" s="246"/>
      <c r="AT210" s="247" t="s">
        <v>197</v>
      </c>
      <c r="AU210" s="247" t="s">
        <v>84</v>
      </c>
      <c r="AV210" s="14" t="s">
        <v>193</v>
      </c>
      <c r="AW210" s="14" t="s">
        <v>37</v>
      </c>
      <c r="AX210" s="14" t="s">
        <v>82</v>
      </c>
      <c r="AY210" s="247" t="s">
        <v>186</v>
      </c>
    </row>
    <row r="211" spans="2:65" s="1" customFormat="1" ht="16.5" customHeight="1">
      <c r="B211" s="41"/>
      <c r="C211" s="201" t="s">
        <v>391</v>
      </c>
      <c r="D211" s="201" t="s">
        <v>188</v>
      </c>
      <c r="E211" s="202" t="s">
        <v>756</v>
      </c>
      <c r="F211" s="203" t="s">
        <v>757</v>
      </c>
      <c r="G211" s="204" t="s">
        <v>191</v>
      </c>
      <c r="H211" s="205">
        <v>1</v>
      </c>
      <c r="I211" s="206"/>
      <c r="J211" s="207">
        <f>ROUND(I211*H211,2)</f>
        <v>0</v>
      </c>
      <c r="K211" s="203" t="s">
        <v>192</v>
      </c>
      <c r="L211" s="61"/>
      <c r="M211" s="208" t="s">
        <v>30</v>
      </c>
      <c r="N211" s="209" t="s">
        <v>45</v>
      </c>
      <c r="O211" s="42"/>
      <c r="P211" s="210">
        <f>O211*H211</f>
        <v>0</v>
      </c>
      <c r="Q211" s="210">
        <v>0.19536000000000001</v>
      </c>
      <c r="R211" s="210">
        <f>Q211*H211</f>
        <v>0.19536000000000001</v>
      </c>
      <c r="S211" s="210">
        <v>0</v>
      </c>
      <c r="T211" s="211">
        <f>S211*H211</f>
        <v>0</v>
      </c>
      <c r="AR211" s="24" t="s">
        <v>193</v>
      </c>
      <c r="AT211" s="24" t="s">
        <v>188</v>
      </c>
      <c r="AU211" s="24" t="s">
        <v>84</v>
      </c>
      <c r="AY211" s="24" t="s">
        <v>186</v>
      </c>
      <c r="BE211" s="212">
        <f>IF(N211="základní",J211,0)</f>
        <v>0</v>
      </c>
      <c r="BF211" s="212">
        <f>IF(N211="snížená",J211,0)</f>
        <v>0</v>
      </c>
      <c r="BG211" s="212">
        <f>IF(N211="zákl. přenesená",J211,0)</f>
        <v>0</v>
      </c>
      <c r="BH211" s="212">
        <f>IF(N211="sníž. přenesená",J211,0)</f>
        <v>0</v>
      </c>
      <c r="BI211" s="212">
        <f>IF(N211="nulová",J211,0)</f>
        <v>0</v>
      </c>
      <c r="BJ211" s="24" t="s">
        <v>82</v>
      </c>
      <c r="BK211" s="212">
        <f>ROUND(I211*H211,2)</f>
        <v>0</v>
      </c>
      <c r="BL211" s="24" t="s">
        <v>193</v>
      </c>
      <c r="BM211" s="24" t="s">
        <v>758</v>
      </c>
    </row>
    <row r="212" spans="2:65" s="1" customFormat="1" ht="27">
      <c r="B212" s="41"/>
      <c r="C212" s="63"/>
      <c r="D212" s="213" t="s">
        <v>195</v>
      </c>
      <c r="E212" s="63"/>
      <c r="F212" s="214" t="s">
        <v>759</v>
      </c>
      <c r="G212" s="63"/>
      <c r="H212" s="63"/>
      <c r="I212" s="172"/>
      <c r="J212" s="63"/>
      <c r="K212" s="63"/>
      <c r="L212" s="61"/>
      <c r="M212" s="215"/>
      <c r="N212" s="42"/>
      <c r="O212" s="42"/>
      <c r="P212" s="42"/>
      <c r="Q212" s="42"/>
      <c r="R212" s="42"/>
      <c r="S212" s="42"/>
      <c r="T212" s="78"/>
      <c r="AT212" s="24" t="s">
        <v>195</v>
      </c>
      <c r="AU212" s="24" t="s">
        <v>84</v>
      </c>
    </row>
    <row r="213" spans="2:65" s="13" customFormat="1" ht="13.5">
      <c r="B213" s="227"/>
      <c r="C213" s="228"/>
      <c r="D213" s="213" t="s">
        <v>197</v>
      </c>
      <c r="E213" s="229" t="s">
        <v>30</v>
      </c>
      <c r="F213" s="230" t="s">
        <v>760</v>
      </c>
      <c r="G213" s="228"/>
      <c r="H213" s="229" t="s">
        <v>30</v>
      </c>
      <c r="I213" s="231"/>
      <c r="J213" s="228"/>
      <c r="K213" s="228"/>
      <c r="L213" s="232"/>
      <c r="M213" s="233"/>
      <c r="N213" s="234"/>
      <c r="O213" s="234"/>
      <c r="P213" s="234"/>
      <c r="Q213" s="234"/>
      <c r="R213" s="234"/>
      <c r="S213" s="234"/>
      <c r="T213" s="235"/>
      <c r="AT213" s="236" t="s">
        <v>197</v>
      </c>
      <c r="AU213" s="236" t="s">
        <v>84</v>
      </c>
      <c r="AV213" s="13" t="s">
        <v>82</v>
      </c>
      <c r="AW213" s="13" t="s">
        <v>37</v>
      </c>
      <c r="AX213" s="13" t="s">
        <v>74</v>
      </c>
      <c r="AY213" s="236" t="s">
        <v>186</v>
      </c>
    </row>
    <row r="214" spans="2:65" s="12" customFormat="1" ht="13.5">
      <c r="B214" s="216"/>
      <c r="C214" s="217"/>
      <c r="D214" s="213" t="s">
        <v>197</v>
      </c>
      <c r="E214" s="218" t="s">
        <v>30</v>
      </c>
      <c r="F214" s="219" t="s">
        <v>82</v>
      </c>
      <c r="G214" s="217"/>
      <c r="H214" s="220">
        <v>1</v>
      </c>
      <c r="I214" s="221"/>
      <c r="J214" s="217"/>
      <c r="K214" s="217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197</v>
      </c>
      <c r="AU214" s="226" t="s">
        <v>84</v>
      </c>
      <c r="AV214" s="12" t="s">
        <v>84</v>
      </c>
      <c r="AW214" s="12" t="s">
        <v>37</v>
      </c>
      <c r="AX214" s="12" t="s">
        <v>74</v>
      </c>
      <c r="AY214" s="226" t="s">
        <v>186</v>
      </c>
    </row>
    <row r="215" spans="2:65" s="14" customFormat="1" ht="13.5">
      <c r="B215" s="237"/>
      <c r="C215" s="238"/>
      <c r="D215" s="213" t="s">
        <v>197</v>
      </c>
      <c r="E215" s="239" t="s">
        <v>30</v>
      </c>
      <c r="F215" s="240" t="s">
        <v>235</v>
      </c>
      <c r="G215" s="238"/>
      <c r="H215" s="241">
        <v>1</v>
      </c>
      <c r="I215" s="242"/>
      <c r="J215" s="238"/>
      <c r="K215" s="238"/>
      <c r="L215" s="243"/>
      <c r="M215" s="244"/>
      <c r="N215" s="245"/>
      <c r="O215" s="245"/>
      <c r="P215" s="245"/>
      <c r="Q215" s="245"/>
      <c r="R215" s="245"/>
      <c r="S215" s="245"/>
      <c r="T215" s="246"/>
      <c r="AT215" s="247" t="s">
        <v>197</v>
      </c>
      <c r="AU215" s="247" t="s">
        <v>84</v>
      </c>
      <c r="AV215" s="14" t="s">
        <v>193</v>
      </c>
      <c r="AW215" s="14" t="s">
        <v>37</v>
      </c>
      <c r="AX215" s="14" t="s">
        <v>82</v>
      </c>
      <c r="AY215" s="247" t="s">
        <v>186</v>
      </c>
    </row>
    <row r="216" spans="2:65" s="1" customFormat="1" ht="16.5" customHeight="1">
      <c r="B216" s="41"/>
      <c r="C216" s="249" t="s">
        <v>398</v>
      </c>
      <c r="D216" s="249" t="s">
        <v>301</v>
      </c>
      <c r="E216" s="250" t="s">
        <v>761</v>
      </c>
      <c r="F216" s="251" t="s">
        <v>762</v>
      </c>
      <c r="G216" s="252" t="s">
        <v>304</v>
      </c>
      <c r="H216" s="253">
        <v>0.2</v>
      </c>
      <c r="I216" s="254"/>
      <c r="J216" s="255">
        <f>ROUND(I216*H216,2)</f>
        <v>0</v>
      </c>
      <c r="K216" s="251" t="s">
        <v>30</v>
      </c>
      <c r="L216" s="256"/>
      <c r="M216" s="257" t="s">
        <v>30</v>
      </c>
      <c r="N216" s="258" t="s">
        <v>45</v>
      </c>
      <c r="O216" s="42"/>
      <c r="P216" s="210">
        <f>O216*H216</f>
        <v>0</v>
      </c>
      <c r="Q216" s="210">
        <v>1</v>
      </c>
      <c r="R216" s="210">
        <f>Q216*H216</f>
        <v>0.2</v>
      </c>
      <c r="S216" s="210">
        <v>0</v>
      </c>
      <c r="T216" s="211">
        <f>S216*H216</f>
        <v>0</v>
      </c>
      <c r="AR216" s="24" t="s">
        <v>236</v>
      </c>
      <c r="AT216" s="24" t="s">
        <v>301</v>
      </c>
      <c r="AU216" s="24" t="s">
        <v>84</v>
      </c>
      <c r="AY216" s="24" t="s">
        <v>186</v>
      </c>
      <c r="BE216" s="212">
        <f>IF(N216="základní",J216,0)</f>
        <v>0</v>
      </c>
      <c r="BF216" s="212">
        <f>IF(N216="snížená",J216,0)</f>
        <v>0</v>
      </c>
      <c r="BG216" s="212">
        <f>IF(N216="zákl. přenesená",J216,0)</f>
        <v>0</v>
      </c>
      <c r="BH216" s="212">
        <f>IF(N216="sníž. přenesená",J216,0)</f>
        <v>0</v>
      </c>
      <c r="BI216" s="212">
        <f>IF(N216="nulová",J216,0)</f>
        <v>0</v>
      </c>
      <c r="BJ216" s="24" t="s">
        <v>82</v>
      </c>
      <c r="BK216" s="212">
        <f>ROUND(I216*H216,2)</f>
        <v>0</v>
      </c>
      <c r="BL216" s="24" t="s">
        <v>193</v>
      </c>
      <c r="BM216" s="24" t="s">
        <v>763</v>
      </c>
    </row>
    <row r="217" spans="2:65" s="11" customFormat="1" ht="29.85" customHeight="1">
      <c r="B217" s="185"/>
      <c r="C217" s="186"/>
      <c r="D217" s="187" t="s">
        <v>73</v>
      </c>
      <c r="E217" s="199" t="s">
        <v>236</v>
      </c>
      <c r="F217" s="199" t="s">
        <v>764</v>
      </c>
      <c r="G217" s="186"/>
      <c r="H217" s="186"/>
      <c r="I217" s="189"/>
      <c r="J217" s="200">
        <f>BK217</f>
        <v>0</v>
      </c>
      <c r="K217" s="186"/>
      <c r="L217" s="191"/>
      <c r="M217" s="192"/>
      <c r="N217" s="193"/>
      <c r="O217" s="193"/>
      <c r="P217" s="194">
        <f>SUM(P218:P291)</f>
        <v>0</v>
      </c>
      <c r="Q217" s="193"/>
      <c r="R217" s="194">
        <f>SUM(R218:R291)</f>
        <v>5.2035317499999998</v>
      </c>
      <c r="S217" s="193"/>
      <c r="T217" s="195">
        <f>SUM(T218:T291)</f>
        <v>0.02</v>
      </c>
      <c r="AR217" s="196" t="s">
        <v>82</v>
      </c>
      <c r="AT217" s="197" t="s">
        <v>73</v>
      </c>
      <c r="AU217" s="197" t="s">
        <v>82</v>
      </c>
      <c r="AY217" s="196" t="s">
        <v>186</v>
      </c>
      <c r="BK217" s="198">
        <f>SUM(BK218:BK291)</f>
        <v>0</v>
      </c>
    </row>
    <row r="218" spans="2:65" s="1" customFormat="1" ht="16.5" customHeight="1">
      <c r="B218" s="41"/>
      <c r="C218" s="201" t="s">
        <v>404</v>
      </c>
      <c r="D218" s="201" t="s">
        <v>188</v>
      </c>
      <c r="E218" s="202" t="s">
        <v>765</v>
      </c>
      <c r="F218" s="203" t="s">
        <v>766</v>
      </c>
      <c r="G218" s="204" t="s">
        <v>461</v>
      </c>
      <c r="H218" s="205">
        <v>1</v>
      </c>
      <c r="I218" s="206"/>
      <c r="J218" s="207">
        <f>ROUND(I218*H218,2)</f>
        <v>0</v>
      </c>
      <c r="K218" s="203" t="s">
        <v>192</v>
      </c>
      <c r="L218" s="61"/>
      <c r="M218" s="208" t="s">
        <v>30</v>
      </c>
      <c r="N218" s="209" t="s">
        <v>45</v>
      </c>
      <c r="O218" s="42"/>
      <c r="P218" s="210">
        <f>O218*H218</f>
        <v>0</v>
      </c>
      <c r="Q218" s="210">
        <v>6.8640000000000007E-2</v>
      </c>
      <c r="R218" s="210">
        <f>Q218*H218</f>
        <v>6.8640000000000007E-2</v>
      </c>
      <c r="S218" s="210">
        <v>0</v>
      </c>
      <c r="T218" s="211">
        <f>S218*H218</f>
        <v>0</v>
      </c>
      <c r="AR218" s="24" t="s">
        <v>193</v>
      </c>
      <c r="AT218" s="24" t="s">
        <v>188</v>
      </c>
      <c r="AU218" s="24" t="s">
        <v>84</v>
      </c>
      <c r="AY218" s="24" t="s">
        <v>186</v>
      </c>
      <c r="BE218" s="212">
        <f>IF(N218="základní",J218,0)</f>
        <v>0</v>
      </c>
      <c r="BF218" s="212">
        <f>IF(N218="snížená",J218,0)</f>
        <v>0</v>
      </c>
      <c r="BG218" s="212">
        <f>IF(N218="zákl. přenesená",J218,0)</f>
        <v>0</v>
      </c>
      <c r="BH218" s="212">
        <f>IF(N218="sníž. přenesená",J218,0)</f>
        <v>0</v>
      </c>
      <c r="BI218" s="212">
        <f>IF(N218="nulová",J218,0)</f>
        <v>0</v>
      </c>
      <c r="BJ218" s="24" t="s">
        <v>82</v>
      </c>
      <c r="BK218" s="212">
        <f>ROUND(I218*H218,2)</f>
        <v>0</v>
      </c>
      <c r="BL218" s="24" t="s">
        <v>193</v>
      </c>
      <c r="BM218" s="24" t="s">
        <v>767</v>
      </c>
    </row>
    <row r="219" spans="2:65" s="1" customFormat="1" ht="27">
      <c r="B219" s="41"/>
      <c r="C219" s="63"/>
      <c r="D219" s="213" t="s">
        <v>195</v>
      </c>
      <c r="E219" s="63"/>
      <c r="F219" s="214" t="s">
        <v>768</v>
      </c>
      <c r="G219" s="63"/>
      <c r="H219" s="63"/>
      <c r="I219" s="172"/>
      <c r="J219" s="63"/>
      <c r="K219" s="63"/>
      <c r="L219" s="61"/>
      <c r="M219" s="215"/>
      <c r="N219" s="42"/>
      <c r="O219" s="42"/>
      <c r="P219" s="42"/>
      <c r="Q219" s="42"/>
      <c r="R219" s="42"/>
      <c r="S219" s="42"/>
      <c r="T219" s="78"/>
      <c r="AT219" s="24" t="s">
        <v>195</v>
      </c>
      <c r="AU219" s="24" t="s">
        <v>84</v>
      </c>
    </row>
    <row r="220" spans="2:65" s="12" customFormat="1" ht="13.5">
      <c r="B220" s="216"/>
      <c r="C220" s="217"/>
      <c r="D220" s="213" t="s">
        <v>197</v>
      </c>
      <c r="E220" s="218" t="s">
        <v>30</v>
      </c>
      <c r="F220" s="219" t="s">
        <v>82</v>
      </c>
      <c r="G220" s="217"/>
      <c r="H220" s="220">
        <v>1</v>
      </c>
      <c r="I220" s="221"/>
      <c r="J220" s="217"/>
      <c r="K220" s="217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197</v>
      </c>
      <c r="AU220" s="226" t="s">
        <v>84</v>
      </c>
      <c r="AV220" s="12" t="s">
        <v>84</v>
      </c>
      <c r="AW220" s="12" t="s">
        <v>37</v>
      </c>
      <c r="AX220" s="12" t="s">
        <v>74</v>
      </c>
      <c r="AY220" s="226" t="s">
        <v>186</v>
      </c>
    </row>
    <row r="221" spans="2:65" s="14" customFormat="1" ht="13.5">
      <c r="B221" s="237"/>
      <c r="C221" s="238"/>
      <c r="D221" s="213" t="s">
        <v>197</v>
      </c>
      <c r="E221" s="239" t="s">
        <v>30</v>
      </c>
      <c r="F221" s="240" t="s">
        <v>235</v>
      </c>
      <c r="G221" s="238"/>
      <c r="H221" s="241">
        <v>1</v>
      </c>
      <c r="I221" s="242"/>
      <c r="J221" s="238"/>
      <c r="K221" s="238"/>
      <c r="L221" s="243"/>
      <c r="M221" s="244"/>
      <c r="N221" s="245"/>
      <c r="O221" s="245"/>
      <c r="P221" s="245"/>
      <c r="Q221" s="245"/>
      <c r="R221" s="245"/>
      <c r="S221" s="245"/>
      <c r="T221" s="246"/>
      <c r="AT221" s="247" t="s">
        <v>197</v>
      </c>
      <c r="AU221" s="247" t="s">
        <v>84</v>
      </c>
      <c r="AV221" s="14" t="s">
        <v>193</v>
      </c>
      <c r="AW221" s="14" t="s">
        <v>37</v>
      </c>
      <c r="AX221" s="14" t="s">
        <v>82</v>
      </c>
      <c r="AY221" s="247" t="s">
        <v>186</v>
      </c>
    </row>
    <row r="222" spans="2:65" s="1" customFormat="1" ht="25.5" customHeight="1">
      <c r="B222" s="41"/>
      <c r="C222" s="201" t="s">
        <v>410</v>
      </c>
      <c r="D222" s="201" t="s">
        <v>188</v>
      </c>
      <c r="E222" s="202" t="s">
        <v>769</v>
      </c>
      <c r="F222" s="203" t="s">
        <v>770</v>
      </c>
      <c r="G222" s="204" t="s">
        <v>206</v>
      </c>
      <c r="H222" s="205">
        <v>2.5</v>
      </c>
      <c r="I222" s="206"/>
      <c r="J222" s="207">
        <f>ROUND(I222*H222,2)</f>
        <v>0</v>
      </c>
      <c r="K222" s="203" t="s">
        <v>192</v>
      </c>
      <c r="L222" s="61"/>
      <c r="M222" s="208" t="s">
        <v>30</v>
      </c>
      <c r="N222" s="209" t="s">
        <v>45</v>
      </c>
      <c r="O222" s="42"/>
      <c r="P222" s="210">
        <f>O222*H222</f>
        <v>0</v>
      </c>
      <c r="Q222" s="210">
        <v>4.0000000000000003E-5</v>
      </c>
      <c r="R222" s="210">
        <f>Q222*H222</f>
        <v>1E-4</v>
      </c>
      <c r="S222" s="210">
        <v>0</v>
      </c>
      <c r="T222" s="211">
        <f>S222*H222</f>
        <v>0</v>
      </c>
      <c r="AR222" s="24" t="s">
        <v>193</v>
      </c>
      <c r="AT222" s="24" t="s">
        <v>188</v>
      </c>
      <c r="AU222" s="24" t="s">
        <v>84</v>
      </c>
      <c r="AY222" s="24" t="s">
        <v>186</v>
      </c>
      <c r="BE222" s="212">
        <f>IF(N222="základní",J222,0)</f>
        <v>0</v>
      </c>
      <c r="BF222" s="212">
        <f>IF(N222="snížená",J222,0)</f>
        <v>0</v>
      </c>
      <c r="BG222" s="212">
        <f>IF(N222="zákl. přenesená",J222,0)</f>
        <v>0</v>
      </c>
      <c r="BH222" s="212">
        <f>IF(N222="sníž. přenesená",J222,0)</f>
        <v>0</v>
      </c>
      <c r="BI222" s="212">
        <f>IF(N222="nulová",J222,0)</f>
        <v>0</v>
      </c>
      <c r="BJ222" s="24" t="s">
        <v>82</v>
      </c>
      <c r="BK222" s="212">
        <f>ROUND(I222*H222,2)</f>
        <v>0</v>
      </c>
      <c r="BL222" s="24" t="s">
        <v>193</v>
      </c>
      <c r="BM222" s="24" t="s">
        <v>771</v>
      </c>
    </row>
    <row r="223" spans="2:65" s="1" customFormat="1" ht="27">
      <c r="B223" s="41"/>
      <c r="C223" s="63"/>
      <c r="D223" s="213" t="s">
        <v>195</v>
      </c>
      <c r="E223" s="63"/>
      <c r="F223" s="214" t="s">
        <v>772</v>
      </c>
      <c r="G223" s="63"/>
      <c r="H223" s="63"/>
      <c r="I223" s="172"/>
      <c r="J223" s="63"/>
      <c r="K223" s="63"/>
      <c r="L223" s="61"/>
      <c r="M223" s="215"/>
      <c r="N223" s="42"/>
      <c r="O223" s="42"/>
      <c r="P223" s="42"/>
      <c r="Q223" s="42"/>
      <c r="R223" s="42"/>
      <c r="S223" s="42"/>
      <c r="T223" s="78"/>
      <c r="AT223" s="24" t="s">
        <v>195</v>
      </c>
      <c r="AU223" s="24" t="s">
        <v>84</v>
      </c>
    </row>
    <row r="224" spans="2:65" s="12" customFormat="1" ht="13.5">
      <c r="B224" s="216"/>
      <c r="C224" s="217"/>
      <c r="D224" s="213" t="s">
        <v>197</v>
      </c>
      <c r="E224" s="218" t="s">
        <v>30</v>
      </c>
      <c r="F224" s="219" t="s">
        <v>773</v>
      </c>
      <c r="G224" s="217"/>
      <c r="H224" s="220">
        <v>2.5</v>
      </c>
      <c r="I224" s="221"/>
      <c r="J224" s="217"/>
      <c r="K224" s="217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197</v>
      </c>
      <c r="AU224" s="226" t="s">
        <v>84</v>
      </c>
      <c r="AV224" s="12" t="s">
        <v>84</v>
      </c>
      <c r="AW224" s="12" t="s">
        <v>37</v>
      </c>
      <c r="AX224" s="12" t="s">
        <v>74</v>
      </c>
      <c r="AY224" s="226" t="s">
        <v>186</v>
      </c>
    </row>
    <row r="225" spans="2:65" s="14" customFormat="1" ht="13.5">
      <c r="B225" s="237"/>
      <c r="C225" s="238"/>
      <c r="D225" s="213" t="s">
        <v>197</v>
      </c>
      <c r="E225" s="239" t="s">
        <v>30</v>
      </c>
      <c r="F225" s="240" t="s">
        <v>235</v>
      </c>
      <c r="G225" s="238"/>
      <c r="H225" s="241">
        <v>2.5</v>
      </c>
      <c r="I225" s="242"/>
      <c r="J225" s="238"/>
      <c r="K225" s="238"/>
      <c r="L225" s="243"/>
      <c r="M225" s="244"/>
      <c r="N225" s="245"/>
      <c r="O225" s="245"/>
      <c r="P225" s="245"/>
      <c r="Q225" s="245"/>
      <c r="R225" s="245"/>
      <c r="S225" s="245"/>
      <c r="T225" s="246"/>
      <c r="AT225" s="247" t="s">
        <v>197</v>
      </c>
      <c r="AU225" s="247" t="s">
        <v>84</v>
      </c>
      <c r="AV225" s="14" t="s">
        <v>193</v>
      </c>
      <c r="AW225" s="14" t="s">
        <v>37</v>
      </c>
      <c r="AX225" s="14" t="s">
        <v>82</v>
      </c>
      <c r="AY225" s="247" t="s">
        <v>186</v>
      </c>
    </row>
    <row r="226" spans="2:65" s="1" customFormat="1" ht="25.5" customHeight="1">
      <c r="B226" s="41"/>
      <c r="C226" s="249" t="s">
        <v>418</v>
      </c>
      <c r="D226" s="249" t="s">
        <v>301</v>
      </c>
      <c r="E226" s="250" t="s">
        <v>774</v>
      </c>
      <c r="F226" s="251" t="s">
        <v>775</v>
      </c>
      <c r="G226" s="252" t="s">
        <v>206</v>
      </c>
      <c r="H226" s="253">
        <v>2.5379999999999998</v>
      </c>
      <c r="I226" s="254"/>
      <c r="J226" s="255">
        <f>ROUND(I226*H226,2)</f>
        <v>0</v>
      </c>
      <c r="K226" s="251" t="s">
        <v>30</v>
      </c>
      <c r="L226" s="256"/>
      <c r="M226" s="257" t="s">
        <v>30</v>
      </c>
      <c r="N226" s="258" t="s">
        <v>45</v>
      </c>
      <c r="O226" s="42"/>
      <c r="P226" s="210">
        <f>O226*H226</f>
        <v>0</v>
      </c>
      <c r="Q226" s="210">
        <v>3.6999999999999998E-2</v>
      </c>
      <c r="R226" s="210">
        <f>Q226*H226</f>
        <v>9.3905999999999989E-2</v>
      </c>
      <c r="S226" s="210">
        <v>0</v>
      </c>
      <c r="T226" s="211">
        <f>S226*H226</f>
        <v>0</v>
      </c>
      <c r="AR226" s="24" t="s">
        <v>236</v>
      </c>
      <c r="AT226" s="24" t="s">
        <v>301</v>
      </c>
      <c r="AU226" s="24" t="s">
        <v>84</v>
      </c>
      <c r="AY226" s="24" t="s">
        <v>186</v>
      </c>
      <c r="BE226" s="212">
        <f>IF(N226="základní",J226,0)</f>
        <v>0</v>
      </c>
      <c r="BF226" s="212">
        <f>IF(N226="snížená",J226,0)</f>
        <v>0</v>
      </c>
      <c r="BG226" s="212">
        <f>IF(N226="zákl. přenesená",J226,0)</f>
        <v>0</v>
      </c>
      <c r="BH226" s="212">
        <f>IF(N226="sníž. přenesená",J226,0)</f>
        <v>0</v>
      </c>
      <c r="BI226" s="212">
        <f>IF(N226="nulová",J226,0)</f>
        <v>0</v>
      </c>
      <c r="BJ226" s="24" t="s">
        <v>82</v>
      </c>
      <c r="BK226" s="212">
        <f>ROUND(I226*H226,2)</f>
        <v>0</v>
      </c>
      <c r="BL226" s="24" t="s">
        <v>193</v>
      </c>
      <c r="BM226" s="24" t="s">
        <v>776</v>
      </c>
    </row>
    <row r="227" spans="2:65" s="1" customFormat="1" ht="13.5">
      <c r="B227" s="41"/>
      <c r="C227" s="63"/>
      <c r="D227" s="213" t="s">
        <v>195</v>
      </c>
      <c r="E227" s="63"/>
      <c r="F227" s="214" t="s">
        <v>775</v>
      </c>
      <c r="G227" s="63"/>
      <c r="H227" s="63"/>
      <c r="I227" s="172"/>
      <c r="J227" s="63"/>
      <c r="K227" s="63"/>
      <c r="L227" s="61"/>
      <c r="M227" s="215"/>
      <c r="N227" s="42"/>
      <c r="O227" s="42"/>
      <c r="P227" s="42"/>
      <c r="Q227" s="42"/>
      <c r="R227" s="42"/>
      <c r="S227" s="42"/>
      <c r="T227" s="78"/>
      <c r="AT227" s="24" t="s">
        <v>195</v>
      </c>
      <c r="AU227" s="24" t="s">
        <v>84</v>
      </c>
    </row>
    <row r="228" spans="2:65" s="1" customFormat="1" ht="25.5" customHeight="1">
      <c r="B228" s="41"/>
      <c r="C228" s="201" t="s">
        <v>422</v>
      </c>
      <c r="D228" s="201" t="s">
        <v>188</v>
      </c>
      <c r="E228" s="202" t="s">
        <v>777</v>
      </c>
      <c r="F228" s="203" t="s">
        <v>778</v>
      </c>
      <c r="G228" s="204" t="s">
        <v>206</v>
      </c>
      <c r="H228" s="205">
        <v>0.6</v>
      </c>
      <c r="I228" s="206"/>
      <c r="J228" s="207">
        <f>ROUND(I228*H228,2)</f>
        <v>0</v>
      </c>
      <c r="K228" s="203" t="s">
        <v>192</v>
      </c>
      <c r="L228" s="61"/>
      <c r="M228" s="208" t="s">
        <v>30</v>
      </c>
      <c r="N228" s="209" t="s">
        <v>45</v>
      </c>
      <c r="O228" s="42"/>
      <c r="P228" s="210">
        <f>O228*H228</f>
        <v>0</v>
      </c>
      <c r="Q228" s="210">
        <v>8.0000000000000007E-5</v>
      </c>
      <c r="R228" s="210">
        <f>Q228*H228</f>
        <v>4.8000000000000001E-5</v>
      </c>
      <c r="S228" s="210">
        <v>0</v>
      </c>
      <c r="T228" s="211">
        <f>S228*H228</f>
        <v>0</v>
      </c>
      <c r="AR228" s="24" t="s">
        <v>193</v>
      </c>
      <c r="AT228" s="24" t="s">
        <v>188</v>
      </c>
      <c r="AU228" s="24" t="s">
        <v>84</v>
      </c>
      <c r="AY228" s="24" t="s">
        <v>186</v>
      </c>
      <c r="BE228" s="212">
        <f>IF(N228="základní",J228,0)</f>
        <v>0</v>
      </c>
      <c r="BF228" s="212">
        <f>IF(N228="snížená",J228,0)</f>
        <v>0</v>
      </c>
      <c r="BG228" s="212">
        <f>IF(N228="zákl. přenesená",J228,0)</f>
        <v>0</v>
      </c>
      <c r="BH228" s="212">
        <f>IF(N228="sníž. přenesená",J228,0)</f>
        <v>0</v>
      </c>
      <c r="BI228" s="212">
        <f>IF(N228="nulová",J228,0)</f>
        <v>0</v>
      </c>
      <c r="BJ228" s="24" t="s">
        <v>82</v>
      </c>
      <c r="BK228" s="212">
        <f>ROUND(I228*H228,2)</f>
        <v>0</v>
      </c>
      <c r="BL228" s="24" t="s">
        <v>193</v>
      </c>
      <c r="BM228" s="24" t="s">
        <v>779</v>
      </c>
    </row>
    <row r="229" spans="2:65" s="1" customFormat="1" ht="27">
      <c r="B229" s="41"/>
      <c r="C229" s="63"/>
      <c r="D229" s="213" t="s">
        <v>195</v>
      </c>
      <c r="E229" s="63"/>
      <c r="F229" s="214" t="s">
        <v>780</v>
      </c>
      <c r="G229" s="63"/>
      <c r="H229" s="63"/>
      <c r="I229" s="172"/>
      <c r="J229" s="63"/>
      <c r="K229" s="63"/>
      <c r="L229" s="61"/>
      <c r="M229" s="215"/>
      <c r="N229" s="42"/>
      <c r="O229" s="42"/>
      <c r="P229" s="42"/>
      <c r="Q229" s="42"/>
      <c r="R229" s="42"/>
      <c r="S229" s="42"/>
      <c r="T229" s="78"/>
      <c r="AT229" s="24" t="s">
        <v>195</v>
      </c>
      <c r="AU229" s="24" t="s">
        <v>84</v>
      </c>
    </row>
    <row r="230" spans="2:65" s="13" customFormat="1" ht="13.5">
      <c r="B230" s="227"/>
      <c r="C230" s="228"/>
      <c r="D230" s="213" t="s">
        <v>197</v>
      </c>
      <c r="E230" s="229" t="s">
        <v>30</v>
      </c>
      <c r="F230" s="230" t="s">
        <v>781</v>
      </c>
      <c r="G230" s="228"/>
      <c r="H230" s="229" t="s">
        <v>30</v>
      </c>
      <c r="I230" s="231"/>
      <c r="J230" s="228"/>
      <c r="K230" s="228"/>
      <c r="L230" s="232"/>
      <c r="M230" s="233"/>
      <c r="N230" s="234"/>
      <c r="O230" s="234"/>
      <c r="P230" s="234"/>
      <c r="Q230" s="234"/>
      <c r="R230" s="234"/>
      <c r="S230" s="234"/>
      <c r="T230" s="235"/>
      <c r="AT230" s="236" t="s">
        <v>197</v>
      </c>
      <c r="AU230" s="236" t="s">
        <v>84</v>
      </c>
      <c r="AV230" s="13" t="s">
        <v>82</v>
      </c>
      <c r="AW230" s="13" t="s">
        <v>37</v>
      </c>
      <c r="AX230" s="13" t="s">
        <v>74</v>
      </c>
      <c r="AY230" s="236" t="s">
        <v>186</v>
      </c>
    </row>
    <row r="231" spans="2:65" s="12" customFormat="1" ht="13.5">
      <c r="B231" s="216"/>
      <c r="C231" s="217"/>
      <c r="D231" s="213" t="s">
        <v>197</v>
      </c>
      <c r="E231" s="218" t="s">
        <v>30</v>
      </c>
      <c r="F231" s="219" t="s">
        <v>782</v>
      </c>
      <c r="G231" s="217"/>
      <c r="H231" s="220">
        <v>0.6</v>
      </c>
      <c r="I231" s="221"/>
      <c r="J231" s="217"/>
      <c r="K231" s="217"/>
      <c r="L231" s="222"/>
      <c r="M231" s="223"/>
      <c r="N231" s="224"/>
      <c r="O231" s="224"/>
      <c r="P231" s="224"/>
      <c r="Q231" s="224"/>
      <c r="R231" s="224"/>
      <c r="S231" s="224"/>
      <c r="T231" s="225"/>
      <c r="AT231" s="226" t="s">
        <v>197</v>
      </c>
      <c r="AU231" s="226" t="s">
        <v>84</v>
      </c>
      <c r="AV231" s="12" t="s">
        <v>84</v>
      </c>
      <c r="AW231" s="12" t="s">
        <v>37</v>
      </c>
      <c r="AX231" s="12" t="s">
        <v>74</v>
      </c>
      <c r="AY231" s="226" t="s">
        <v>186</v>
      </c>
    </row>
    <row r="232" spans="2:65" s="14" customFormat="1" ht="13.5">
      <c r="B232" s="237"/>
      <c r="C232" s="238"/>
      <c r="D232" s="213" t="s">
        <v>197</v>
      </c>
      <c r="E232" s="239" t="s">
        <v>30</v>
      </c>
      <c r="F232" s="240" t="s">
        <v>235</v>
      </c>
      <c r="G232" s="238"/>
      <c r="H232" s="241">
        <v>0.6</v>
      </c>
      <c r="I232" s="242"/>
      <c r="J232" s="238"/>
      <c r="K232" s="238"/>
      <c r="L232" s="243"/>
      <c r="M232" s="244"/>
      <c r="N232" s="245"/>
      <c r="O232" s="245"/>
      <c r="P232" s="245"/>
      <c r="Q232" s="245"/>
      <c r="R232" s="245"/>
      <c r="S232" s="245"/>
      <c r="T232" s="246"/>
      <c r="AT232" s="247" t="s">
        <v>197</v>
      </c>
      <c r="AU232" s="247" t="s">
        <v>84</v>
      </c>
      <c r="AV232" s="14" t="s">
        <v>193</v>
      </c>
      <c r="AW232" s="14" t="s">
        <v>37</v>
      </c>
      <c r="AX232" s="14" t="s">
        <v>82</v>
      </c>
      <c r="AY232" s="247" t="s">
        <v>186</v>
      </c>
    </row>
    <row r="233" spans="2:65" s="1" customFormat="1" ht="25.5" customHeight="1">
      <c r="B233" s="41"/>
      <c r="C233" s="201" t="s">
        <v>427</v>
      </c>
      <c r="D233" s="201" t="s">
        <v>188</v>
      </c>
      <c r="E233" s="202" t="s">
        <v>783</v>
      </c>
      <c r="F233" s="203" t="s">
        <v>784</v>
      </c>
      <c r="G233" s="204" t="s">
        <v>461</v>
      </c>
      <c r="H233" s="205">
        <v>1</v>
      </c>
      <c r="I233" s="206"/>
      <c r="J233" s="207">
        <f>ROUND(I233*H233,2)</f>
        <v>0</v>
      </c>
      <c r="K233" s="203" t="s">
        <v>192</v>
      </c>
      <c r="L233" s="61"/>
      <c r="M233" s="208" t="s">
        <v>30</v>
      </c>
      <c r="N233" s="209" t="s">
        <v>45</v>
      </c>
      <c r="O233" s="42"/>
      <c r="P233" s="210">
        <f>O233*H233</f>
        <v>0</v>
      </c>
      <c r="Q233" s="210">
        <v>6.9999999999999994E-5</v>
      </c>
      <c r="R233" s="210">
        <f>Q233*H233</f>
        <v>6.9999999999999994E-5</v>
      </c>
      <c r="S233" s="210">
        <v>0</v>
      </c>
      <c r="T233" s="211">
        <f>S233*H233</f>
        <v>0</v>
      </c>
      <c r="AR233" s="24" t="s">
        <v>193</v>
      </c>
      <c r="AT233" s="24" t="s">
        <v>188</v>
      </c>
      <c r="AU233" s="24" t="s">
        <v>84</v>
      </c>
      <c r="AY233" s="24" t="s">
        <v>186</v>
      </c>
      <c r="BE233" s="212">
        <f>IF(N233="základní",J233,0)</f>
        <v>0</v>
      </c>
      <c r="BF233" s="212">
        <f>IF(N233="snížená",J233,0)</f>
        <v>0</v>
      </c>
      <c r="BG233" s="212">
        <f>IF(N233="zákl. přenesená",J233,0)</f>
        <v>0</v>
      </c>
      <c r="BH233" s="212">
        <f>IF(N233="sníž. přenesená",J233,0)</f>
        <v>0</v>
      </c>
      <c r="BI233" s="212">
        <f>IF(N233="nulová",J233,0)</f>
        <v>0</v>
      </c>
      <c r="BJ233" s="24" t="s">
        <v>82</v>
      </c>
      <c r="BK233" s="212">
        <f>ROUND(I233*H233,2)</f>
        <v>0</v>
      </c>
      <c r="BL233" s="24" t="s">
        <v>193</v>
      </c>
      <c r="BM233" s="24" t="s">
        <v>785</v>
      </c>
    </row>
    <row r="234" spans="2:65" s="1" customFormat="1" ht="27">
      <c r="B234" s="41"/>
      <c r="C234" s="63"/>
      <c r="D234" s="213" t="s">
        <v>195</v>
      </c>
      <c r="E234" s="63"/>
      <c r="F234" s="214" t="s">
        <v>786</v>
      </c>
      <c r="G234" s="63"/>
      <c r="H234" s="63"/>
      <c r="I234" s="172"/>
      <c r="J234" s="63"/>
      <c r="K234" s="63"/>
      <c r="L234" s="61"/>
      <c r="M234" s="215"/>
      <c r="N234" s="42"/>
      <c r="O234" s="42"/>
      <c r="P234" s="42"/>
      <c r="Q234" s="42"/>
      <c r="R234" s="42"/>
      <c r="S234" s="42"/>
      <c r="T234" s="78"/>
      <c r="AT234" s="24" t="s">
        <v>195</v>
      </c>
      <c r="AU234" s="24" t="s">
        <v>84</v>
      </c>
    </row>
    <row r="235" spans="2:65" s="1" customFormat="1" ht="16.5" customHeight="1">
      <c r="B235" s="41"/>
      <c r="C235" s="249" t="s">
        <v>432</v>
      </c>
      <c r="D235" s="249" t="s">
        <v>301</v>
      </c>
      <c r="E235" s="250" t="s">
        <v>787</v>
      </c>
      <c r="F235" s="251" t="s">
        <v>788</v>
      </c>
      <c r="G235" s="252" t="s">
        <v>461</v>
      </c>
      <c r="H235" s="253">
        <v>1.0149999999999999</v>
      </c>
      <c r="I235" s="254"/>
      <c r="J235" s="255">
        <f>ROUND(I235*H235,2)</f>
        <v>0</v>
      </c>
      <c r="K235" s="251" t="s">
        <v>192</v>
      </c>
      <c r="L235" s="256"/>
      <c r="M235" s="257" t="s">
        <v>30</v>
      </c>
      <c r="N235" s="258" t="s">
        <v>45</v>
      </c>
      <c r="O235" s="42"/>
      <c r="P235" s="210">
        <f>O235*H235</f>
        <v>0</v>
      </c>
      <c r="Q235" s="210">
        <v>1.4999999999999999E-2</v>
      </c>
      <c r="R235" s="210">
        <f>Q235*H235</f>
        <v>1.5224999999999997E-2</v>
      </c>
      <c r="S235" s="210">
        <v>0</v>
      </c>
      <c r="T235" s="211">
        <f>S235*H235</f>
        <v>0</v>
      </c>
      <c r="AR235" s="24" t="s">
        <v>236</v>
      </c>
      <c r="AT235" s="24" t="s">
        <v>301</v>
      </c>
      <c r="AU235" s="24" t="s">
        <v>84</v>
      </c>
      <c r="AY235" s="24" t="s">
        <v>186</v>
      </c>
      <c r="BE235" s="212">
        <f>IF(N235="základní",J235,0)</f>
        <v>0</v>
      </c>
      <c r="BF235" s="212">
        <f>IF(N235="snížená",J235,0)</f>
        <v>0</v>
      </c>
      <c r="BG235" s="212">
        <f>IF(N235="zákl. přenesená",J235,0)</f>
        <v>0</v>
      </c>
      <c r="BH235" s="212">
        <f>IF(N235="sníž. přenesená",J235,0)</f>
        <v>0</v>
      </c>
      <c r="BI235" s="212">
        <f>IF(N235="nulová",J235,0)</f>
        <v>0</v>
      </c>
      <c r="BJ235" s="24" t="s">
        <v>82</v>
      </c>
      <c r="BK235" s="212">
        <f>ROUND(I235*H235,2)</f>
        <v>0</v>
      </c>
      <c r="BL235" s="24" t="s">
        <v>193</v>
      </c>
      <c r="BM235" s="24" t="s">
        <v>789</v>
      </c>
    </row>
    <row r="236" spans="2:65" s="1" customFormat="1" ht="13.5">
      <c r="B236" s="41"/>
      <c r="C236" s="63"/>
      <c r="D236" s="213" t="s">
        <v>195</v>
      </c>
      <c r="E236" s="63"/>
      <c r="F236" s="214" t="s">
        <v>788</v>
      </c>
      <c r="G236" s="63"/>
      <c r="H236" s="63"/>
      <c r="I236" s="172"/>
      <c r="J236" s="63"/>
      <c r="K236" s="63"/>
      <c r="L236" s="61"/>
      <c r="M236" s="215"/>
      <c r="N236" s="42"/>
      <c r="O236" s="42"/>
      <c r="P236" s="42"/>
      <c r="Q236" s="42"/>
      <c r="R236" s="42"/>
      <c r="S236" s="42"/>
      <c r="T236" s="78"/>
      <c r="AT236" s="24" t="s">
        <v>195</v>
      </c>
      <c r="AU236" s="24" t="s">
        <v>84</v>
      </c>
    </row>
    <row r="237" spans="2:65" s="1" customFormat="1" ht="25.5" customHeight="1">
      <c r="B237" s="41"/>
      <c r="C237" s="201" t="s">
        <v>439</v>
      </c>
      <c r="D237" s="201" t="s">
        <v>188</v>
      </c>
      <c r="E237" s="202" t="s">
        <v>790</v>
      </c>
      <c r="F237" s="203" t="s">
        <v>791</v>
      </c>
      <c r="G237" s="204" t="s">
        <v>461</v>
      </c>
      <c r="H237" s="205">
        <v>1</v>
      </c>
      <c r="I237" s="206"/>
      <c r="J237" s="207">
        <f>ROUND(I237*H237,2)</f>
        <v>0</v>
      </c>
      <c r="K237" s="203" t="s">
        <v>192</v>
      </c>
      <c r="L237" s="61"/>
      <c r="M237" s="208" t="s">
        <v>30</v>
      </c>
      <c r="N237" s="209" t="s">
        <v>45</v>
      </c>
      <c r="O237" s="42"/>
      <c r="P237" s="210">
        <f>O237*H237</f>
        <v>0</v>
      </c>
      <c r="Q237" s="210">
        <v>1.6000000000000001E-4</v>
      </c>
      <c r="R237" s="210">
        <f>Q237*H237</f>
        <v>1.6000000000000001E-4</v>
      </c>
      <c r="S237" s="210">
        <v>0</v>
      </c>
      <c r="T237" s="211">
        <f>S237*H237</f>
        <v>0</v>
      </c>
      <c r="AR237" s="24" t="s">
        <v>193</v>
      </c>
      <c r="AT237" s="24" t="s">
        <v>188</v>
      </c>
      <c r="AU237" s="24" t="s">
        <v>84</v>
      </c>
      <c r="AY237" s="24" t="s">
        <v>186</v>
      </c>
      <c r="BE237" s="212">
        <f>IF(N237="základní",J237,0)</f>
        <v>0</v>
      </c>
      <c r="BF237" s="212">
        <f>IF(N237="snížená",J237,0)</f>
        <v>0</v>
      </c>
      <c r="BG237" s="212">
        <f>IF(N237="zákl. přenesená",J237,0)</f>
        <v>0</v>
      </c>
      <c r="BH237" s="212">
        <f>IF(N237="sníž. přenesená",J237,0)</f>
        <v>0</v>
      </c>
      <c r="BI237" s="212">
        <f>IF(N237="nulová",J237,0)</f>
        <v>0</v>
      </c>
      <c r="BJ237" s="24" t="s">
        <v>82</v>
      </c>
      <c r="BK237" s="212">
        <f>ROUND(I237*H237,2)</f>
        <v>0</v>
      </c>
      <c r="BL237" s="24" t="s">
        <v>193</v>
      </c>
      <c r="BM237" s="24" t="s">
        <v>792</v>
      </c>
    </row>
    <row r="238" spans="2:65" s="1" customFormat="1" ht="27">
      <c r="B238" s="41"/>
      <c r="C238" s="63"/>
      <c r="D238" s="213" t="s">
        <v>195</v>
      </c>
      <c r="E238" s="63"/>
      <c r="F238" s="214" t="s">
        <v>793</v>
      </c>
      <c r="G238" s="63"/>
      <c r="H238" s="63"/>
      <c r="I238" s="172"/>
      <c r="J238" s="63"/>
      <c r="K238" s="63"/>
      <c r="L238" s="61"/>
      <c r="M238" s="215"/>
      <c r="N238" s="42"/>
      <c r="O238" s="42"/>
      <c r="P238" s="42"/>
      <c r="Q238" s="42"/>
      <c r="R238" s="42"/>
      <c r="S238" s="42"/>
      <c r="T238" s="78"/>
      <c r="AT238" s="24" t="s">
        <v>195</v>
      </c>
      <c r="AU238" s="24" t="s">
        <v>84</v>
      </c>
    </row>
    <row r="239" spans="2:65" s="12" customFormat="1" ht="13.5">
      <c r="B239" s="216"/>
      <c r="C239" s="217"/>
      <c r="D239" s="213" t="s">
        <v>197</v>
      </c>
      <c r="E239" s="218" t="s">
        <v>30</v>
      </c>
      <c r="F239" s="219" t="s">
        <v>82</v>
      </c>
      <c r="G239" s="217"/>
      <c r="H239" s="220">
        <v>1</v>
      </c>
      <c r="I239" s="221"/>
      <c r="J239" s="217"/>
      <c r="K239" s="217"/>
      <c r="L239" s="222"/>
      <c r="M239" s="223"/>
      <c r="N239" s="224"/>
      <c r="O239" s="224"/>
      <c r="P239" s="224"/>
      <c r="Q239" s="224"/>
      <c r="R239" s="224"/>
      <c r="S239" s="224"/>
      <c r="T239" s="225"/>
      <c r="AT239" s="226" t="s">
        <v>197</v>
      </c>
      <c r="AU239" s="226" t="s">
        <v>84</v>
      </c>
      <c r="AV239" s="12" t="s">
        <v>84</v>
      </c>
      <c r="AW239" s="12" t="s">
        <v>37</v>
      </c>
      <c r="AX239" s="12" t="s">
        <v>74</v>
      </c>
      <c r="AY239" s="226" t="s">
        <v>186</v>
      </c>
    </row>
    <row r="240" spans="2:65" s="14" customFormat="1" ht="13.5">
      <c r="B240" s="237"/>
      <c r="C240" s="238"/>
      <c r="D240" s="213" t="s">
        <v>197</v>
      </c>
      <c r="E240" s="239" t="s">
        <v>30</v>
      </c>
      <c r="F240" s="240" t="s">
        <v>235</v>
      </c>
      <c r="G240" s="238"/>
      <c r="H240" s="241">
        <v>1</v>
      </c>
      <c r="I240" s="242"/>
      <c r="J240" s="238"/>
      <c r="K240" s="238"/>
      <c r="L240" s="243"/>
      <c r="M240" s="244"/>
      <c r="N240" s="245"/>
      <c r="O240" s="245"/>
      <c r="P240" s="245"/>
      <c r="Q240" s="245"/>
      <c r="R240" s="245"/>
      <c r="S240" s="245"/>
      <c r="T240" s="246"/>
      <c r="AT240" s="247" t="s">
        <v>197</v>
      </c>
      <c r="AU240" s="247" t="s">
        <v>84</v>
      </c>
      <c r="AV240" s="14" t="s">
        <v>193</v>
      </c>
      <c r="AW240" s="14" t="s">
        <v>37</v>
      </c>
      <c r="AX240" s="14" t="s">
        <v>82</v>
      </c>
      <c r="AY240" s="247" t="s">
        <v>186</v>
      </c>
    </row>
    <row r="241" spans="2:65" s="1" customFormat="1" ht="25.5" customHeight="1">
      <c r="B241" s="41"/>
      <c r="C241" s="249" t="s">
        <v>446</v>
      </c>
      <c r="D241" s="249" t="s">
        <v>301</v>
      </c>
      <c r="E241" s="250" t="s">
        <v>794</v>
      </c>
      <c r="F241" s="251" t="s">
        <v>795</v>
      </c>
      <c r="G241" s="252" t="s">
        <v>461</v>
      </c>
      <c r="H241" s="253">
        <v>1.0149999999999999</v>
      </c>
      <c r="I241" s="254"/>
      <c r="J241" s="255">
        <f>ROUND(I241*H241,2)</f>
        <v>0</v>
      </c>
      <c r="K241" s="251" t="s">
        <v>30</v>
      </c>
      <c r="L241" s="256"/>
      <c r="M241" s="257" t="s">
        <v>30</v>
      </c>
      <c r="N241" s="258" t="s">
        <v>45</v>
      </c>
      <c r="O241" s="42"/>
      <c r="P241" s="210">
        <f>O241*H241</f>
        <v>0</v>
      </c>
      <c r="Q241" s="210">
        <v>0.06</v>
      </c>
      <c r="R241" s="210">
        <f>Q241*H241</f>
        <v>6.0899999999999989E-2</v>
      </c>
      <c r="S241" s="210">
        <v>0</v>
      </c>
      <c r="T241" s="211">
        <f>S241*H241</f>
        <v>0</v>
      </c>
      <c r="AR241" s="24" t="s">
        <v>236</v>
      </c>
      <c r="AT241" s="24" t="s">
        <v>301</v>
      </c>
      <c r="AU241" s="24" t="s">
        <v>84</v>
      </c>
      <c r="AY241" s="24" t="s">
        <v>186</v>
      </c>
      <c r="BE241" s="212">
        <f>IF(N241="základní",J241,0)</f>
        <v>0</v>
      </c>
      <c r="BF241" s="212">
        <f>IF(N241="snížená",J241,0)</f>
        <v>0</v>
      </c>
      <c r="BG241" s="212">
        <f>IF(N241="zákl. přenesená",J241,0)</f>
        <v>0</v>
      </c>
      <c r="BH241" s="212">
        <f>IF(N241="sníž. přenesená",J241,0)</f>
        <v>0</v>
      </c>
      <c r="BI241" s="212">
        <f>IF(N241="nulová",J241,0)</f>
        <v>0</v>
      </c>
      <c r="BJ241" s="24" t="s">
        <v>82</v>
      </c>
      <c r="BK241" s="212">
        <f>ROUND(I241*H241,2)</f>
        <v>0</v>
      </c>
      <c r="BL241" s="24" t="s">
        <v>193</v>
      </c>
      <c r="BM241" s="24" t="s">
        <v>796</v>
      </c>
    </row>
    <row r="242" spans="2:65" s="1" customFormat="1" ht="27">
      <c r="B242" s="41"/>
      <c r="C242" s="63"/>
      <c r="D242" s="213" t="s">
        <v>195</v>
      </c>
      <c r="E242" s="63"/>
      <c r="F242" s="214" t="s">
        <v>795</v>
      </c>
      <c r="G242" s="63"/>
      <c r="H242" s="63"/>
      <c r="I242" s="172"/>
      <c r="J242" s="63"/>
      <c r="K242" s="63"/>
      <c r="L242" s="61"/>
      <c r="M242" s="215"/>
      <c r="N242" s="42"/>
      <c r="O242" s="42"/>
      <c r="P242" s="42"/>
      <c r="Q242" s="42"/>
      <c r="R242" s="42"/>
      <c r="S242" s="42"/>
      <c r="T242" s="78"/>
      <c r="AT242" s="24" t="s">
        <v>195</v>
      </c>
      <c r="AU242" s="24" t="s">
        <v>84</v>
      </c>
    </row>
    <row r="243" spans="2:65" s="1" customFormat="1" ht="16.5" customHeight="1">
      <c r="B243" s="41"/>
      <c r="C243" s="201" t="s">
        <v>452</v>
      </c>
      <c r="D243" s="201" t="s">
        <v>188</v>
      </c>
      <c r="E243" s="202" t="s">
        <v>797</v>
      </c>
      <c r="F243" s="203" t="s">
        <v>798</v>
      </c>
      <c r="G243" s="204" t="s">
        <v>206</v>
      </c>
      <c r="H243" s="205">
        <v>2.4</v>
      </c>
      <c r="I243" s="206"/>
      <c r="J243" s="207">
        <f>ROUND(I243*H243,2)</f>
        <v>0</v>
      </c>
      <c r="K243" s="203" t="s">
        <v>192</v>
      </c>
      <c r="L243" s="61"/>
      <c r="M243" s="208" t="s">
        <v>30</v>
      </c>
      <c r="N243" s="209" t="s">
        <v>45</v>
      </c>
      <c r="O243" s="42"/>
      <c r="P243" s="210">
        <f>O243*H243</f>
        <v>0</v>
      </c>
      <c r="Q243" s="210">
        <v>0</v>
      </c>
      <c r="R243" s="210">
        <f>Q243*H243</f>
        <v>0</v>
      </c>
      <c r="S243" s="210">
        <v>0</v>
      </c>
      <c r="T243" s="211">
        <f>S243*H243</f>
        <v>0</v>
      </c>
      <c r="AR243" s="24" t="s">
        <v>193</v>
      </c>
      <c r="AT243" s="24" t="s">
        <v>188</v>
      </c>
      <c r="AU243" s="24" t="s">
        <v>84</v>
      </c>
      <c r="AY243" s="24" t="s">
        <v>186</v>
      </c>
      <c r="BE243" s="212">
        <f>IF(N243="základní",J243,0)</f>
        <v>0</v>
      </c>
      <c r="BF243" s="212">
        <f>IF(N243="snížená",J243,0)</f>
        <v>0</v>
      </c>
      <c r="BG243" s="212">
        <f>IF(N243="zákl. přenesená",J243,0)</f>
        <v>0</v>
      </c>
      <c r="BH243" s="212">
        <f>IF(N243="sníž. přenesená",J243,0)</f>
        <v>0</v>
      </c>
      <c r="BI243" s="212">
        <f>IF(N243="nulová",J243,0)</f>
        <v>0</v>
      </c>
      <c r="BJ243" s="24" t="s">
        <v>82</v>
      </c>
      <c r="BK243" s="212">
        <f>ROUND(I243*H243,2)</f>
        <v>0</v>
      </c>
      <c r="BL243" s="24" t="s">
        <v>193</v>
      </c>
      <c r="BM243" s="24" t="s">
        <v>799</v>
      </c>
    </row>
    <row r="244" spans="2:65" s="1" customFormat="1" ht="13.5">
      <c r="B244" s="41"/>
      <c r="C244" s="63"/>
      <c r="D244" s="213" t="s">
        <v>195</v>
      </c>
      <c r="E244" s="63"/>
      <c r="F244" s="214" t="s">
        <v>800</v>
      </c>
      <c r="G244" s="63"/>
      <c r="H244" s="63"/>
      <c r="I244" s="172"/>
      <c r="J244" s="63"/>
      <c r="K244" s="63"/>
      <c r="L244" s="61"/>
      <c r="M244" s="215"/>
      <c r="N244" s="42"/>
      <c r="O244" s="42"/>
      <c r="P244" s="42"/>
      <c r="Q244" s="42"/>
      <c r="R244" s="42"/>
      <c r="S244" s="42"/>
      <c r="T244" s="78"/>
      <c r="AT244" s="24" t="s">
        <v>195</v>
      </c>
      <c r="AU244" s="24" t="s">
        <v>84</v>
      </c>
    </row>
    <row r="245" spans="2:65" s="12" customFormat="1" ht="13.5">
      <c r="B245" s="216"/>
      <c r="C245" s="217"/>
      <c r="D245" s="213" t="s">
        <v>197</v>
      </c>
      <c r="E245" s="218" t="s">
        <v>30</v>
      </c>
      <c r="F245" s="219" t="s">
        <v>801</v>
      </c>
      <c r="G245" s="217"/>
      <c r="H245" s="220">
        <v>2.4</v>
      </c>
      <c r="I245" s="221"/>
      <c r="J245" s="217"/>
      <c r="K245" s="217"/>
      <c r="L245" s="222"/>
      <c r="M245" s="223"/>
      <c r="N245" s="224"/>
      <c r="O245" s="224"/>
      <c r="P245" s="224"/>
      <c r="Q245" s="224"/>
      <c r="R245" s="224"/>
      <c r="S245" s="224"/>
      <c r="T245" s="225"/>
      <c r="AT245" s="226" t="s">
        <v>197</v>
      </c>
      <c r="AU245" s="226" t="s">
        <v>84</v>
      </c>
      <c r="AV245" s="12" t="s">
        <v>84</v>
      </c>
      <c r="AW245" s="12" t="s">
        <v>37</v>
      </c>
      <c r="AX245" s="12" t="s">
        <v>74</v>
      </c>
      <c r="AY245" s="226" t="s">
        <v>186</v>
      </c>
    </row>
    <row r="246" spans="2:65" s="14" customFormat="1" ht="13.5">
      <c r="B246" s="237"/>
      <c r="C246" s="238"/>
      <c r="D246" s="213" t="s">
        <v>197</v>
      </c>
      <c r="E246" s="239" t="s">
        <v>30</v>
      </c>
      <c r="F246" s="240" t="s">
        <v>235</v>
      </c>
      <c r="G246" s="238"/>
      <c r="H246" s="241">
        <v>2.4</v>
      </c>
      <c r="I246" s="242"/>
      <c r="J246" s="238"/>
      <c r="K246" s="238"/>
      <c r="L246" s="243"/>
      <c r="M246" s="244"/>
      <c r="N246" s="245"/>
      <c r="O246" s="245"/>
      <c r="P246" s="245"/>
      <c r="Q246" s="245"/>
      <c r="R246" s="245"/>
      <c r="S246" s="245"/>
      <c r="T246" s="246"/>
      <c r="AT246" s="247" t="s">
        <v>197</v>
      </c>
      <c r="AU246" s="247" t="s">
        <v>84</v>
      </c>
      <c r="AV246" s="14" t="s">
        <v>193</v>
      </c>
      <c r="AW246" s="14" t="s">
        <v>37</v>
      </c>
      <c r="AX246" s="14" t="s">
        <v>82</v>
      </c>
      <c r="AY246" s="247" t="s">
        <v>186</v>
      </c>
    </row>
    <row r="247" spans="2:65" s="1" customFormat="1" ht="16.5" customHeight="1">
      <c r="B247" s="41"/>
      <c r="C247" s="201" t="s">
        <v>458</v>
      </c>
      <c r="D247" s="201" t="s">
        <v>188</v>
      </c>
      <c r="E247" s="202" t="s">
        <v>802</v>
      </c>
      <c r="F247" s="203" t="s">
        <v>803</v>
      </c>
      <c r="G247" s="204" t="s">
        <v>461</v>
      </c>
      <c r="H247" s="205">
        <v>2.1749999999999998</v>
      </c>
      <c r="I247" s="206"/>
      <c r="J247" s="207">
        <f>ROUND(I247*H247,2)</f>
        <v>0</v>
      </c>
      <c r="K247" s="203" t="s">
        <v>192</v>
      </c>
      <c r="L247" s="61"/>
      <c r="M247" s="208" t="s">
        <v>30</v>
      </c>
      <c r="N247" s="209" t="s">
        <v>45</v>
      </c>
      <c r="O247" s="42"/>
      <c r="P247" s="210">
        <f>O247*H247</f>
        <v>0</v>
      </c>
      <c r="Q247" s="210">
        <v>3.5729999999999998E-2</v>
      </c>
      <c r="R247" s="210">
        <f>Q247*H247</f>
        <v>7.7712749999999983E-2</v>
      </c>
      <c r="S247" s="210">
        <v>0</v>
      </c>
      <c r="T247" s="211">
        <f>S247*H247</f>
        <v>0</v>
      </c>
      <c r="AR247" s="24" t="s">
        <v>193</v>
      </c>
      <c r="AT247" s="24" t="s">
        <v>188</v>
      </c>
      <c r="AU247" s="24" t="s">
        <v>84</v>
      </c>
      <c r="AY247" s="24" t="s">
        <v>186</v>
      </c>
      <c r="BE247" s="212">
        <f>IF(N247="základní",J247,0)</f>
        <v>0</v>
      </c>
      <c r="BF247" s="212">
        <f>IF(N247="snížená",J247,0)</f>
        <v>0</v>
      </c>
      <c r="BG247" s="212">
        <f>IF(N247="zákl. přenesená",J247,0)</f>
        <v>0</v>
      </c>
      <c r="BH247" s="212">
        <f>IF(N247="sníž. přenesená",J247,0)</f>
        <v>0</v>
      </c>
      <c r="BI247" s="212">
        <f>IF(N247="nulová",J247,0)</f>
        <v>0</v>
      </c>
      <c r="BJ247" s="24" t="s">
        <v>82</v>
      </c>
      <c r="BK247" s="212">
        <f>ROUND(I247*H247,2)</f>
        <v>0</v>
      </c>
      <c r="BL247" s="24" t="s">
        <v>193</v>
      </c>
      <c r="BM247" s="24" t="s">
        <v>804</v>
      </c>
    </row>
    <row r="248" spans="2:65" s="1" customFormat="1" ht="27">
      <c r="B248" s="41"/>
      <c r="C248" s="63"/>
      <c r="D248" s="213" t="s">
        <v>195</v>
      </c>
      <c r="E248" s="63"/>
      <c r="F248" s="214" t="s">
        <v>805</v>
      </c>
      <c r="G248" s="63"/>
      <c r="H248" s="63"/>
      <c r="I248" s="172"/>
      <c r="J248" s="63"/>
      <c r="K248" s="63"/>
      <c r="L248" s="61"/>
      <c r="M248" s="215"/>
      <c r="N248" s="42"/>
      <c r="O248" s="42"/>
      <c r="P248" s="42"/>
      <c r="Q248" s="42"/>
      <c r="R248" s="42"/>
      <c r="S248" s="42"/>
      <c r="T248" s="78"/>
      <c r="AT248" s="24" t="s">
        <v>195</v>
      </c>
      <c r="AU248" s="24" t="s">
        <v>84</v>
      </c>
    </row>
    <row r="249" spans="2:65" s="13" customFormat="1" ht="13.5">
      <c r="B249" s="227"/>
      <c r="C249" s="228"/>
      <c r="D249" s="213" t="s">
        <v>197</v>
      </c>
      <c r="E249" s="229" t="s">
        <v>30</v>
      </c>
      <c r="F249" s="230" t="s">
        <v>806</v>
      </c>
      <c r="G249" s="228"/>
      <c r="H249" s="229" t="s">
        <v>30</v>
      </c>
      <c r="I249" s="231"/>
      <c r="J249" s="228"/>
      <c r="K249" s="228"/>
      <c r="L249" s="232"/>
      <c r="M249" s="233"/>
      <c r="N249" s="234"/>
      <c r="O249" s="234"/>
      <c r="P249" s="234"/>
      <c r="Q249" s="234"/>
      <c r="R249" s="234"/>
      <c r="S249" s="234"/>
      <c r="T249" s="235"/>
      <c r="AT249" s="236" t="s">
        <v>197</v>
      </c>
      <c r="AU249" s="236" t="s">
        <v>84</v>
      </c>
      <c r="AV249" s="13" t="s">
        <v>82</v>
      </c>
      <c r="AW249" s="13" t="s">
        <v>37</v>
      </c>
      <c r="AX249" s="13" t="s">
        <v>74</v>
      </c>
      <c r="AY249" s="236" t="s">
        <v>186</v>
      </c>
    </row>
    <row r="250" spans="2:65" s="12" customFormat="1" ht="13.5">
      <c r="B250" s="216"/>
      <c r="C250" s="217"/>
      <c r="D250" s="213" t="s">
        <v>197</v>
      </c>
      <c r="E250" s="218" t="s">
        <v>30</v>
      </c>
      <c r="F250" s="219" t="s">
        <v>807</v>
      </c>
      <c r="G250" s="217"/>
      <c r="H250" s="220">
        <v>2.1749999999999998</v>
      </c>
      <c r="I250" s="221"/>
      <c r="J250" s="217"/>
      <c r="K250" s="217"/>
      <c r="L250" s="222"/>
      <c r="M250" s="223"/>
      <c r="N250" s="224"/>
      <c r="O250" s="224"/>
      <c r="P250" s="224"/>
      <c r="Q250" s="224"/>
      <c r="R250" s="224"/>
      <c r="S250" s="224"/>
      <c r="T250" s="225"/>
      <c r="AT250" s="226" t="s">
        <v>197</v>
      </c>
      <c r="AU250" s="226" t="s">
        <v>84</v>
      </c>
      <c r="AV250" s="12" t="s">
        <v>84</v>
      </c>
      <c r="AW250" s="12" t="s">
        <v>37</v>
      </c>
      <c r="AX250" s="12" t="s">
        <v>74</v>
      </c>
      <c r="AY250" s="226" t="s">
        <v>186</v>
      </c>
    </row>
    <row r="251" spans="2:65" s="14" customFormat="1" ht="13.5">
      <c r="B251" s="237"/>
      <c r="C251" s="238"/>
      <c r="D251" s="213" t="s">
        <v>197</v>
      </c>
      <c r="E251" s="239" t="s">
        <v>30</v>
      </c>
      <c r="F251" s="240" t="s">
        <v>235</v>
      </c>
      <c r="G251" s="238"/>
      <c r="H251" s="241">
        <v>2.1749999999999998</v>
      </c>
      <c r="I251" s="242"/>
      <c r="J251" s="238"/>
      <c r="K251" s="238"/>
      <c r="L251" s="243"/>
      <c r="M251" s="244"/>
      <c r="N251" s="245"/>
      <c r="O251" s="245"/>
      <c r="P251" s="245"/>
      <c r="Q251" s="245"/>
      <c r="R251" s="245"/>
      <c r="S251" s="245"/>
      <c r="T251" s="246"/>
      <c r="AT251" s="247" t="s">
        <v>197</v>
      </c>
      <c r="AU251" s="247" t="s">
        <v>84</v>
      </c>
      <c r="AV251" s="14" t="s">
        <v>193</v>
      </c>
      <c r="AW251" s="14" t="s">
        <v>37</v>
      </c>
      <c r="AX251" s="14" t="s">
        <v>82</v>
      </c>
      <c r="AY251" s="247" t="s">
        <v>186</v>
      </c>
    </row>
    <row r="252" spans="2:65" s="12" customFormat="1" ht="13.5">
      <c r="B252" s="216"/>
      <c r="C252" s="217"/>
      <c r="D252" s="213" t="s">
        <v>197</v>
      </c>
      <c r="E252" s="218" t="s">
        <v>30</v>
      </c>
      <c r="F252" s="219" t="s">
        <v>30</v>
      </c>
      <c r="G252" s="217"/>
      <c r="H252" s="220">
        <v>0</v>
      </c>
      <c r="I252" s="221"/>
      <c r="J252" s="217"/>
      <c r="K252" s="217"/>
      <c r="L252" s="222"/>
      <c r="M252" s="223"/>
      <c r="N252" s="224"/>
      <c r="O252" s="224"/>
      <c r="P252" s="224"/>
      <c r="Q252" s="224"/>
      <c r="R252" s="224"/>
      <c r="S252" s="224"/>
      <c r="T252" s="225"/>
      <c r="AT252" s="226" t="s">
        <v>197</v>
      </c>
      <c r="AU252" s="226" t="s">
        <v>84</v>
      </c>
      <c r="AV252" s="12" t="s">
        <v>84</v>
      </c>
      <c r="AW252" s="12" t="s">
        <v>6</v>
      </c>
      <c r="AX252" s="12" t="s">
        <v>74</v>
      </c>
      <c r="AY252" s="226" t="s">
        <v>186</v>
      </c>
    </row>
    <row r="253" spans="2:65" s="12" customFormat="1" ht="13.5">
      <c r="B253" s="216"/>
      <c r="C253" s="217"/>
      <c r="D253" s="213" t="s">
        <v>197</v>
      </c>
      <c r="E253" s="218" t="s">
        <v>30</v>
      </c>
      <c r="F253" s="219" t="s">
        <v>30</v>
      </c>
      <c r="G253" s="217"/>
      <c r="H253" s="220">
        <v>0</v>
      </c>
      <c r="I253" s="221"/>
      <c r="J253" s="217"/>
      <c r="K253" s="217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197</v>
      </c>
      <c r="AU253" s="226" t="s">
        <v>84</v>
      </c>
      <c r="AV253" s="12" t="s">
        <v>84</v>
      </c>
      <c r="AW253" s="12" t="s">
        <v>6</v>
      </c>
      <c r="AX253" s="12" t="s">
        <v>74</v>
      </c>
      <c r="AY253" s="226" t="s">
        <v>186</v>
      </c>
    </row>
    <row r="254" spans="2:65" s="12" customFormat="1" ht="13.5">
      <c r="B254" s="216"/>
      <c r="C254" s="217"/>
      <c r="D254" s="213" t="s">
        <v>197</v>
      </c>
      <c r="E254" s="218" t="s">
        <v>30</v>
      </c>
      <c r="F254" s="219" t="s">
        <v>30</v>
      </c>
      <c r="G254" s="217"/>
      <c r="H254" s="220">
        <v>0</v>
      </c>
      <c r="I254" s="221"/>
      <c r="J254" s="217"/>
      <c r="K254" s="217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197</v>
      </c>
      <c r="AU254" s="226" t="s">
        <v>84</v>
      </c>
      <c r="AV254" s="12" t="s">
        <v>84</v>
      </c>
      <c r="AW254" s="12" t="s">
        <v>6</v>
      </c>
      <c r="AX254" s="12" t="s">
        <v>74</v>
      </c>
      <c r="AY254" s="226" t="s">
        <v>186</v>
      </c>
    </row>
    <row r="255" spans="2:65" s="12" customFormat="1" ht="13.5">
      <c r="B255" s="216"/>
      <c r="C255" s="217"/>
      <c r="D255" s="213" t="s">
        <v>197</v>
      </c>
      <c r="E255" s="218" t="s">
        <v>30</v>
      </c>
      <c r="F255" s="219" t="s">
        <v>30</v>
      </c>
      <c r="G255" s="217"/>
      <c r="H255" s="220">
        <v>0</v>
      </c>
      <c r="I255" s="221"/>
      <c r="J255" s="217"/>
      <c r="K255" s="217"/>
      <c r="L255" s="222"/>
      <c r="M255" s="223"/>
      <c r="N255" s="224"/>
      <c r="O255" s="224"/>
      <c r="P255" s="224"/>
      <c r="Q255" s="224"/>
      <c r="R255" s="224"/>
      <c r="S255" s="224"/>
      <c r="T255" s="225"/>
      <c r="AT255" s="226" t="s">
        <v>197</v>
      </c>
      <c r="AU255" s="226" t="s">
        <v>84</v>
      </c>
      <c r="AV255" s="12" t="s">
        <v>84</v>
      </c>
      <c r="AW255" s="12" t="s">
        <v>6</v>
      </c>
      <c r="AX255" s="12" t="s">
        <v>74</v>
      </c>
      <c r="AY255" s="226" t="s">
        <v>186</v>
      </c>
    </row>
    <row r="256" spans="2:65" s="12" customFormat="1" ht="13.5">
      <c r="B256" s="216"/>
      <c r="C256" s="217"/>
      <c r="D256" s="213" t="s">
        <v>197</v>
      </c>
      <c r="E256" s="218" t="s">
        <v>30</v>
      </c>
      <c r="F256" s="219" t="s">
        <v>30</v>
      </c>
      <c r="G256" s="217"/>
      <c r="H256" s="220">
        <v>0</v>
      </c>
      <c r="I256" s="221"/>
      <c r="J256" s="217"/>
      <c r="K256" s="217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197</v>
      </c>
      <c r="AU256" s="226" t="s">
        <v>84</v>
      </c>
      <c r="AV256" s="12" t="s">
        <v>84</v>
      </c>
      <c r="AW256" s="12" t="s">
        <v>6</v>
      </c>
      <c r="AX256" s="12" t="s">
        <v>74</v>
      </c>
      <c r="AY256" s="226" t="s">
        <v>186</v>
      </c>
    </row>
    <row r="257" spans="2:65" s="12" customFormat="1" ht="13.5">
      <c r="B257" s="216"/>
      <c r="C257" s="217"/>
      <c r="D257" s="213" t="s">
        <v>197</v>
      </c>
      <c r="E257" s="218" t="s">
        <v>30</v>
      </c>
      <c r="F257" s="219" t="s">
        <v>30</v>
      </c>
      <c r="G257" s="217"/>
      <c r="H257" s="220">
        <v>0</v>
      </c>
      <c r="I257" s="221"/>
      <c r="J257" s="217"/>
      <c r="K257" s="217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197</v>
      </c>
      <c r="AU257" s="226" t="s">
        <v>84</v>
      </c>
      <c r="AV257" s="12" t="s">
        <v>84</v>
      </c>
      <c r="AW257" s="12" t="s">
        <v>6</v>
      </c>
      <c r="AX257" s="12" t="s">
        <v>74</v>
      </c>
      <c r="AY257" s="226" t="s">
        <v>186</v>
      </c>
    </row>
    <row r="258" spans="2:65" s="12" customFormat="1" ht="13.5">
      <c r="B258" s="216"/>
      <c r="C258" s="217"/>
      <c r="D258" s="213" t="s">
        <v>197</v>
      </c>
      <c r="E258" s="218" t="s">
        <v>30</v>
      </c>
      <c r="F258" s="219" t="s">
        <v>30</v>
      </c>
      <c r="G258" s="217"/>
      <c r="H258" s="220">
        <v>0</v>
      </c>
      <c r="I258" s="221"/>
      <c r="J258" s="217"/>
      <c r="K258" s="217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197</v>
      </c>
      <c r="AU258" s="226" t="s">
        <v>84</v>
      </c>
      <c r="AV258" s="12" t="s">
        <v>84</v>
      </c>
      <c r="AW258" s="12" t="s">
        <v>6</v>
      </c>
      <c r="AX258" s="12" t="s">
        <v>74</v>
      </c>
      <c r="AY258" s="226" t="s">
        <v>186</v>
      </c>
    </row>
    <row r="259" spans="2:65" s="12" customFormat="1" ht="13.5">
      <c r="B259" s="216"/>
      <c r="C259" s="217"/>
      <c r="D259" s="213" t="s">
        <v>197</v>
      </c>
      <c r="E259" s="218" t="s">
        <v>30</v>
      </c>
      <c r="F259" s="219" t="s">
        <v>30</v>
      </c>
      <c r="G259" s="217"/>
      <c r="H259" s="220">
        <v>0</v>
      </c>
      <c r="I259" s="221"/>
      <c r="J259" s="217"/>
      <c r="K259" s="217"/>
      <c r="L259" s="222"/>
      <c r="M259" s="223"/>
      <c r="N259" s="224"/>
      <c r="O259" s="224"/>
      <c r="P259" s="224"/>
      <c r="Q259" s="224"/>
      <c r="R259" s="224"/>
      <c r="S259" s="224"/>
      <c r="T259" s="225"/>
      <c r="AT259" s="226" t="s">
        <v>197</v>
      </c>
      <c r="AU259" s="226" t="s">
        <v>84</v>
      </c>
      <c r="AV259" s="12" t="s">
        <v>84</v>
      </c>
      <c r="AW259" s="12" t="s">
        <v>6</v>
      </c>
      <c r="AX259" s="12" t="s">
        <v>74</v>
      </c>
      <c r="AY259" s="226" t="s">
        <v>186</v>
      </c>
    </row>
    <row r="260" spans="2:65" s="12" customFormat="1" ht="13.5">
      <c r="B260" s="216"/>
      <c r="C260" s="217"/>
      <c r="D260" s="213" t="s">
        <v>197</v>
      </c>
      <c r="E260" s="218" t="s">
        <v>30</v>
      </c>
      <c r="F260" s="219" t="s">
        <v>30</v>
      </c>
      <c r="G260" s="217"/>
      <c r="H260" s="220">
        <v>0</v>
      </c>
      <c r="I260" s="221"/>
      <c r="J260" s="217"/>
      <c r="K260" s="217"/>
      <c r="L260" s="222"/>
      <c r="M260" s="223"/>
      <c r="N260" s="224"/>
      <c r="O260" s="224"/>
      <c r="P260" s="224"/>
      <c r="Q260" s="224"/>
      <c r="R260" s="224"/>
      <c r="S260" s="224"/>
      <c r="T260" s="225"/>
      <c r="AT260" s="226" t="s">
        <v>197</v>
      </c>
      <c r="AU260" s="226" t="s">
        <v>84</v>
      </c>
      <c r="AV260" s="12" t="s">
        <v>84</v>
      </c>
      <c r="AW260" s="12" t="s">
        <v>6</v>
      </c>
      <c r="AX260" s="12" t="s">
        <v>74</v>
      </c>
      <c r="AY260" s="226" t="s">
        <v>186</v>
      </c>
    </row>
    <row r="261" spans="2:65" s="13" customFormat="1" ht="13.5">
      <c r="B261" s="227"/>
      <c r="C261" s="228"/>
      <c r="D261" s="213" t="s">
        <v>197</v>
      </c>
      <c r="E261" s="229" t="s">
        <v>30</v>
      </c>
      <c r="F261" s="230" t="s">
        <v>808</v>
      </c>
      <c r="G261" s="228"/>
      <c r="H261" s="229" t="s">
        <v>30</v>
      </c>
      <c r="I261" s="231"/>
      <c r="J261" s="228"/>
      <c r="K261" s="228"/>
      <c r="L261" s="232"/>
      <c r="M261" s="233"/>
      <c r="N261" s="234"/>
      <c r="O261" s="234"/>
      <c r="P261" s="234"/>
      <c r="Q261" s="234"/>
      <c r="R261" s="234"/>
      <c r="S261" s="234"/>
      <c r="T261" s="235"/>
      <c r="AT261" s="236" t="s">
        <v>197</v>
      </c>
      <c r="AU261" s="236" t="s">
        <v>84</v>
      </c>
      <c r="AV261" s="13" t="s">
        <v>82</v>
      </c>
      <c r="AW261" s="13" t="s">
        <v>37</v>
      </c>
      <c r="AX261" s="13" t="s">
        <v>74</v>
      </c>
      <c r="AY261" s="236" t="s">
        <v>186</v>
      </c>
    </row>
    <row r="262" spans="2:65" s="1" customFormat="1" ht="16.5" customHeight="1">
      <c r="B262" s="41"/>
      <c r="C262" s="201" t="s">
        <v>466</v>
      </c>
      <c r="D262" s="201" t="s">
        <v>188</v>
      </c>
      <c r="E262" s="202" t="s">
        <v>809</v>
      </c>
      <c r="F262" s="203" t="s">
        <v>810</v>
      </c>
      <c r="G262" s="204" t="s">
        <v>461</v>
      </c>
      <c r="H262" s="205">
        <v>1</v>
      </c>
      <c r="I262" s="206"/>
      <c r="J262" s="207">
        <f>ROUND(I262*H262,2)</f>
        <v>0</v>
      </c>
      <c r="K262" s="203" t="s">
        <v>30</v>
      </c>
      <c r="L262" s="61"/>
      <c r="M262" s="208" t="s">
        <v>30</v>
      </c>
      <c r="N262" s="209" t="s">
        <v>45</v>
      </c>
      <c r="O262" s="42"/>
      <c r="P262" s="210">
        <f>O262*H262</f>
        <v>0</v>
      </c>
      <c r="Q262" s="210">
        <v>0.02</v>
      </c>
      <c r="R262" s="210">
        <f>Q262*H262</f>
        <v>0.02</v>
      </c>
      <c r="S262" s="210">
        <v>0.02</v>
      </c>
      <c r="T262" s="211">
        <f>S262*H262</f>
        <v>0.02</v>
      </c>
      <c r="AR262" s="24" t="s">
        <v>193</v>
      </c>
      <c r="AT262" s="24" t="s">
        <v>188</v>
      </c>
      <c r="AU262" s="24" t="s">
        <v>84</v>
      </c>
      <c r="AY262" s="24" t="s">
        <v>186</v>
      </c>
      <c r="BE262" s="212">
        <f>IF(N262="základní",J262,0)</f>
        <v>0</v>
      </c>
      <c r="BF262" s="212">
        <f>IF(N262="snížená",J262,0)</f>
        <v>0</v>
      </c>
      <c r="BG262" s="212">
        <f>IF(N262="zákl. přenesená",J262,0)</f>
        <v>0</v>
      </c>
      <c r="BH262" s="212">
        <f>IF(N262="sníž. přenesená",J262,0)</f>
        <v>0</v>
      </c>
      <c r="BI262" s="212">
        <f>IF(N262="nulová",J262,0)</f>
        <v>0</v>
      </c>
      <c r="BJ262" s="24" t="s">
        <v>82</v>
      </c>
      <c r="BK262" s="212">
        <f>ROUND(I262*H262,2)</f>
        <v>0</v>
      </c>
      <c r="BL262" s="24" t="s">
        <v>193</v>
      </c>
      <c r="BM262" s="24" t="s">
        <v>811</v>
      </c>
    </row>
    <row r="263" spans="2:65" s="12" customFormat="1" ht="13.5">
      <c r="B263" s="216"/>
      <c r="C263" s="217"/>
      <c r="D263" s="213" t="s">
        <v>197</v>
      </c>
      <c r="E263" s="218" t="s">
        <v>30</v>
      </c>
      <c r="F263" s="219" t="s">
        <v>82</v>
      </c>
      <c r="G263" s="217"/>
      <c r="H263" s="220">
        <v>1</v>
      </c>
      <c r="I263" s="221"/>
      <c r="J263" s="217"/>
      <c r="K263" s="217"/>
      <c r="L263" s="222"/>
      <c r="M263" s="223"/>
      <c r="N263" s="224"/>
      <c r="O263" s="224"/>
      <c r="P263" s="224"/>
      <c r="Q263" s="224"/>
      <c r="R263" s="224"/>
      <c r="S263" s="224"/>
      <c r="T263" s="225"/>
      <c r="AT263" s="226" t="s">
        <v>197</v>
      </c>
      <c r="AU263" s="226" t="s">
        <v>84</v>
      </c>
      <c r="AV263" s="12" t="s">
        <v>84</v>
      </c>
      <c r="AW263" s="12" t="s">
        <v>37</v>
      </c>
      <c r="AX263" s="12" t="s">
        <v>74</v>
      </c>
      <c r="AY263" s="226" t="s">
        <v>186</v>
      </c>
    </row>
    <row r="264" spans="2:65" s="14" customFormat="1" ht="13.5">
      <c r="B264" s="237"/>
      <c r="C264" s="238"/>
      <c r="D264" s="213" t="s">
        <v>197</v>
      </c>
      <c r="E264" s="239" t="s">
        <v>30</v>
      </c>
      <c r="F264" s="240" t="s">
        <v>235</v>
      </c>
      <c r="G264" s="238"/>
      <c r="H264" s="241">
        <v>1</v>
      </c>
      <c r="I264" s="242"/>
      <c r="J264" s="238"/>
      <c r="K264" s="238"/>
      <c r="L264" s="243"/>
      <c r="M264" s="244"/>
      <c r="N264" s="245"/>
      <c r="O264" s="245"/>
      <c r="P264" s="245"/>
      <c r="Q264" s="245"/>
      <c r="R264" s="245"/>
      <c r="S264" s="245"/>
      <c r="T264" s="246"/>
      <c r="AT264" s="247" t="s">
        <v>197</v>
      </c>
      <c r="AU264" s="247" t="s">
        <v>84</v>
      </c>
      <c r="AV264" s="14" t="s">
        <v>193</v>
      </c>
      <c r="AW264" s="14" t="s">
        <v>37</v>
      </c>
      <c r="AX264" s="14" t="s">
        <v>82</v>
      </c>
      <c r="AY264" s="247" t="s">
        <v>186</v>
      </c>
    </row>
    <row r="265" spans="2:65" s="1" customFormat="1" ht="16.5" customHeight="1">
      <c r="B265" s="41"/>
      <c r="C265" s="201" t="s">
        <v>470</v>
      </c>
      <c r="D265" s="201" t="s">
        <v>188</v>
      </c>
      <c r="E265" s="202" t="s">
        <v>812</v>
      </c>
      <c r="F265" s="203" t="s">
        <v>813</v>
      </c>
      <c r="G265" s="204" t="s">
        <v>461</v>
      </c>
      <c r="H265" s="205">
        <v>5</v>
      </c>
      <c r="I265" s="206"/>
      <c r="J265" s="207">
        <f>ROUND(I265*H265,2)</f>
        <v>0</v>
      </c>
      <c r="K265" s="203" t="s">
        <v>192</v>
      </c>
      <c r="L265" s="61"/>
      <c r="M265" s="208" t="s">
        <v>30</v>
      </c>
      <c r="N265" s="209" t="s">
        <v>45</v>
      </c>
      <c r="O265" s="42"/>
      <c r="P265" s="210">
        <f>O265*H265</f>
        <v>0</v>
      </c>
      <c r="Q265" s="210">
        <v>9.1800000000000007E-3</v>
      </c>
      <c r="R265" s="210">
        <f>Q265*H265</f>
        <v>4.5900000000000003E-2</v>
      </c>
      <c r="S265" s="210">
        <v>0</v>
      </c>
      <c r="T265" s="211">
        <f>S265*H265</f>
        <v>0</v>
      </c>
      <c r="AR265" s="24" t="s">
        <v>193</v>
      </c>
      <c r="AT265" s="24" t="s">
        <v>188</v>
      </c>
      <c r="AU265" s="24" t="s">
        <v>84</v>
      </c>
      <c r="AY265" s="24" t="s">
        <v>186</v>
      </c>
      <c r="BE265" s="212">
        <f>IF(N265="základní",J265,0)</f>
        <v>0</v>
      </c>
      <c r="BF265" s="212">
        <f>IF(N265="snížená",J265,0)</f>
        <v>0</v>
      </c>
      <c r="BG265" s="212">
        <f>IF(N265="zákl. přenesená",J265,0)</f>
        <v>0</v>
      </c>
      <c r="BH265" s="212">
        <f>IF(N265="sníž. přenesená",J265,0)</f>
        <v>0</v>
      </c>
      <c r="BI265" s="212">
        <f>IF(N265="nulová",J265,0)</f>
        <v>0</v>
      </c>
      <c r="BJ265" s="24" t="s">
        <v>82</v>
      </c>
      <c r="BK265" s="212">
        <f>ROUND(I265*H265,2)</f>
        <v>0</v>
      </c>
      <c r="BL265" s="24" t="s">
        <v>193</v>
      </c>
      <c r="BM265" s="24" t="s">
        <v>814</v>
      </c>
    </row>
    <row r="266" spans="2:65" s="1" customFormat="1" ht="13.5">
      <c r="B266" s="41"/>
      <c r="C266" s="63"/>
      <c r="D266" s="213" t="s">
        <v>195</v>
      </c>
      <c r="E266" s="63"/>
      <c r="F266" s="214" t="s">
        <v>813</v>
      </c>
      <c r="G266" s="63"/>
      <c r="H266" s="63"/>
      <c r="I266" s="172"/>
      <c r="J266" s="63"/>
      <c r="K266" s="63"/>
      <c r="L266" s="61"/>
      <c r="M266" s="215"/>
      <c r="N266" s="42"/>
      <c r="O266" s="42"/>
      <c r="P266" s="42"/>
      <c r="Q266" s="42"/>
      <c r="R266" s="42"/>
      <c r="S266" s="42"/>
      <c r="T266" s="78"/>
      <c r="AT266" s="24" t="s">
        <v>195</v>
      </c>
      <c r="AU266" s="24" t="s">
        <v>84</v>
      </c>
    </row>
    <row r="267" spans="2:65" s="1" customFormat="1" ht="25.5" customHeight="1">
      <c r="B267" s="41"/>
      <c r="C267" s="249" t="s">
        <v>474</v>
      </c>
      <c r="D267" s="249" t="s">
        <v>301</v>
      </c>
      <c r="E267" s="250" t="s">
        <v>815</v>
      </c>
      <c r="F267" s="251" t="s">
        <v>816</v>
      </c>
      <c r="G267" s="252" t="s">
        <v>461</v>
      </c>
      <c r="H267" s="253">
        <v>1</v>
      </c>
      <c r="I267" s="254"/>
      <c r="J267" s="255">
        <f>ROUND(I267*H267,2)</f>
        <v>0</v>
      </c>
      <c r="K267" s="251" t="s">
        <v>192</v>
      </c>
      <c r="L267" s="256"/>
      <c r="M267" s="257" t="s">
        <v>30</v>
      </c>
      <c r="N267" s="258" t="s">
        <v>45</v>
      </c>
      <c r="O267" s="42"/>
      <c r="P267" s="210">
        <f>O267*H267</f>
        <v>0</v>
      </c>
      <c r="Q267" s="210">
        <v>0.43</v>
      </c>
      <c r="R267" s="210">
        <f>Q267*H267</f>
        <v>0.43</v>
      </c>
      <c r="S267" s="210">
        <v>0</v>
      </c>
      <c r="T267" s="211">
        <f>S267*H267</f>
        <v>0</v>
      </c>
      <c r="AR267" s="24" t="s">
        <v>236</v>
      </c>
      <c r="AT267" s="24" t="s">
        <v>301</v>
      </c>
      <c r="AU267" s="24" t="s">
        <v>84</v>
      </c>
      <c r="AY267" s="24" t="s">
        <v>186</v>
      </c>
      <c r="BE267" s="212">
        <f>IF(N267="základní",J267,0)</f>
        <v>0</v>
      </c>
      <c r="BF267" s="212">
        <f>IF(N267="snížená",J267,0)</f>
        <v>0</v>
      </c>
      <c r="BG267" s="212">
        <f>IF(N267="zákl. přenesená",J267,0)</f>
        <v>0</v>
      </c>
      <c r="BH267" s="212">
        <f>IF(N267="sníž. přenesená",J267,0)</f>
        <v>0</v>
      </c>
      <c r="BI267" s="212">
        <f>IF(N267="nulová",J267,0)</f>
        <v>0</v>
      </c>
      <c r="BJ267" s="24" t="s">
        <v>82</v>
      </c>
      <c r="BK267" s="212">
        <f>ROUND(I267*H267,2)</f>
        <v>0</v>
      </c>
      <c r="BL267" s="24" t="s">
        <v>193</v>
      </c>
      <c r="BM267" s="24" t="s">
        <v>817</v>
      </c>
    </row>
    <row r="268" spans="2:65" s="1" customFormat="1" ht="13.5">
      <c r="B268" s="41"/>
      <c r="C268" s="63"/>
      <c r="D268" s="213" t="s">
        <v>195</v>
      </c>
      <c r="E268" s="63"/>
      <c r="F268" s="214" t="s">
        <v>816</v>
      </c>
      <c r="G268" s="63"/>
      <c r="H268" s="63"/>
      <c r="I268" s="172"/>
      <c r="J268" s="63"/>
      <c r="K268" s="63"/>
      <c r="L268" s="61"/>
      <c r="M268" s="215"/>
      <c r="N268" s="42"/>
      <c r="O268" s="42"/>
      <c r="P268" s="42"/>
      <c r="Q268" s="42"/>
      <c r="R268" s="42"/>
      <c r="S268" s="42"/>
      <c r="T268" s="78"/>
      <c r="AT268" s="24" t="s">
        <v>195</v>
      </c>
      <c r="AU268" s="24" t="s">
        <v>84</v>
      </c>
    </row>
    <row r="269" spans="2:65" s="1" customFormat="1" ht="16.5" customHeight="1">
      <c r="B269" s="41"/>
      <c r="C269" s="249" t="s">
        <v>479</v>
      </c>
      <c r="D269" s="249" t="s">
        <v>301</v>
      </c>
      <c r="E269" s="250" t="s">
        <v>818</v>
      </c>
      <c r="F269" s="251" t="s">
        <v>819</v>
      </c>
      <c r="G269" s="252" t="s">
        <v>461</v>
      </c>
      <c r="H269" s="253">
        <v>1</v>
      </c>
      <c r="I269" s="254"/>
      <c r="J269" s="255">
        <f>ROUND(I269*H269,2)</f>
        <v>0</v>
      </c>
      <c r="K269" s="251" t="s">
        <v>192</v>
      </c>
      <c r="L269" s="256"/>
      <c r="M269" s="257" t="s">
        <v>30</v>
      </c>
      <c r="N269" s="258" t="s">
        <v>45</v>
      </c>
      <c r="O269" s="42"/>
      <c r="P269" s="210">
        <f>O269*H269</f>
        <v>0</v>
      </c>
      <c r="Q269" s="210">
        <v>0.74</v>
      </c>
      <c r="R269" s="210">
        <f>Q269*H269</f>
        <v>0.74</v>
      </c>
      <c r="S269" s="210">
        <v>0</v>
      </c>
      <c r="T269" s="211">
        <f>S269*H269</f>
        <v>0</v>
      </c>
      <c r="AR269" s="24" t="s">
        <v>236</v>
      </c>
      <c r="AT269" s="24" t="s">
        <v>301</v>
      </c>
      <c r="AU269" s="24" t="s">
        <v>84</v>
      </c>
      <c r="AY269" s="24" t="s">
        <v>186</v>
      </c>
      <c r="BE269" s="212">
        <f>IF(N269="základní",J269,0)</f>
        <v>0</v>
      </c>
      <c r="BF269" s="212">
        <f>IF(N269="snížená",J269,0)</f>
        <v>0</v>
      </c>
      <c r="BG269" s="212">
        <f>IF(N269="zákl. přenesená",J269,0)</f>
        <v>0</v>
      </c>
      <c r="BH269" s="212">
        <f>IF(N269="sníž. přenesená",J269,0)</f>
        <v>0</v>
      </c>
      <c r="BI269" s="212">
        <f>IF(N269="nulová",J269,0)</f>
        <v>0</v>
      </c>
      <c r="BJ269" s="24" t="s">
        <v>82</v>
      </c>
      <c r="BK269" s="212">
        <f>ROUND(I269*H269,2)</f>
        <v>0</v>
      </c>
      <c r="BL269" s="24" t="s">
        <v>193</v>
      </c>
      <c r="BM269" s="24" t="s">
        <v>820</v>
      </c>
    </row>
    <row r="270" spans="2:65" s="1" customFormat="1" ht="13.5">
      <c r="B270" s="41"/>
      <c r="C270" s="63"/>
      <c r="D270" s="213" t="s">
        <v>195</v>
      </c>
      <c r="E270" s="63"/>
      <c r="F270" s="214" t="s">
        <v>819</v>
      </c>
      <c r="G270" s="63"/>
      <c r="H270" s="63"/>
      <c r="I270" s="172"/>
      <c r="J270" s="63"/>
      <c r="K270" s="63"/>
      <c r="L270" s="61"/>
      <c r="M270" s="215"/>
      <c r="N270" s="42"/>
      <c r="O270" s="42"/>
      <c r="P270" s="42"/>
      <c r="Q270" s="42"/>
      <c r="R270" s="42"/>
      <c r="S270" s="42"/>
      <c r="T270" s="78"/>
      <c r="AT270" s="24" t="s">
        <v>195</v>
      </c>
      <c r="AU270" s="24" t="s">
        <v>84</v>
      </c>
    </row>
    <row r="271" spans="2:65" s="1" customFormat="1" ht="16.5" customHeight="1">
      <c r="B271" s="41"/>
      <c r="C271" s="249" t="s">
        <v>485</v>
      </c>
      <c r="D271" s="249" t="s">
        <v>301</v>
      </c>
      <c r="E271" s="250" t="s">
        <v>821</v>
      </c>
      <c r="F271" s="251" t="s">
        <v>822</v>
      </c>
      <c r="G271" s="252" t="s">
        <v>461</v>
      </c>
      <c r="H271" s="253">
        <v>1</v>
      </c>
      <c r="I271" s="254"/>
      <c r="J271" s="255">
        <f>ROUND(I271*H271,2)</f>
        <v>0</v>
      </c>
      <c r="K271" s="251" t="s">
        <v>192</v>
      </c>
      <c r="L271" s="256"/>
      <c r="M271" s="257" t="s">
        <v>30</v>
      </c>
      <c r="N271" s="258" t="s">
        <v>45</v>
      </c>
      <c r="O271" s="42"/>
      <c r="P271" s="210">
        <f>O271*H271</f>
        <v>0</v>
      </c>
      <c r="Q271" s="210">
        <v>0.37</v>
      </c>
      <c r="R271" s="210">
        <f>Q271*H271</f>
        <v>0.37</v>
      </c>
      <c r="S271" s="210">
        <v>0</v>
      </c>
      <c r="T271" s="211">
        <f>S271*H271</f>
        <v>0</v>
      </c>
      <c r="AR271" s="24" t="s">
        <v>236</v>
      </c>
      <c r="AT271" s="24" t="s">
        <v>301</v>
      </c>
      <c r="AU271" s="24" t="s">
        <v>84</v>
      </c>
      <c r="AY271" s="24" t="s">
        <v>186</v>
      </c>
      <c r="BE271" s="212">
        <f>IF(N271="základní",J271,0)</f>
        <v>0</v>
      </c>
      <c r="BF271" s="212">
        <f>IF(N271="snížená",J271,0)</f>
        <v>0</v>
      </c>
      <c r="BG271" s="212">
        <f>IF(N271="zákl. přenesená",J271,0)</f>
        <v>0</v>
      </c>
      <c r="BH271" s="212">
        <f>IF(N271="sníž. přenesená",J271,0)</f>
        <v>0</v>
      </c>
      <c r="BI271" s="212">
        <f>IF(N271="nulová",J271,0)</f>
        <v>0</v>
      </c>
      <c r="BJ271" s="24" t="s">
        <v>82</v>
      </c>
      <c r="BK271" s="212">
        <f>ROUND(I271*H271,2)</f>
        <v>0</v>
      </c>
      <c r="BL271" s="24" t="s">
        <v>193</v>
      </c>
      <c r="BM271" s="24" t="s">
        <v>823</v>
      </c>
    </row>
    <row r="272" spans="2:65" s="1" customFormat="1" ht="13.5">
      <c r="B272" s="41"/>
      <c r="C272" s="63"/>
      <c r="D272" s="213" t="s">
        <v>195</v>
      </c>
      <c r="E272" s="63"/>
      <c r="F272" s="214" t="s">
        <v>822</v>
      </c>
      <c r="G272" s="63"/>
      <c r="H272" s="63"/>
      <c r="I272" s="172"/>
      <c r="J272" s="63"/>
      <c r="K272" s="63"/>
      <c r="L272" s="61"/>
      <c r="M272" s="215"/>
      <c r="N272" s="42"/>
      <c r="O272" s="42"/>
      <c r="P272" s="42"/>
      <c r="Q272" s="42"/>
      <c r="R272" s="42"/>
      <c r="S272" s="42"/>
      <c r="T272" s="78"/>
      <c r="AT272" s="24" t="s">
        <v>195</v>
      </c>
      <c r="AU272" s="24" t="s">
        <v>84</v>
      </c>
    </row>
    <row r="273" spans="2:65" s="1" customFormat="1" ht="16.5" customHeight="1">
      <c r="B273" s="41"/>
      <c r="C273" s="249" t="s">
        <v>491</v>
      </c>
      <c r="D273" s="249" t="s">
        <v>301</v>
      </c>
      <c r="E273" s="250" t="s">
        <v>824</v>
      </c>
      <c r="F273" s="251" t="s">
        <v>825</v>
      </c>
      <c r="G273" s="252" t="s">
        <v>461</v>
      </c>
      <c r="H273" s="253">
        <v>1</v>
      </c>
      <c r="I273" s="254"/>
      <c r="J273" s="255">
        <f>ROUND(I273*H273,2)</f>
        <v>0</v>
      </c>
      <c r="K273" s="251" t="s">
        <v>192</v>
      </c>
      <c r="L273" s="256"/>
      <c r="M273" s="257" t="s">
        <v>30</v>
      </c>
      <c r="N273" s="258" t="s">
        <v>45</v>
      </c>
      <c r="O273" s="42"/>
      <c r="P273" s="210">
        <f>O273*H273</f>
        <v>0</v>
      </c>
      <c r="Q273" s="210">
        <v>0.185</v>
      </c>
      <c r="R273" s="210">
        <f>Q273*H273</f>
        <v>0.185</v>
      </c>
      <c r="S273" s="210">
        <v>0</v>
      </c>
      <c r="T273" s="211">
        <f>S273*H273</f>
        <v>0</v>
      </c>
      <c r="AR273" s="24" t="s">
        <v>236</v>
      </c>
      <c r="AT273" s="24" t="s">
        <v>301</v>
      </c>
      <c r="AU273" s="24" t="s">
        <v>84</v>
      </c>
      <c r="AY273" s="24" t="s">
        <v>186</v>
      </c>
      <c r="BE273" s="212">
        <f>IF(N273="základní",J273,0)</f>
        <v>0</v>
      </c>
      <c r="BF273" s="212">
        <f>IF(N273="snížená",J273,0)</f>
        <v>0</v>
      </c>
      <c r="BG273" s="212">
        <f>IF(N273="zákl. přenesená",J273,0)</f>
        <v>0</v>
      </c>
      <c r="BH273" s="212">
        <f>IF(N273="sníž. přenesená",J273,0)</f>
        <v>0</v>
      </c>
      <c r="BI273" s="212">
        <f>IF(N273="nulová",J273,0)</f>
        <v>0</v>
      </c>
      <c r="BJ273" s="24" t="s">
        <v>82</v>
      </c>
      <c r="BK273" s="212">
        <f>ROUND(I273*H273,2)</f>
        <v>0</v>
      </c>
      <c r="BL273" s="24" t="s">
        <v>193</v>
      </c>
      <c r="BM273" s="24" t="s">
        <v>826</v>
      </c>
    </row>
    <row r="274" spans="2:65" s="1" customFormat="1" ht="13.5">
      <c r="B274" s="41"/>
      <c r="C274" s="63"/>
      <c r="D274" s="213" t="s">
        <v>195</v>
      </c>
      <c r="E274" s="63"/>
      <c r="F274" s="214" t="s">
        <v>825</v>
      </c>
      <c r="G274" s="63"/>
      <c r="H274" s="63"/>
      <c r="I274" s="172"/>
      <c r="J274" s="63"/>
      <c r="K274" s="63"/>
      <c r="L274" s="61"/>
      <c r="M274" s="215"/>
      <c r="N274" s="42"/>
      <c r="O274" s="42"/>
      <c r="P274" s="42"/>
      <c r="Q274" s="42"/>
      <c r="R274" s="42"/>
      <c r="S274" s="42"/>
      <c r="T274" s="78"/>
      <c r="AT274" s="24" t="s">
        <v>195</v>
      </c>
      <c r="AU274" s="24" t="s">
        <v>84</v>
      </c>
    </row>
    <row r="275" spans="2:65" s="1" customFormat="1" ht="16.5" customHeight="1">
      <c r="B275" s="41"/>
      <c r="C275" s="249" t="s">
        <v>495</v>
      </c>
      <c r="D275" s="249" t="s">
        <v>301</v>
      </c>
      <c r="E275" s="250" t="s">
        <v>827</v>
      </c>
      <c r="F275" s="251" t="s">
        <v>828</v>
      </c>
      <c r="G275" s="252" t="s">
        <v>461</v>
      </c>
      <c r="H275" s="253">
        <v>1</v>
      </c>
      <c r="I275" s="254"/>
      <c r="J275" s="255">
        <f>ROUND(I275*H275,2)</f>
        <v>0</v>
      </c>
      <c r="K275" s="251" t="s">
        <v>192</v>
      </c>
      <c r="L275" s="256"/>
      <c r="M275" s="257" t="s">
        <v>30</v>
      </c>
      <c r="N275" s="258" t="s">
        <v>45</v>
      </c>
      <c r="O275" s="42"/>
      <c r="P275" s="210">
        <f>O275*H275</f>
        <v>0</v>
      </c>
      <c r="Q275" s="210">
        <v>6.5000000000000002E-2</v>
      </c>
      <c r="R275" s="210">
        <f>Q275*H275</f>
        <v>6.5000000000000002E-2</v>
      </c>
      <c r="S275" s="210">
        <v>0</v>
      </c>
      <c r="T275" s="211">
        <f>S275*H275</f>
        <v>0</v>
      </c>
      <c r="AR275" s="24" t="s">
        <v>236</v>
      </c>
      <c r="AT275" s="24" t="s">
        <v>301</v>
      </c>
      <c r="AU275" s="24" t="s">
        <v>84</v>
      </c>
      <c r="AY275" s="24" t="s">
        <v>186</v>
      </c>
      <c r="BE275" s="212">
        <f>IF(N275="základní",J275,0)</f>
        <v>0</v>
      </c>
      <c r="BF275" s="212">
        <f>IF(N275="snížená",J275,0)</f>
        <v>0</v>
      </c>
      <c r="BG275" s="212">
        <f>IF(N275="zákl. přenesená",J275,0)</f>
        <v>0</v>
      </c>
      <c r="BH275" s="212">
        <f>IF(N275="sníž. přenesená",J275,0)</f>
        <v>0</v>
      </c>
      <c r="BI275" s="212">
        <f>IF(N275="nulová",J275,0)</f>
        <v>0</v>
      </c>
      <c r="BJ275" s="24" t="s">
        <v>82</v>
      </c>
      <c r="BK275" s="212">
        <f>ROUND(I275*H275,2)</f>
        <v>0</v>
      </c>
      <c r="BL275" s="24" t="s">
        <v>193</v>
      </c>
      <c r="BM275" s="24" t="s">
        <v>829</v>
      </c>
    </row>
    <row r="276" spans="2:65" s="1" customFormat="1" ht="13.5">
      <c r="B276" s="41"/>
      <c r="C276" s="63"/>
      <c r="D276" s="213" t="s">
        <v>195</v>
      </c>
      <c r="E276" s="63"/>
      <c r="F276" s="214" t="s">
        <v>828</v>
      </c>
      <c r="G276" s="63"/>
      <c r="H276" s="63"/>
      <c r="I276" s="172"/>
      <c r="J276" s="63"/>
      <c r="K276" s="63"/>
      <c r="L276" s="61"/>
      <c r="M276" s="215"/>
      <c r="N276" s="42"/>
      <c r="O276" s="42"/>
      <c r="P276" s="42"/>
      <c r="Q276" s="42"/>
      <c r="R276" s="42"/>
      <c r="S276" s="42"/>
      <c r="T276" s="78"/>
      <c r="AT276" s="24" t="s">
        <v>195</v>
      </c>
      <c r="AU276" s="24" t="s">
        <v>84</v>
      </c>
    </row>
    <row r="277" spans="2:65" s="1" customFormat="1" ht="16.5" customHeight="1">
      <c r="B277" s="41"/>
      <c r="C277" s="249" t="s">
        <v>501</v>
      </c>
      <c r="D277" s="249" t="s">
        <v>301</v>
      </c>
      <c r="E277" s="250" t="s">
        <v>830</v>
      </c>
      <c r="F277" s="251" t="s">
        <v>831</v>
      </c>
      <c r="G277" s="252" t="s">
        <v>461</v>
      </c>
      <c r="H277" s="253">
        <v>4</v>
      </c>
      <c r="I277" s="254"/>
      <c r="J277" s="255">
        <f>ROUND(I277*H277,2)</f>
        <v>0</v>
      </c>
      <c r="K277" s="251" t="s">
        <v>30</v>
      </c>
      <c r="L277" s="256"/>
      <c r="M277" s="257" t="s">
        <v>30</v>
      </c>
      <c r="N277" s="258" t="s">
        <v>45</v>
      </c>
      <c r="O277" s="42"/>
      <c r="P277" s="210">
        <f>O277*H277</f>
        <v>0</v>
      </c>
      <c r="Q277" s="210">
        <v>8.9999999999999993E-3</v>
      </c>
      <c r="R277" s="210">
        <f>Q277*H277</f>
        <v>3.5999999999999997E-2</v>
      </c>
      <c r="S277" s="210">
        <v>0</v>
      </c>
      <c r="T277" s="211">
        <f>S277*H277</f>
        <v>0</v>
      </c>
      <c r="AR277" s="24" t="s">
        <v>236</v>
      </c>
      <c r="AT277" s="24" t="s">
        <v>301</v>
      </c>
      <c r="AU277" s="24" t="s">
        <v>84</v>
      </c>
      <c r="AY277" s="24" t="s">
        <v>186</v>
      </c>
      <c r="BE277" s="212">
        <f>IF(N277="základní",J277,0)</f>
        <v>0</v>
      </c>
      <c r="BF277" s="212">
        <f>IF(N277="snížená",J277,0)</f>
        <v>0</v>
      </c>
      <c r="BG277" s="212">
        <f>IF(N277="zákl. přenesená",J277,0)</f>
        <v>0</v>
      </c>
      <c r="BH277" s="212">
        <f>IF(N277="sníž. přenesená",J277,0)</f>
        <v>0</v>
      </c>
      <c r="BI277" s="212">
        <f>IF(N277="nulová",J277,0)</f>
        <v>0</v>
      </c>
      <c r="BJ277" s="24" t="s">
        <v>82</v>
      </c>
      <c r="BK277" s="212">
        <f>ROUND(I277*H277,2)</f>
        <v>0</v>
      </c>
      <c r="BL277" s="24" t="s">
        <v>193</v>
      </c>
      <c r="BM277" s="24" t="s">
        <v>832</v>
      </c>
    </row>
    <row r="278" spans="2:65" s="1" customFormat="1" ht="13.5">
      <c r="B278" s="41"/>
      <c r="C278" s="63"/>
      <c r="D278" s="213" t="s">
        <v>195</v>
      </c>
      <c r="E278" s="63"/>
      <c r="F278" s="214" t="s">
        <v>833</v>
      </c>
      <c r="G278" s="63"/>
      <c r="H278" s="63"/>
      <c r="I278" s="172"/>
      <c r="J278" s="63"/>
      <c r="K278" s="63"/>
      <c r="L278" s="61"/>
      <c r="M278" s="215"/>
      <c r="N278" s="42"/>
      <c r="O278" s="42"/>
      <c r="P278" s="42"/>
      <c r="Q278" s="42"/>
      <c r="R278" s="42"/>
      <c r="S278" s="42"/>
      <c r="T278" s="78"/>
      <c r="AT278" s="24" t="s">
        <v>195</v>
      </c>
      <c r="AU278" s="24" t="s">
        <v>84</v>
      </c>
    </row>
    <row r="279" spans="2:65" s="1" customFormat="1" ht="16.5" customHeight="1">
      <c r="B279" s="41"/>
      <c r="C279" s="201" t="s">
        <v>505</v>
      </c>
      <c r="D279" s="201" t="s">
        <v>188</v>
      </c>
      <c r="E279" s="202" t="s">
        <v>834</v>
      </c>
      <c r="F279" s="203" t="s">
        <v>835</v>
      </c>
      <c r="G279" s="204" t="s">
        <v>461</v>
      </c>
      <c r="H279" s="205">
        <v>1</v>
      </c>
      <c r="I279" s="206"/>
      <c r="J279" s="207">
        <f>ROUND(I279*H279,2)</f>
        <v>0</v>
      </c>
      <c r="K279" s="203" t="s">
        <v>192</v>
      </c>
      <c r="L279" s="61"/>
      <c r="M279" s="208" t="s">
        <v>30</v>
      </c>
      <c r="N279" s="209" t="s">
        <v>45</v>
      </c>
      <c r="O279" s="42"/>
      <c r="P279" s="210">
        <f>O279*H279</f>
        <v>0</v>
      </c>
      <c r="Q279" s="210">
        <v>2.7529999999999999E-2</v>
      </c>
      <c r="R279" s="210">
        <f>Q279*H279</f>
        <v>2.7529999999999999E-2</v>
      </c>
      <c r="S279" s="210">
        <v>0</v>
      </c>
      <c r="T279" s="211">
        <f>S279*H279</f>
        <v>0</v>
      </c>
      <c r="AR279" s="24" t="s">
        <v>193</v>
      </c>
      <c r="AT279" s="24" t="s">
        <v>188</v>
      </c>
      <c r="AU279" s="24" t="s">
        <v>84</v>
      </c>
      <c r="AY279" s="24" t="s">
        <v>186</v>
      </c>
      <c r="BE279" s="212">
        <f>IF(N279="základní",J279,0)</f>
        <v>0</v>
      </c>
      <c r="BF279" s="212">
        <f>IF(N279="snížená",J279,0)</f>
        <v>0</v>
      </c>
      <c r="BG279" s="212">
        <f>IF(N279="zákl. přenesená",J279,0)</f>
        <v>0</v>
      </c>
      <c r="BH279" s="212">
        <f>IF(N279="sníž. přenesená",J279,0)</f>
        <v>0</v>
      </c>
      <c r="BI279" s="212">
        <f>IF(N279="nulová",J279,0)</f>
        <v>0</v>
      </c>
      <c r="BJ279" s="24" t="s">
        <v>82</v>
      </c>
      <c r="BK279" s="212">
        <f>ROUND(I279*H279,2)</f>
        <v>0</v>
      </c>
      <c r="BL279" s="24" t="s">
        <v>193</v>
      </c>
      <c r="BM279" s="24" t="s">
        <v>836</v>
      </c>
    </row>
    <row r="280" spans="2:65" s="1" customFormat="1" ht="13.5">
      <c r="B280" s="41"/>
      <c r="C280" s="63"/>
      <c r="D280" s="213" t="s">
        <v>195</v>
      </c>
      <c r="E280" s="63"/>
      <c r="F280" s="214" t="s">
        <v>835</v>
      </c>
      <c r="G280" s="63"/>
      <c r="H280" s="63"/>
      <c r="I280" s="172"/>
      <c r="J280" s="63"/>
      <c r="K280" s="63"/>
      <c r="L280" s="61"/>
      <c r="M280" s="215"/>
      <c r="N280" s="42"/>
      <c r="O280" s="42"/>
      <c r="P280" s="42"/>
      <c r="Q280" s="42"/>
      <c r="R280" s="42"/>
      <c r="S280" s="42"/>
      <c r="T280" s="78"/>
      <c r="AT280" s="24" t="s">
        <v>195</v>
      </c>
      <c r="AU280" s="24" t="s">
        <v>84</v>
      </c>
    </row>
    <row r="281" spans="2:65" s="13" customFormat="1" ht="13.5">
      <c r="B281" s="227"/>
      <c r="C281" s="228"/>
      <c r="D281" s="213" t="s">
        <v>197</v>
      </c>
      <c r="E281" s="229" t="s">
        <v>30</v>
      </c>
      <c r="F281" s="230" t="s">
        <v>837</v>
      </c>
      <c r="G281" s="228"/>
      <c r="H281" s="229" t="s">
        <v>30</v>
      </c>
      <c r="I281" s="231"/>
      <c r="J281" s="228"/>
      <c r="K281" s="228"/>
      <c r="L281" s="232"/>
      <c r="M281" s="233"/>
      <c r="N281" s="234"/>
      <c r="O281" s="234"/>
      <c r="P281" s="234"/>
      <c r="Q281" s="234"/>
      <c r="R281" s="234"/>
      <c r="S281" s="234"/>
      <c r="T281" s="235"/>
      <c r="AT281" s="236" t="s">
        <v>197</v>
      </c>
      <c r="AU281" s="236" t="s">
        <v>84</v>
      </c>
      <c r="AV281" s="13" t="s">
        <v>82</v>
      </c>
      <c r="AW281" s="13" t="s">
        <v>37</v>
      </c>
      <c r="AX281" s="13" t="s">
        <v>74</v>
      </c>
      <c r="AY281" s="236" t="s">
        <v>186</v>
      </c>
    </row>
    <row r="282" spans="2:65" s="12" customFormat="1" ht="13.5">
      <c r="B282" s="216"/>
      <c r="C282" s="217"/>
      <c r="D282" s="213" t="s">
        <v>197</v>
      </c>
      <c r="E282" s="218" t="s">
        <v>30</v>
      </c>
      <c r="F282" s="219" t="s">
        <v>82</v>
      </c>
      <c r="G282" s="217"/>
      <c r="H282" s="220">
        <v>1</v>
      </c>
      <c r="I282" s="221"/>
      <c r="J282" s="217"/>
      <c r="K282" s="217"/>
      <c r="L282" s="222"/>
      <c r="M282" s="223"/>
      <c r="N282" s="224"/>
      <c r="O282" s="224"/>
      <c r="P282" s="224"/>
      <c r="Q282" s="224"/>
      <c r="R282" s="224"/>
      <c r="S282" s="224"/>
      <c r="T282" s="225"/>
      <c r="AT282" s="226" t="s">
        <v>197</v>
      </c>
      <c r="AU282" s="226" t="s">
        <v>84</v>
      </c>
      <c r="AV282" s="12" t="s">
        <v>84</v>
      </c>
      <c r="AW282" s="12" t="s">
        <v>37</v>
      </c>
      <c r="AX282" s="12" t="s">
        <v>74</v>
      </c>
      <c r="AY282" s="226" t="s">
        <v>186</v>
      </c>
    </row>
    <row r="283" spans="2:65" s="14" customFormat="1" ht="13.5">
      <c r="B283" s="237"/>
      <c r="C283" s="238"/>
      <c r="D283" s="213" t="s">
        <v>197</v>
      </c>
      <c r="E283" s="239" t="s">
        <v>30</v>
      </c>
      <c r="F283" s="240" t="s">
        <v>235</v>
      </c>
      <c r="G283" s="238"/>
      <c r="H283" s="241">
        <v>1</v>
      </c>
      <c r="I283" s="242"/>
      <c r="J283" s="238"/>
      <c r="K283" s="238"/>
      <c r="L283" s="243"/>
      <c r="M283" s="244"/>
      <c r="N283" s="245"/>
      <c r="O283" s="245"/>
      <c r="P283" s="245"/>
      <c r="Q283" s="245"/>
      <c r="R283" s="245"/>
      <c r="S283" s="245"/>
      <c r="T283" s="246"/>
      <c r="AT283" s="247" t="s">
        <v>197</v>
      </c>
      <c r="AU283" s="247" t="s">
        <v>84</v>
      </c>
      <c r="AV283" s="14" t="s">
        <v>193</v>
      </c>
      <c r="AW283" s="14" t="s">
        <v>37</v>
      </c>
      <c r="AX283" s="14" t="s">
        <v>82</v>
      </c>
      <c r="AY283" s="247" t="s">
        <v>186</v>
      </c>
    </row>
    <row r="284" spans="2:65" s="1" customFormat="1" ht="16.5" customHeight="1">
      <c r="B284" s="41"/>
      <c r="C284" s="249" t="s">
        <v>510</v>
      </c>
      <c r="D284" s="249" t="s">
        <v>301</v>
      </c>
      <c r="E284" s="250" t="s">
        <v>838</v>
      </c>
      <c r="F284" s="251" t="s">
        <v>839</v>
      </c>
      <c r="G284" s="252" t="s">
        <v>840</v>
      </c>
      <c r="H284" s="253">
        <v>1</v>
      </c>
      <c r="I284" s="254"/>
      <c r="J284" s="255">
        <f>ROUND(I284*H284,2)</f>
        <v>0</v>
      </c>
      <c r="K284" s="251" t="s">
        <v>30</v>
      </c>
      <c r="L284" s="256"/>
      <c r="M284" s="257" t="s">
        <v>30</v>
      </c>
      <c r="N284" s="258" t="s">
        <v>45</v>
      </c>
      <c r="O284" s="42"/>
      <c r="P284" s="210">
        <f>O284*H284</f>
        <v>0</v>
      </c>
      <c r="Q284" s="210">
        <v>2.5</v>
      </c>
      <c r="R284" s="210">
        <f>Q284*H284</f>
        <v>2.5</v>
      </c>
      <c r="S284" s="210">
        <v>0</v>
      </c>
      <c r="T284" s="211">
        <f>S284*H284</f>
        <v>0</v>
      </c>
      <c r="AR284" s="24" t="s">
        <v>236</v>
      </c>
      <c r="AT284" s="24" t="s">
        <v>301</v>
      </c>
      <c r="AU284" s="24" t="s">
        <v>84</v>
      </c>
      <c r="AY284" s="24" t="s">
        <v>186</v>
      </c>
      <c r="BE284" s="212">
        <f>IF(N284="základní",J284,0)</f>
        <v>0</v>
      </c>
      <c r="BF284" s="212">
        <f>IF(N284="snížená",J284,0)</f>
        <v>0</v>
      </c>
      <c r="BG284" s="212">
        <f>IF(N284="zákl. přenesená",J284,0)</f>
        <v>0</v>
      </c>
      <c r="BH284" s="212">
        <f>IF(N284="sníž. přenesená",J284,0)</f>
        <v>0</v>
      </c>
      <c r="BI284" s="212">
        <f>IF(N284="nulová",J284,0)</f>
        <v>0</v>
      </c>
      <c r="BJ284" s="24" t="s">
        <v>82</v>
      </c>
      <c r="BK284" s="212">
        <f>ROUND(I284*H284,2)</f>
        <v>0</v>
      </c>
      <c r="BL284" s="24" t="s">
        <v>193</v>
      </c>
      <c r="BM284" s="24" t="s">
        <v>841</v>
      </c>
    </row>
    <row r="285" spans="2:65" s="1" customFormat="1" ht="25.5" customHeight="1">
      <c r="B285" s="41"/>
      <c r="C285" s="201" t="s">
        <v>514</v>
      </c>
      <c r="D285" s="201" t="s">
        <v>188</v>
      </c>
      <c r="E285" s="202" t="s">
        <v>842</v>
      </c>
      <c r="F285" s="203" t="s">
        <v>843</v>
      </c>
      <c r="G285" s="204" t="s">
        <v>461</v>
      </c>
      <c r="H285" s="205">
        <v>1</v>
      </c>
      <c r="I285" s="206"/>
      <c r="J285" s="207">
        <f>ROUND(I285*H285,2)</f>
        <v>0</v>
      </c>
      <c r="K285" s="203" t="s">
        <v>192</v>
      </c>
      <c r="L285" s="61"/>
      <c r="M285" s="208" t="s">
        <v>30</v>
      </c>
      <c r="N285" s="209" t="s">
        <v>45</v>
      </c>
      <c r="O285" s="42"/>
      <c r="P285" s="210">
        <f>O285*H285</f>
        <v>0</v>
      </c>
      <c r="Q285" s="210">
        <v>0.21734000000000001</v>
      </c>
      <c r="R285" s="210">
        <f>Q285*H285</f>
        <v>0.21734000000000001</v>
      </c>
      <c r="S285" s="210">
        <v>0</v>
      </c>
      <c r="T285" s="211">
        <f>S285*H285</f>
        <v>0</v>
      </c>
      <c r="AR285" s="24" t="s">
        <v>193</v>
      </c>
      <c r="AT285" s="24" t="s">
        <v>188</v>
      </c>
      <c r="AU285" s="24" t="s">
        <v>84</v>
      </c>
      <c r="AY285" s="24" t="s">
        <v>186</v>
      </c>
      <c r="BE285" s="212">
        <f>IF(N285="základní",J285,0)</f>
        <v>0</v>
      </c>
      <c r="BF285" s="212">
        <f>IF(N285="snížená",J285,0)</f>
        <v>0</v>
      </c>
      <c r="BG285" s="212">
        <f>IF(N285="zákl. přenesená",J285,0)</f>
        <v>0</v>
      </c>
      <c r="BH285" s="212">
        <f>IF(N285="sníž. přenesená",J285,0)</f>
        <v>0</v>
      </c>
      <c r="BI285" s="212">
        <f>IF(N285="nulová",J285,0)</f>
        <v>0</v>
      </c>
      <c r="BJ285" s="24" t="s">
        <v>82</v>
      </c>
      <c r="BK285" s="212">
        <f>ROUND(I285*H285,2)</f>
        <v>0</v>
      </c>
      <c r="BL285" s="24" t="s">
        <v>193</v>
      </c>
      <c r="BM285" s="24" t="s">
        <v>844</v>
      </c>
    </row>
    <row r="286" spans="2:65" s="1" customFormat="1" ht="13.5">
      <c r="B286" s="41"/>
      <c r="C286" s="63"/>
      <c r="D286" s="213" t="s">
        <v>195</v>
      </c>
      <c r="E286" s="63"/>
      <c r="F286" s="214" t="s">
        <v>845</v>
      </c>
      <c r="G286" s="63"/>
      <c r="H286" s="63"/>
      <c r="I286" s="172"/>
      <c r="J286" s="63"/>
      <c r="K286" s="63"/>
      <c r="L286" s="61"/>
      <c r="M286" s="215"/>
      <c r="N286" s="42"/>
      <c r="O286" s="42"/>
      <c r="P286" s="42"/>
      <c r="Q286" s="42"/>
      <c r="R286" s="42"/>
      <c r="S286" s="42"/>
      <c r="T286" s="78"/>
      <c r="AT286" s="24" t="s">
        <v>195</v>
      </c>
      <c r="AU286" s="24" t="s">
        <v>84</v>
      </c>
    </row>
    <row r="287" spans="2:65" s="12" customFormat="1" ht="13.5">
      <c r="B287" s="216"/>
      <c r="C287" s="217"/>
      <c r="D287" s="213" t="s">
        <v>197</v>
      </c>
      <c r="E287" s="218" t="s">
        <v>30</v>
      </c>
      <c r="F287" s="219" t="s">
        <v>82</v>
      </c>
      <c r="G287" s="217"/>
      <c r="H287" s="220">
        <v>1</v>
      </c>
      <c r="I287" s="221"/>
      <c r="J287" s="217"/>
      <c r="K287" s="217"/>
      <c r="L287" s="222"/>
      <c r="M287" s="223"/>
      <c r="N287" s="224"/>
      <c r="O287" s="224"/>
      <c r="P287" s="224"/>
      <c r="Q287" s="224"/>
      <c r="R287" s="224"/>
      <c r="S287" s="224"/>
      <c r="T287" s="225"/>
      <c r="AT287" s="226" t="s">
        <v>197</v>
      </c>
      <c r="AU287" s="226" t="s">
        <v>84</v>
      </c>
      <c r="AV287" s="12" t="s">
        <v>84</v>
      </c>
      <c r="AW287" s="12" t="s">
        <v>37</v>
      </c>
      <c r="AX287" s="12" t="s">
        <v>74</v>
      </c>
      <c r="AY287" s="226" t="s">
        <v>186</v>
      </c>
    </row>
    <row r="288" spans="2:65" s="14" customFormat="1" ht="13.5">
      <c r="B288" s="237"/>
      <c r="C288" s="238"/>
      <c r="D288" s="213" t="s">
        <v>197</v>
      </c>
      <c r="E288" s="239" t="s">
        <v>30</v>
      </c>
      <c r="F288" s="240" t="s">
        <v>235</v>
      </c>
      <c r="G288" s="238"/>
      <c r="H288" s="241">
        <v>1</v>
      </c>
      <c r="I288" s="242"/>
      <c r="J288" s="238"/>
      <c r="K288" s="238"/>
      <c r="L288" s="243"/>
      <c r="M288" s="244"/>
      <c r="N288" s="245"/>
      <c r="O288" s="245"/>
      <c r="P288" s="245"/>
      <c r="Q288" s="245"/>
      <c r="R288" s="245"/>
      <c r="S288" s="245"/>
      <c r="T288" s="246"/>
      <c r="AT288" s="247" t="s">
        <v>197</v>
      </c>
      <c r="AU288" s="247" t="s">
        <v>84</v>
      </c>
      <c r="AV288" s="14" t="s">
        <v>193</v>
      </c>
      <c r="AW288" s="14" t="s">
        <v>37</v>
      </c>
      <c r="AX288" s="14" t="s">
        <v>82</v>
      </c>
      <c r="AY288" s="247" t="s">
        <v>186</v>
      </c>
    </row>
    <row r="289" spans="2:65" s="1" customFormat="1" ht="16.5" customHeight="1">
      <c r="B289" s="41"/>
      <c r="C289" s="249" t="s">
        <v>522</v>
      </c>
      <c r="D289" s="249" t="s">
        <v>301</v>
      </c>
      <c r="E289" s="250" t="s">
        <v>846</v>
      </c>
      <c r="F289" s="251" t="s">
        <v>847</v>
      </c>
      <c r="G289" s="252" t="s">
        <v>461</v>
      </c>
      <c r="H289" s="253">
        <v>1</v>
      </c>
      <c r="I289" s="254"/>
      <c r="J289" s="255">
        <f>ROUND(I289*H289,2)</f>
        <v>0</v>
      </c>
      <c r="K289" s="251" t="s">
        <v>30</v>
      </c>
      <c r="L289" s="256"/>
      <c r="M289" s="257" t="s">
        <v>30</v>
      </c>
      <c r="N289" s="258" t="s">
        <v>45</v>
      </c>
      <c r="O289" s="42"/>
      <c r="P289" s="210">
        <f>O289*H289</f>
        <v>0</v>
      </c>
      <c r="Q289" s="210">
        <v>0.25</v>
      </c>
      <c r="R289" s="210">
        <f>Q289*H289</f>
        <v>0.25</v>
      </c>
      <c r="S289" s="210">
        <v>0</v>
      </c>
      <c r="T289" s="211">
        <f>S289*H289</f>
        <v>0</v>
      </c>
      <c r="AR289" s="24" t="s">
        <v>236</v>
      </c>
      <c r="AT289" s="24" t="s">
        <v>301</v>
      </c>
      <c r="AU289" s="24" t="s">
        <v>84</v>
      </c>
      <c r="AY289" s="24" t="s">
        <v>186</v>
      </c>
      <c r="BE289" s="212">
        <f>IF(N289="základní",J289,0)</f>
        <v>0</v>
      </c>
      <c r="BF289" s="212">
        <f>IF(N289="snížená",J289,0)</f>
        <v>0</v>
      </c>
      <c r="BG289" s="212">
        <f>IF(N289="zákl. přenesená",J289,0)</f>
        <v>0</v>
      </c>
      <c r="BH289" s="212">
        <f>IF(N289="sníž. přenesená",J289,0)</f>
        <v>0</v>
      </c>
      <c r="BI289" s="212">
        <f>IF(N289="nulová",J289,0)</f>
        <v>0</v>
      </c>
      <c r="BJ289" s="24" t="s">
        <v>82</v>
      </c>
      <c r="BK289" s="212">
        <f>ROUND(I289*H289,2)</f>
        <v>0</v>
      </c>
      <c r="BL289" s="24" t="s">
        <v>193</v>
      </c>
      <c r="BM289" s="24" t="s">
        <v>848</v>
      </c>
    </row>
    <row r="290" spans="2:65" s="12" customFormat="1" ht="13.5">
      <c r="B290" s="216"/>
      <c r="C290" s="217"/>
      <c r="D290" s="213" t="s">
        <v>197</v>
      </c>
      <c r="E290" s="218" t="s">
        <v>30</v>
      </c>
      <c r="F290" s="219" t="s">
        <v>82</v>
      </c>
      <c r="G290" s="217"/>
      <c r="H290" s="220">
        <v>1</v>
      </c>
      <c r="I290" s="221"/>
      <c r="J290" s="217"/>
      <c r="K290" s="217"/>
      <c r="L290" s="222"/>
      <c r="M290" s="223"/>
      <c r="N290" s="224"/>
      <c r="O290" s="224"/>
      <c r="P290" s="224"/>
      <c r="Q290" s="224"/>
      <c r="R290" s="224"/>
      <c r="S290" s="224"/>
      <c r="T290" s="225"/>
      <c r="AT290" s="226" t="s">
        <v>197</v>
      </c>
      <c r="AU290" s="226" t="s">
        <v>84</v>
      </c>
      <c r="AV290" s="12" t="s">
        <v>84</v>
      </c>
      <c r="AW290" s="12" t="s">
        <v>37</v>
      </c>
      <c r="AX290" s="12" t="s">
        <v>74</v>
      </c>
      <c r="AY290" s="226" t="s">
        <v>186</v>
      </c>
    </row>
    <row r="291" spans="2:65" s="14" customFormat="1" ht="13.5">
      <c r="B291" s="237"/>
      <c r="C291" s="238"/>
      <c r="D291" s="213" t="s">
        <v>197</v>
      </c>
      <c r="E291" s="239" t="s">
        <v>30</v>
      </c>
      <c r="F291" s="240" t="s">
        <v>235</v>
      </c>
      <c r="G291" s="238"/>
      <c r="H291" s="241">
        <v>1</v>
      </c>
      <c r="I291" s="242"/>
      <c r="J291" s="238"/>
      <c r="K291" s="238"/>
      <c r="L291" s="243"/>
      <c r="M291" s="244"/>
      <c r="N291" s="245"/>
      <c r="O291" s="245"/>
      <c r="P291" s="245"/>
      <c r="Q291" s="245"/>
      <c r="R291" s="245"/>
      <c r="S291" s="245"/>
      <c r="T291" s="246"/>
      <c r="AT291" s="247" t="s">
        <v>197</v>
      </c>
      <c r="AU291" s="247" t="s">
        <v>84</v>
      </c>
      <c r="AV291" s="14" t="s">
        <v>193</v>
      </c>
      <c r="AW291" s="14" t="s">
        <v>37</v>
      </c>
      <c r="AX291" s="14" t="s">
        <v>82</v>
      </c>
      <c r="AY291" s="247" t="s">
        <v>186</v>
      </c>
    </row>
    <row r="292" spans="2:65" s="11" customFormat="1" ht="29.85" customHeight="1">
      <c r="B292" s="185"/>
      <c r="C292" s="186"/>
      <c r="D292" s="187" t="s">
        <v>73</v>
      </c>
      <c r="E292" s="199" t="s">
        <v>243</v>
      </c>
      <c r="F292" s="199" t="s">
        <v>849</v>
      </c>
      <c r="G292" s="186"/>
      <c r="H292" s="186"/>
      <c r="I292" s="189"/>
      <c r="J292" s="200">
        <f>BK292</f>
        <v>0</v>
      </c>
      <c r="K292" s="186"/>
      <c r="L292" s="191"/>
      <c r="M292" s="192"/>
      <c r="N292" s="193"/>
      <c r="O292" s="193"/>
      <c r="P292" s="194">
        <f>SUM(P293:P299)</f>
        <v>0</v>
      </c>
      <c r="Q292" s="193"/>
      <c r="R292" s="194">
        <f>SUM(R293:R299)</f>
        <v>1.3600000000000001E-3</v>
      </c>
      <c r="S292" s="193"/>
      <c r="T292" s="195">
        <f>SUM(T293:T299)</f>
        <v>0</v>
      </c>
      <c r="AR292" s="196" t="s">
        <v>82</v>
      </c>
      <c r="AT292" s="197" t="s">
        <v>73</v>
      </c>
      <c r="AU292" s="197" t="s">
        <v>82</v>
      </c>
      <c r="AY292" s="196" t="s">
        <v>186</v>
      </c>
      <c r="BK292" s="198">
        <f>SUM(BK293:BK299)</f>
        <v>0</v>
      </c>
    </row>
    <row r="293" spans="2:65" s="1" customFormat="1" ht="25.5" customHeight="1">
      <c r="B293" s="41"/>
      <c r="C293" s="201" t="s">
        <v>528</v>
      </c>
      <c r="D293" s="201" t="s">
        <v>188</v>
      </c>
      <c r="E293" s="202" t="s">
        <v>850</v>
      </c>
      <c r="F293" s="203" t="s">
        <v>851</v>
      </c>
      <c r="G293" s="204" t="s">
        <v>206</v>
      </c>
      <c r="H293" s="205">
        <v>8</v>
      </c>
      <c r="I293" s="206"/>
      <c r="J293" s="207">
        <f>ROUND(I293*H293,2)</f>
        <v>0</v>
      </c>
      <c r="K293" s="203" t="s">
        <v>192</v>
      </c>
      <c r="L293" s="61"/>
      <c r="M293" s="208" t="s">
        <v>30</v>
      </c>
      <c r="N293" s="209" t="s">
        <v>45</v>
      </c>
      <c r="O293" s="42"/>
      <c r="P293" s="210">
        <f>O293*H293</f>
        <v>0</v>
      </c>
      <c r="Q293" s="210">
        <v>1.7000000000000001E-4</v>
      </c>
      <c r="R293" s="210">
        <f>Q293*H293</f>
        <v>1.3600000000000001E-3</v>
      </c>
      <c r="S293" s="210">
        <v>0</v>
      </c>
      <c r="T293" s="211">
        <f>S293*H293</f>
        <v>0</v>
      </c>
      <c r="AR293" s="24" t="s">
        <v>193</v>
      </c>
      <c r="AT293" s="24" t="s">
        <v>188</v>
      </c>
      <c r="AU293" s="24" t="s">
        <v>84</v>
      </c>
      <c r="AY293" s="24" t="s">
        <v>186</v>
      </c>
      <c r="BE293" s="212">
        <f>IF(N293="základní",J293,0)</f>
        <v>0</v>
      </c>
      <c r="BF293" s="212">
        <f>IF(N293="snížená",J293,0)</f>
        <v>0</v>
      </c>
      <c r="BG293" s="212">
        <f>IF(N293="zákl. přenesená",J293,0)</f>
        <v>0</v>
      </c>
      <c r="BH293" s="212">
        <f>IF(N293="sníž. přenesená",J293,0)</f>
        <v>0</v>
      </c>
      <c r="BI293" s="212">
        <f>IF(N293="nulová",J293,0)</f>
        <v>0</v>
      </c>
      <c r="BJ293" s="24" t="s">
        <v>82</v>
      </c>
      <c r="BK293" s="212">
        <f>ROUND(I293*H293,2)</f>
        <v>0</v>
      </c>
      <c r="BL293" s="24" t="s">
        <v>193</v>
      </c>
      <c r="BM293" s="24" t="s">
        <v>852</v>
      </c>
    </row>
    <row r="294" spans="2:65" s="1" customFormat="1" ht="27">
      <c r="B294" s="41"/>
      <c r="C294" s="63"/>
      <c r="D294" s="213" t="s">
        <v>195</v>
      </c>
      <c r="E294" s="63"/>
      <c r="F294" s="214" t="s">
        <v>853</v>
      </c>
      <c r="G294" s="63"/>
      <c r="H294" s="63"/>
      <c r="I294" s="172"/>
      <c r="J294" s="63"/>
      <c r="K294" s="63"/>
      <c r="L294" s="61"/>
      <c r="M294" s="215"/>
      <c r="N294" s="42"/>
      <c r="O294" s="42"/>
      <c r="P294" s="42"/>
      <c r="Q294" s="42"/>
      <c r="R294" s="42"/>
      <c r="S294" s="42"/>
      <c r="T294" s="78"/>
      <c r="AT294" s="24" t="s">
        <v>195</v>
      </c>
      <c r="AU294" s="24" t="s">
        <v>84</v>
      </c>
    </row>
    <row r="295" spans="2:65" s="12" customFormat="1" ht="13.5">
      <c r="B295" s="216"/>
      <c r="C295" s="217"/>
      <c r="D295" s="213" t="s">
        <v>197</v>
      </c>
      <c r="E295" s="218" t="s">
        <v>30</v>
      </c>
      <c r="F295" s="219" t="s">
        <v>236</v>
      </c>
      <c r="G295" s="217"/>
      <c r="H295" s="220">
        <v>8</v>
      </c>
      <c r="I295" s="221"/>
      <c r="J295" s="217"/>
      <c r="K295" s="217"/>
      <c r="L295" s="222"/>
      <c r="M295" s="223"/>
      <c r="N295" s="224"/>
      <c r="O295" s="224"/>
      <c r="P295" s="224"/>
      <c r="Q295" s="224"/>
      <c r="R295" s="224"/>
      <c r="S295" s="224"/>
      <c r="T295" s="225"/>
      <c r="AT295" s="226" t="s">
        <v>197</v>
      </c>
      <c r="AU295" s="226" t="s">
        <v>84</v>
      </c>
      <c r="AV295" s="12" t="s">
        <v>84</v>
      </c>
      <c r="AW295" s="12" t="s">
        <v>37</v>
      </c>
      <c r="AX295" s="12" t="s">
        <v>74</v>
      </c>
      <c r="AY295" s="226" t="s">
        <v>186</v>
      </c>
    </row>
    <row r="296" spans="2:65" s="14" customFormat="1" ht="13.5">
      <c r="B296" s="237"/>
      <c r="C296" s="238"/>
      <c r="D296" s="213" t="s">
        <v>197</v>
      </c>
      <c r="E296" s="239" t="s">
        <v>30</v>
      </c>
      <c r="F296" s="240" t="s">
        <v>235</v>
      </c>
      <c r="G296" s="238"/>
      <c r="H296" s="241">
        <v>8</v>
      </c>
      <c r="I296" s="242"/>
      <c r="J296" s="238"/>
      <c r="K296" s="238"/>
      <c r="L296" s="243"/>
      <c r="M296" s="244"/>
      <c r="N296" s="245"/>
      <c r="O296" s="245"/>
      <c r="P296" s="245"/>
      <c r="Q296" s="245"/>
      <c r="R296" s="245"/>
      <c r="S296" s="245"/>
      <c r="T296" s="246"/>
      <c r="AT296" s="247" t="s">
        <v>197</v>
      </c>
      <c r="AU296" s="247" t="s">
        <v>84</v>
      </c>
      <c r="AV296" s="14" t="s">
        <v>193</v>
      </c>
      <c r="AW296" s="14" t="s">
        <v>37</v>
      </c>
      <c r="AX296" s="14" t="s">
        <v>82</v>
      </c>
      <c r="AY296" s="247" t="s">
        <v>186</v>
      </c>
    </row>
    <row r="297" spans="2:65" s="1" customFormat="1" ht="16.5" customHeight="1">
      <c r="B297" s="41"/>
      <c r="C297" s="201" t="s">
        <v>533</v>
      </c>
      <c r="D297" s="201" t="s">
        <v>188</v>
      </c>
      <c r="E297" s="202" t="s">
        <v>854</v>
      </c>
      <c r="F297" s="203" t="s">
        <v>855</v>
      </c>
      <c r="G297" s="204" t="s">
        <v>206</v>
      </c>
      <c r="H297" s="205">
        <v>8</v>
      </c>
      <c r="I297" s="206"/>
      <c r="J297" s="207">
        <f>ROUND(I297*H297,2)</f>
        <v>0</v>
      </c>
      <c r="K297" s="203" t="s">
        <v>192</v>
      </c>
      <c r="L297" s="61"/>
      <c r="M297" s="208" t="s">
        <v>30</v>
      </c>
      <c r="N297" s="209" t="s">
        <v>45</v>
      </c>
      <c r="O297" s="42"/>
      <c r="P297" s="210">
        <f>O297*H297</f>
        <v>0</v>
      </c>
      <c r="Q297" s="210">
        <v>0</v>
      </c>
      <c r="R297" s="210">
        <f>Q297*H297</f>
        <v>0</v>
      </c>
      <c r="S297" s="210">
        <v>0</v>
      </c>
      <c r="T297" s="211">
        <f>S297*H297</f>
        <v>0</v>
      </c>
      <c r="AR297" s="24" t="s">
        <v>193</v>
      </c>
      <c r="AT297" s="24" t="s">
        <v>188</v>
      </c>
      <c r="AU297" s="24" t="s">
        <v>84</v>
      </c>
      <c r="AY297" s="24" t="s">
        <v>186</v>
      </c>
      <c r="BE297" s="212">
        <f>IF(N297="základní",J297,0)</f>
        <v>0</v>
      </c>
      <c r="BF297" s="212">
        <f>IF(N297="snížená",J297,0)</f>
        <v>0</v>
      </c>
      <c r="BG297" s="212">
        <f>IF(N297="zákl. přenesená",J297,0)</f>
        <v>0</v>
      </c>
      <c r="BH297" s="212">
        <f>IF(N297="sníž. přenesená",J297,0)</f>
        <v>0</v>
      </c>
      <c r="BI297" s="212">
        <f>IF(N297="nulová",J297,0)</f>
        <v>0</v>
      </c>
      <c r="BJ297" s="24" t="s">
        <v>82</v>
      </c>
      <c r="BK297" s="212">
        <f>ROUND(I297*H297,2)</f>
        <v>0</v>
      </c>
      <c r="BL297" s="24" t="s">
        <v>193</v>
      </c>
      <c r="BM297" s="24" t="s">
        <v>856</v>
      </c>
    </row>
    <row r="298" spans="2:65" s="1" customFormat="1" ht="13.5">
      <c r="B298" s="41"/>
      <c r="C298" s="63"/>
      <c r="D298" s="213" t="s">
        <v>195</v>
      </c>
      <c r="E298" s="63"/>
      <c r="F298" s="214" t="s">
        <v>857</v>
      </c>
      <c r="G298" s="63"/>
      <c r="H298" s="63"/>
      <c r="I298" s="172"/>
      <c r="J298" s="63"/>
      <c r="K298" s="63"/>
      <c r="L298" s="61"/>
      <c r="M298" s="215"/>
      <c r="N298" s="42"/>
      <c r="O298" s="42"/>
      <c r="P298" s="42"/>
      <c r="Q298" s="42"/>
      <c r="R298" s="42"/>
      <c r="S298" s="42"/>
      <c r="T298" s="78"/>
      <c r="AT298" s="24" t="s">
        <v>195</v>
      </c>
      <c r="AU298" s="24" t="s">
        <v>84</v>
      </c>
    </row>
    <row r="299" spans="2:65" s="12" customFormat="1" ht="13.5">
      <c r="B299" s="216"/>
      <c r="C299" s="217"/>
      <c r="D299" s="213" t="s">
        <v>197</v>
      </c>
      <c r="E299" s="218" t="s">
        <v>30</v>
      </c>
      <c r="F299" s="219" t="s">
        <v>236</v>
      </c>
      <c r="G299" s="217"/>
      <c r="H299" s="220">
        <v>8</v>
      </c>
      <c r="I299" s="221"/>
      <c r="J299" s="217"/>
      <c r="K299" s="217"/>
      <c r="L299" s="222"/>
      <c r="M299" s="223"/>
      <c r="N299" s="224"/>
      <c r="O299" s="224"/>
      <c r="P299" s="224"/>
      <c r="Q299" s="224"/>
      <c r="R299" s="224"/>
      <c r="S299" s="224"/>
      <c r="T299" s="225"/>
      <c r="AT299" s="226" t="s">
        <v>197</v>
      </c>
      <c r="AU299" s="226" t="s">
        <v>84</v>
      </c>
      <c r="AV299" s="12" t="s">
        <v>84</v>
      </c>
      <c r="AW299" s="12" t="s">
        <v>37</v>
      </c>
      <c r="AX299" s="12" t="s">
        <v>82</v>
      </c>
      <c r="AY299" s="226" t="s">
        <v>186</v>
      </c>
    </row>
    <row r="300" spans="2:65" s="11" customFormat="1" ht="29.85" customHeight="1">
      <c r="B300" s="185"/>
      <c r="C300" s="186"/>
      <c r="D300" s="187" t="s">
        <v>73</v>
      </c>
      <c r="E300" s="199" t="s">
        <v>568</v>
      </c>
      <c r="F300" s="199" t="s">
        <v>858</v>
      </c>
      <c r="G300" s="186"/>
      <c r="H300" s="186"/>
      <c r="I300" s="189"/>
      <c r="J300" s="200">
        <f>BK300</f>
        <v>0</v>
      </c>
      <c r="K300" s="186"/>
      <c r="L300" s="191"/>
      <c r="M300" s="192"/>
      <c r="N300" s="193"/>
      <c r="O300" s="193"/>
      <c r="P300" s="194">
        <f>SUM(P301:P316)</f>
        <v>0</v>
      </c>
      <c r="Q300" s="193"/>
      <c r="R300" s="194">
        <f>SUM(R301:R316)</f>
        <v>0</v>
      </c>
      <c r="S300" s="193"/>
      <c r="T300" s="195">
        <f>SUM(T301:T316)</f>
        <v>0</v>
      </c>
      <c r="AR300" s="196" t="s">
        <v>82</v>
      </c>
      <c r="AT300" s="197" t="s">
        <v>73</v>
      </c>
      <c r="AU300" s="197" t="s">
        <v>82</v>
      </c>
      <c r="AY300" s="196" t="s">
        <v>186</v>
      </c>
      <c r="BK300" s="198">
        <f>SUM(BK301:BK316)</f>
        <v>0</v>
      </c>
    </row>
    <row r="301" spans="2:65" s="1" customFormat="1" ht="16.5" customHeight="1">
      <c r="B301" s="41"/>
      <c r="C301" s="201" t="s">
        <v>540</v>
      </c>
      <c r="D301" s="201" t="s">
        <v>188</v>
      </c>
      <c r="E301" s="202" t="s">
        <v>859</v>
      </c>
      <c r="F301" s="203" t="s">
        <v>860</v>
      </c>
      <c r="G301" s="204" t="s">
        <v>304</v>
      </c>
      <c r="H301" s="205">
        <v>5.69</v>
      </c>
      <c r="I301" s="206"/>
      <c r="J301" s="207">
        <f>ROUND(I301*H301,2)</f>
        <v>0</v>
      </c>
      <c r="K301" s="203" t="s">
        <v>192</v>
      </c>
      <c r="L301" s="61"/>
      <c r="M301" s="208" t="s">
        <v>30</v>
      </c>
      <c r="N301" s="209" t="s">
        <v>45</v>
      </c>
      <c r="O301" s="42"/>
      <c r="P301" s="210">
        <f>O301*H301</f>
        <v>0</v>
      </c>
      <c r="Q301" s="210">
        <v>0</v>
      </c>
      <c r="R301" s="210">
        <f>Q301*H301</f>
        <v>0</v>
      </c>
      <c r="S301" s="210">
        <v>0</v>
      </c>
      <c r="T301" s="211">
        <f>S301*H301</f>
        <v>0</v>
      </c>
      <c r="AR301" s="24" t="s">
        <v>193</v>
      </c>
      <c r="AT301" s="24" t="s">
        <v>188</v>
      </c>
      <c r="AU301" s="24" t="s">
        <v>84</v>
      </c>
      <c r="AY301" s="24" t="s">
        <v>186</v>
      </c>
      <c r="BE301" s="212">
        <f>IF(N301="základní",J301,0)</f>
        <v>0</v>
      </c>
      <c r="BF301" s="212">
        <f>IF(N301="snížená",J301,0)</f>
        <v>0</v>
      </c>
      <c r="BG301" s="212">
        <f>IF(N301="zákl. přenesená",J301,0)</f>
        <v>0</v>
      </c>
      <c r="BH301" s="212">
        <f>IF(N301="sníž. přenesená",J301,0)</f>
        <v>0</v>
      </c>
      <c r="BI301" s="212">
        <f>IF(N301="nulová",J301,0)</f>
        <v>0</v>
      </c>
      <c r="BJ301" s="24" t="s">
        <v>82</v>
      </c>
      <c r="BK301" s="212">
        <f>ROUND(I301*H301,2)</f>
        <v>0</v>
      </c>
      <c r="BL301" s="24" t="s">
        <v>193</v>
      </c>
      <c r="BM301" s="24" t="s">
        <v>861</v>
      </c>
    </row>
    <row r="302" spans="2:65" s="1" customFormat="1" ht="27">
      <c r="B302" s="41"/>
      <c r="C302" s="63"/>
      <c r="D302" s="213" t="s">
        <v>195</v>
      </c>
      <c r="E302" s="63"/>
      <c r="F302" s="214" t="s">
        <v>862</v>
      </c>
      <c r="G302" s="63"/>
      <c r="H302" s="63"/>
      <c r="I302" s="172"/>
      <c r="J302" s="63"/>
      <c r="K302" s="63"/>
      <c r="L302" s="61"/>
      <c r="M302" s="215"/>
      <c r="N302" s="42"/>
      <c r="O302" s="42"/>
      <c r="P302" s="42"/>
      <c r="Q302" s="42"/>
      <c r="R302" s="42"/>
      <c r="S302" s="42"/>
      <c r="T302" s="78"/>
      <c r="AT302" s="24" t="s">
        <v>195</v>
      </c>
      <c r="AU302" s="24" t="s">
        <v>84</v>
      </c>
    </row>
    <row r="303" spans="2:65" s="1" customFormat="1" ht="16.5" customHeight="1">
      <c r="B303" s="41"/>
      <c r="C303" s="201" t="s">
        <v>544</v>
      </c>
      <c r="D303" s="201" t="s">
        <v>188</v>
      </c>
      <c r="E303" s="202" t="s">
        <v>863</v>
      </c>
      <c r="F303" s="203" t="s">
        <v>864</v>
      </c>
      <c r="G303" s="204" t="s">
        <v>304</v>
      </c>
      <c r="H303" s="205">
        <v>51.21</v>
      </c>
      <c r="I303" s="206"/>
      <c r="J303" s="207">
        <f>ROUND(I303*H303,2)</f>
        <v>0</v>
      </c>
      <c r="K303" s="203" t="s">
        <v>192</v>
      </c>
      <c r="L303" s="61"/>
      <c r="M303" s="208" t="s">
        <v>30</v>
      </c>
      <c r="N303" s="209" t="s">
        <v>45</v>
      </c>
      <c r="O303" s="42"/>
      <c r="P303" s="210">
        <f>O303*H303</f>
        <v>0</v>
      </c>
      <c r="Q303" s="210">
        <v>0</v>
      </c>
      <c r="R303" s="210">
        <f>Q303*H303</f>
        <v>0</v>
      </c>
      <c r="S303" s="210">
        <v>0</v>
      </c>
      <c r="T303" s="211">
        <f>S303*H303</f>
        <v>0</v>
      </c>
      <c r="AR303" s="24" t="s">
        <v>193</v>
      </c>
      <c r="AT303" s="24" t="s">
        <v>188</v>
      </c>
      <c r="AU303" s="24" t="s">
        <v>84</v>
      </c>
      <c r="AY303" s="24" t="s">
        <v>186</v>
      </c>
      <c r="BE303" s="212">
        <f>IF(N303="základní",J303,0)</f>
        <v>0</v>
      </c>
      <c r="BF303" s="212">
        <f>IF(N303="snížená",J303,0)</f>
        <v>0</v>
      </c>
      <c r="BG303" s="212">
        <f>IF(N303="zákl. přenesená",J303,0)</f>
        <v>0</v>
      </c>
      <c r="BH303" s="212">
        <f>IF(N303="sníž. přenesená",J303,0)</f>
        <v>0</v>
      </c>
      <c r="BI303" s="212">
        <f>IF(N303="nulová",J303,0)</f>
        <v>0</v>
      </c>
      <c r="BJ303" s="24" t="s">
        <v>82</v>
      </c>
      <c r="BK303" s="212">
        <f>ROUND(I303*H303,2)</f>
        <v>0</v>
      </c>
      <c r="BL303" s="24" t="s">
        <v>193</v>
      </c>
      <c r="BM303" s="24" t="s">
        <v>865</v>
      </c>
    </row>
    <row r="304" spans="2:65" s="1" customFormat="1" ht="27">
      <c r="B304" s="41"/>
      <c r="C304" s="63"/>
      <c r="D304" s="213" t="s">
        <v>195</v>
      </c>
      <c r="E304" s="63"/>
      <c r="F304" s="214" t="s">
        <v>866</v>
      </c>
      <c r="G304" s="63"/>
      <c r="H304" s="63"/>
      <c r="I304" s="172"/>
      <c r="J304" s="63"/>
      <c r="K304" s="63"/>
      <c r="L304" s="61"/>
      <c r="M304" s="215"/>
      <c r="N304" s="42"/>
      <c r="O304" s="42"/>
      <c r="P304" s="42"/>
      <c r="Q304" s="42"/>
      <c r="R304" s="42"/>
      <c r="S304" s="42"/>
      <c r="T304" s="78"/>
      <c r="AT304" s="24" t="s">
        <v>195</v>
      </c>
      <c r="AU304" s="24" t="s">
        <v>84</v>
      </c>
    </row>
    <row r="305" spans="2:65" s="12" customFormat="1" ht="13.5">
      <c r="B305" s="216"/>
      <c r="C305" s="217"/>
      <c r="D305" s="213" t="s">
        <v>197</v>
      </c>
      <c r="E305" s="218" t="s">
        <v>30</v>
      </c>
      <c r="F305" s="219" t="s">
        <v>867</v>
      </c>
      <c r="G305" s="217"/>
      <c r="H305" s="220">
        <v>51.21</v>
      </c>
      <c r="I305" s="221"/>
      <c r="J305" s="217"/>
      <c r="K305" s="217"/>
      <c r="L305" s="222"/>
      <c r="M305" s="223"/>
      <c r="N305" s="224"/>
      <c r="O305" s="224"/>
      <c r="P305" s="224"/>
      <c r="Q305" s="224"/>
      <c r="R305" s="224"/>
      <c r="S305" s="224"/>
      <c r="T305" s="225"/>
      <c r="AT305" s="226" t="s">
        <v>197</v>
      </c>
      <c r="AU305" s="226" t="s">
        <v>84</v>
      </c>
      <c r="AV305" s="12" t="s">
        <v>84</v>
      </c>
      <c r="AW305" s="12" t="s">
        <v>37</v>
      </c>
      <c r="AX305" s="12" t="s">
        <v>74</v>
      </c>
      <c r="AY305" s="226" t="s">
        <v>186</v>
      </c>
    </row>
    <row r="306" spans="2:65" s="14" customFormat="1" ht="13.5">
      <c r="B306" s="237"/>
      <c r="C306" s="238"/>
      <c r="D306" s="213" t="s">
        <v>197</v>
      </c>
      <c r="E306" s="239" t="s">
        <v>30</v>
      </c>
      <c r="F306" s="240" t="s">
        <v>235</v>
      </c>
      <c r="G306" s="238"/>
      <c r="H306" s="241">
        <v>51.21</v>
      </c>
      <c r="I306" s="242"/>
      <c r="J306" s="238"/>
      <c r="K306" s="238"/>
      <c r="L306" s="243"/>
      <c r="M306" s="244"/>
      <c r="N306" s="245"/>
      <c r="O306" s="245"/>
      <c r="P306" s="245"/>
      <c r="Q306" s="245"/>
      <c r="R306" s="245"/>
      <c r="S306" s="245"/>
      <c r="T306" s="246"/>
      <c r="AT306" s="247" t="s">
        <v>197</v>
      </c>
      <c r="AU306" s="247" t="s">
        <v>84</v>
      </c>
      <c r="AV306" s="14" t="s">
        <v>193</v>
      </c>
      <c r="AW306" s="14" t="s">
        <v>37</v>
      </c>
      <c r="AX306" s="14" t="s">
        <v>82</v>
      </c>
      <c r="AY306" s="247" t="s">
        <v>186</v>
      </c>
    </row>
    <row r="307" spans="2:65" s="1" customFormat="1" ht="16.5" customHeight="1">
      <c r="B307" s="41"/>
      <c r="C307" s="201" t="s">
        <v>551</v>
      </c>
      <c r="D307" s="201" t="s">
        <v>188</v>
      </c>
      <c r="E307" s="202" t="s">
        <v>583</v>
      </c>
      <c r="F307" s="203" t="s">
        <v>584</v>
      </c>
      <c r="G307" s="204" t="s">
        <v>304</v>
      </c>
      <c r="H307" s="205">
        <v>5.69</v>
      </c>
      <c r="I307" s="206"/>
      <c r="J307" s="207">
        <f>ROUND(I307*H307,2)</f>
        <v>0</v>
      </c>
      <c r="K307" s="203" t="s">
        <v>192</v>
      </c>
      <c r="L307" s="61"/>
      <c r="M307" s="208" t="s">
        <v>30</v>
      </c>
      <c r="N307" s="209" t="s">
        <v>45</v>
      </c>
      <c r="O307" s="42"/>
      <c r="P307" s="210">
        <f>O307*H307</f>
        <v>0</v>
      </c>
      <c r="Q307" s="210">
        <v>0</v>
      </c>
      <c r="R307" s="210">
        <f>Q307*H307</f>
        <v>0</v>
      </c>
      <c r="S307" s="210">
        <v>0</v>
      </c>
      <c r="T307" s="211">
        <f>S307*H307</f>
        <v>0</v>
      </c>
      <c r="AR307" s="24" t="s">
        <v>193</v>
      </c>
      <c r="AT307" s="24" t="s">
        <v>188</v>
      </c>
      <c r="AU307" s="24" t="s">
        <v>84</v>
      </c>
      <c r="AY307" s="24" t="s">
        <v>186</v>
      </c>
      <c r="BE307" s="212">
        <f>IF(N307="základní",J307,0)</f>
        <v>0</v>
      </c>
      <c r="BF307" s="212">
        <f>IF(N307="snížená",J307,0)</f>
        <v>0</v>
      </c>
      <c r="BG307" s="212">
        <f>IF(N307="zákl. přenesená",J307,0)</f>
        <v>0</v>
      </c>
      <c r="BH307" s="212">
        <f>IF(N307="sníž. přenesená",J307,0)</f>
        <v>0</v>
      </c>
      <c r="BI307" s="212">
        <f>IF(N307="nulová",J307,0)</f>
        <v>0</v>
      </c>
      <c r="BJ307" s="24" t="s">
        <v>82</v>
      </c>
      <c r="BK307" s="212">
        <f>ROUND(I307*H307,2)</f>
        <v>0</v>
      </c>
      <c r="BL307" s="24" t="s">
        <v>193</v>
      </c>
      <c r="BM307" s="24" t="s">
        <v>868</v>
      </c>
    </row>
    <row r="308" spans="2:65" s="1" customFormat="1" ht="13.5">
      <c r="B308" s="41"/>
      <c r="C308" s="63"/>
      <c r="D308" s="213" t="s">
        <v>195</v>
      </c>
      <c r="E308" s="63"/>
      <c r="F308" s="214" t="s">
        <v>586</v>
      </c>
      <c r="G308" s="63"/>
      <c r="H308" s="63"/>
      <c r="I308" s="172"/>
      <c r="J308" s="63"/>
      <c r="K308" s="63"/>
      <c r="L308" s="61"/>
      <c r="M308" s="215"/>
      <c r="N308" s="42"/>
      <c r="O308" s="42"/>
      <c r="P308" s="42"/>
      <c r="Q308" s="42"/>
      <c r="R308" s="42"/>
      <c r="S308" s="42"/>
      <c r="T308" s="78"/>
      <c r="AT308" s="24" t="s">
        <v>195</v>
      </c>
      <c r="AU308" s="24" t="s">
        <v>84</v>
      </c>
    </row>
    <row r="309" spans="2:65" s="1" customFormat="1" ht="25.5" customHeight="1">
      <c r="B309" s="41"/>
      <c r="C309" s="201" t="s">
        <v>556</v>
      </c>
      <c r="D309" s="201" t="s">
        <v>188</v>
      </c>
      <c r="E309" s="202" t="s">
        <v>599</v>
      </c>
      <c r="F309" s="203" t="s">
        <v>600</v>
      </c>
      <c r="G309" s="204" t="s">
        <v>304</v>
      </c>
      <c r="H309" s="205">
        <v>2.37</v>
      </c>
      <c r="I309" s="206"/>
      <c r="J309" s="207">
        <f>ROUND(I309*H309,2)</f>
        <v>0</v>
      </c>
      <c r="K309" s="203" t="s">
        <v>192</v>
      </c>
      <c r="L309" s="61"/>
      <c r="M309" s="208" t="s">
        <v>30</v>
      </c>
      <c r="N309" s="209" t="s">
        <v>45</v>
      </c>
      <c r="O309" s="42"/>
      <c r="P309" s="210">
        <f>O309*H309</f>
        <v>0</v>
      </c>
      <c r="Q309" s="210">
        <v>0</v>
      </c>
      <c r="R309" s="210">
        <f>Q309*H309</f>
        <v>0</v>
      </c>
      <c r="S309" s="210">
        <v>0</v>
      </c>
      <c r="T309" s="211">
        <f>S309*H309</f>
        <v>0</v>
      </c>
      <c r="AR309" s="24" t="s">
        <v>193</v>
      </c>
      <c r="AT309" s="24" t="s">
        <v>188</v>
      </c>
      <c r="AU309" s="24" t="s">
        <v>84</v>
      </c>
      <c r="AY309" s="24" t="s">
        <v>186</v>
      </c>
      <c r="BE309" s="212">
        <f>IF(N309="základní",J309,0)</f>
        <v>0</v>
      </c>
      <c r="BF309" s="212">
        <f>IF(N309="snížená",J309,0)</f>
        <v>0</v>
      </c>
      <c r="BG309" s="212">
        <f>IF(N309="zákl. přenesená",J309,0)</f>
        <v>0</v>
      </c>
      <c r="BH309" s="212">
        <f>IF(N309="sníž. přenesená",J309,0)</f>
        <v>0</v>
      </c>
      <c r="BI309" s="212">
        <f>IF(N309="nulová",J309,0)</f>
        <v>0</v>
      </c>
      <c r="BJ309" s="24" t="s">
        <v>82</v>
      </c>
      <c r="BK309" s="212">
        <f>ROUND(I309*H309,2)</f>
        <v>0</v>
      </c>
      <c r="BL309" s="24" t="s">
        <v>193</v>
      </c>
      <c r="BM309" s="24" t="s">
        <v>869</v>
      </c>
    </row>
    <row r="310" spans="2:65" s="1" customFormat="1" ht="27">
      <c r="B310" s="41"/>
      <c r="C310" s="63"/>
      <c r="D310" s="213" t="s">
        <v>195</v>
      </c>
      <c r="E310" s="63"/>
      <c r="F310" s="214" t="s">
        <v>602</v>
      </c>
      <c r="G310" s="63"/>
      <c r="H310" s="63"/>
      <c r="I310" s="172"/>
      <c r="J310" s="63"/>
      <c r="K310" s="63"/>
      <c r="L310" s="61"/>
      <c r="M310" s="215"/>
      <c r="N310" s="42"/>
      <c r="O310" s="42"/>
      <c r="P310" s="42"/>
      <c r="Q310" s="42"/>
      <c r="R310" s="42"/>
      <c r="S310" s="42"/>
      <c r="T310" s="78"/>
      <c r="AT310" s="24" t="s">
        <v>195</v>
      </c>
      <c r="AU310" s="24" t="s">
        <v>84</v>
      </c>
    </row>
    <row r="311" spans="2:65" s="12" customFormat="1" ht="13.5">
      <c r="B311" s="216"/>
      <c r="C311" s="217"/>
      <c r="D311" s="213" t="s">
        <v>197</v>
      </c>
      <c r="E311" s="218" t="s">
        <v>30</v>
      </c>
      <c r="F311" s="219" t="s">
        <v>870</v>
      </c>
      <c r="G311" s="217"/>
      <c r="H311" s="220">
        <v>2.37</v>
      </c>
      <c r="I311" s="221"/>
      <c r="J311" s="217"/>
      <c r="K311" s="217"/>
      <c r="L311" s="222"/>
      <c r="M311" s="223"/>
      <c r="N311" s="224"/>
      <c r="O311" s="224"/>
      <c r="P311" s="224"/>
      <c r="Q311" s="224"/>
      <c r="R311" s="224"/>
      <c r="S311" s="224"/>
      <c r="T311" s="225"/>
      <c r="AT311" s="226" t="s">
        <v>197</v>
      </c>
      <c r="AU311" s="226" t="s">
        <v>84</v>
      </c>
      <c r="AV311" s="12" t="s">
        <v>84</v>
      </c>
      <c r="AW311" s="12" t="s">
        <v>37</v>
      </c>
      <c r="AX311" s="12" t="s">
        <v>74</v>
      </c>
      <c r="AY311" s="226" t="s">
        <v>186</v>
      </c>
    </row>
    <row r="312" spans="2:65" s="14" customFormat="1" ht="13.5">
      <c r="B312" s="237"/>
      <c r="C312" s="238"/>
      <c r="D312" s="213" t="s">
        <v>197</v>
      </c>
      <c r="E312" s="239" t="s">
        <v>30</v>
      </c>
      <c r="F312" s="240" t="s">
        <v>235</v>
      </c>
      <c r="G312" s="238"/>
      <c r="H312" s="241">
        <v>2.37</v>
      </c>
      <c r="I312" s="242"/>
      <c r="J312" s="238"/>
      <c r="K312" s="238"/>
      <c r="L312" s="243"/>
      <c r="M312" s="244"/>
      <c r="N312" s="245"/>
      <c r="O312" s="245"/>
      <c r="P312" s="245"/>
      <c r="Q312" s="245"/>
      <c r="R312" s="245"/>
      <c r="S312" s="245"/>
      <c r="T312" s="246"/>
      <c r="AT312" s="247" t="s">
        <v>197</v>
      </c>
      <c r="AU312" s="247" t="s">
        <v>84</v>
      </c>
      <c r="AV312" s="14" t="s">
        <v>193</v>
      </c>
      <c r="AW312" s="14" t="s">
        <v>37</v>
      </c>
      <c r="AX312" s="14" t="s">
        <v>82</v>
      </c>
      <c r="AY312" s="247" t="s">
        <v>186</v>
      </c>
    </row>
    <row r="313" spans="2:65" s="1" customFormat="1" ht="25.5" customHeight="1">
      <c r="B313" s="41"/>
      <c r="C313" s="201" t="s">
        <v>562</v>
      </c>
      <c r="D313" s="201" t="s">
        <v>188</v>
      </c>
      <c r="E313" s="202" t="s">
        <v>605</v>
      </c>
      <c r="F313" s="203" t="s">
        <v>606</v>
      </c>
      <c r="G313" s="204" t="s">
        <v>304</v>
      </c>
      <c r="H313" s="205">
        <v>3.3</v>
      </c>
      <c r="I313" s="206"/>
      <c r="J313" s="207">
        <f>ROUND(I313*H313,2)</f>
        <v>0</v>
      </c>
      <c r="K313" s="203" t="s">
        <v>192</v>
      </c>
      <c r="L313" s="61"/>
      <c r="M313" s="208" t="s">
        <v>30</v>
      </c>
      <c r="N313" s="209" t="s">
        <v>45</v>
      </c>
      <c r="O313" s="42"/>
      <c r="P313" s="210">
        <f>O313*H313</f>
        <v>0</v>
      </c>
      <c r="Q313" s="210">
        <v>0</v>
      </c>
      <c r="R313" s="210">
        <f>Q313*H313</f>
        <v>0</v>
      </c>
      <c r="S313" s="210">
        <v>0</v>
      </c>
      <c r="T313" s="211">
        <f>S313*H313</f>
        <v>0</v>
      </c>
      <c r="AR313" s="24" t="s">
        <v>193</v>
      </c>
      <c r="AT313" s="24" t="s">
        <v>188</v>
      </c>
      <c r="AU313" s="24" t="s">
        <v>84</v>
      </c>
      <c r="AY313" s="24" t="s">
        <v>186</v>
      </c>
      <c r="BE313" s="212">
        <f>IF(N313="základní",J313,0)</f>
        <v>0</v>
      </c>
      <c r="BF313" s="212">
        <f>IF(N313="snížená",J313,0)</f>
        <v>0</v>
      </c>
      <c r="BG313" s="212">
        <f>IF(N313="zákl. přenesená",J313,0)</f>
        <v>0</v>
      </c>
      <c r="BH313" s="212">
        <f>IF(N313="sníž. přenesená",J313,0)</f>
        <v>0</v>
      </c>
      <c r="BI313" s="212">
        <f>IF(N313="nulová",J313,0)</f>
        <v>0</v>
      </c>
      <c r="BJ313" s="24" t="s">
        <v>82</v>
      </c>
      <c r="BK313" s="212">
        <f>ROUND(I313*H313,2)</f>
        <v>0</v>
      </c>
      <c r="BL313" s="24" t="s">
        <v>193</v>
      </c>
      <c r="BM313" s="24" t="s">
        <v>871</v>
      </c>
    </row>
    <row r="314" spans="2:65" s="1" customFormat="1" ht="27">
      <c r="B314" s="41"/>
      <c r="C314" s="63"/>
      <c r="D314" s="213" t="s">
        <v>195</v>
      </c>
      <c r="E314" s="63"/>
      <c r="F314" s="214" t="s">
        <v>311</v>
      </c>
      <c r="G314" s="63"/>
      <c r="H314" s="63"/>
      <c r="I314" s="172"/>
      <c r="J314" s="63"/>
      <c r="K314" s="63"/>
      <c r="L314" s="61"/>
      <c r="M314" s="215"/>
      <c r="N314" s="42"/>
      <c r="O314" s="42"/>
      <c r="P314" s="42"/>
      <c r="Q314" s="42"/>
      <c r="R314" s="42"/>
      <c r="S314" s="42"/>
      <c r="T314" s="78"/>
      <c r="AT314" s="24" t="s">
        <v>195</v>
      </c>
      <c r="AU314" s="24" t="s">
        <v>84</v>
      </c>
    </row>
    <row r="315" spans="2:65" s="12" customFormat="1" ht="13.5">
      <c r="B315" s="216"/>
      <c r="C315" s="217"/>
      <c r="D315" s="213" t="s">
        <v>197</v>
      </c>
      <c r="E315" s="218" t="s">
        <v>30</v>
      </c>
      <c r="F315" s="219" t="s">
        <v>872</v>
      </c>
      <c r="G315" s="217"/>
      <c r="H315" s="220">
        <v>3.3</v>
      </c>
      <c r="I315" s="221"/>
      <c r="J315" s="217"/>
      <c r="K315" s="217"/>
      <c r="L315" s="222"/>
      <c r="M315" s="223"/>
      <c r="N315" s="224"/>
      <c r="O315" s="224"/>
      <c r="P315" s="224"/>
      <c r="Q315" s="224"/>
      <c r="R315" s="224"/>
      <c r="S315" s="224"/>
      <c r="T315" s="225"/>
      <c r="AT315" s="226" t="s">
        <v>197</v>
      </c>
      <c r="AU315" s="226" t="s">
        <v>84</v>
      </c>
      <c r="AV315" s="12" t="s">
        <v>84</v>
      </c>
      <c r="AW315" s="12" t="s">
        <v>37</v>
      </c>
      <c r="AX315" s="12" t="s">
        <v>74</v>
      </c>
      <c r="AY315" s="226" t="s">
        <v>186</v>
      </c>
    </row>
    <row r="316" spans="2:65" s="14" customFormat="1" ht="13.5">
      <c r="B316" s="237"/>
      <c r="C316" s="238"/>
      <c r="D316" s="213" t="s">
        <v>197</v>
      </c>
      <c r="E316" s="239" t="s">
        <v>30</v>
      </c>
      <c r="F316" s="240" t="s">
        <v>235</v>
      </c>
      <c r="G316" s="238"/>
      <c r="H316" s="241">
        <v>3.3</v>
      </c>
      <c r="I316" s="242"/>
      <c r="J316" s="238"/>
      <c r="K316" s="238"/>
      <c r="L316" s="243"/>
      <c r="M316" s="244"/>
      <c r="N316" s="245"/>
      <c r="O316" s="245"/>
      <c r="P316" s="245"/>
      <c r="Q316" s="245"/>
      <c r="R316" s="245"/>
      <c r="S316" s="245"/>
      <c r="T316" s="246"/>
      <c r="AT316" s="247" t="s">
        <v>197</v>
      </c>
      <c r="AU316" s="247" t="s">
        <v>84</v>
      </c>
      <c r="AV316" s="14" t="s">
        <v>193</v>
      </c>
      <c r="AW316" s="14" t="s">
        <v>37</v>
      </c>
      <c r="AX316" s="14" t="s">
        <v>82</v>
      </c>
      <c r="AY316" s="247" t="s">
        <v>186</v>
      </c>
    </row>
    <row r="317" spans="2:65" s="11" customFormat="1" ht="29.85" customHeight="1">
      <c r="B317" s="185"/>
      <c r="C317" s="186"/>
      <c r="D317" s="187" t="s">
        <v>73</v>
      </c>
      <c r="E317" s="199" t="s">
        <v>609</v>
      </c>
      <c r="F317" s="199" t="s">
        <v>873</v>
      </c>
      <c r="G317" s="186"/>
      <c r="H317" s="186"/>
      <c r="I317" s="189"/>
      <c r="J317" s="200">
        <f>BK317</f>
        <v>0</v>
      </c>
      <c r="K317" s="186"/>
      <c r="L317" s="191"/>
      <c r="M317" s="192"/>
      <c r="N317" s="193"/>
      <c r="O317" s="193"/>
      <c r="P317" s="194">
        <f>SUM(P318:P319)</f>
        <v>0</v>
      </c>
      <c r="Q317" s="193"/>
      <c r="R317" s="194">
        <f>SUM(R318:R319)</f>
        <v>0</v>
      </c>
      <c r="S317" s="193"/>
      <c r="T317" s="195">
        <f>SUM(T318:T319)</f>
        <v>0</v>
      </c>
      <c r="AR317" s="196" t="s">
        <v>82</v>
      </c>
      <c r="AT317" s="197" t="s">
        <v>73</v>
      </c>
      <c r="AU317" s="197" t="s">
        <v>82</v>
      </c>
      <c r="AY317" s="196" t="s">
        <v>186</v>
      </c>
      <c r="BK317" s="198">
        <f>SUM(BK318:BK319)</f>
        <v>0</v>
      </c>
    </row>
    <row r="318" spans="2:65" s="1" customFormat="1" ht="16.5" customHeight="1">
      <c r="B318" s="41"/>
      <c r="C318" s="201" t="s">
        <v>570</v>
      </c>
      <c r="D318" s="201" t="s">
        <v>188</v>
      </c>
      <c r="E318" s="202" t="s">
        <v>874</v>
      </c>
      <c r="F318" s="203" t="s">
        <v>875</v>
      </c>
      <c r="G318" s="204" t="s">
        <v>304</v>
      </c>
      <c r="H318" s="205">
        <v>17.567</v>
      </c>
      <c r="I318" s="206"/>
      <c r="J318" s="207">
        <f>ROUND(I318*H318,2)</f>
        <v>0</v>
      </c>
      <c r="K318" s="203" t="s">
        <v>192</v>
      </c>
      <c r="L318" s="61"/>
      <c r="M318" s="208" t="s">
        <v>30</v>
      </c>
      <c r="N318" s="209" t="s">
        <v>45</v>
      </c>
      <c r="O318" s="42"/>
      <c r="P318" s="210">
        <f>O318*H318</f>
        <v>0</v>
      </c>
      <c r="Q318" s="210">
        <v>0</v>
      </c>
      <c r="R318" s="210">
        <f>Q318*H318</f>
        <v>0</v>
      </c>
      <c r="S318" s="210">
        <v>0</v>
      </c>
      <c r="T318" s="211">
        <f>S318*H318</f>
        <v>0</v>
      </c>
      <c r="AR318" s="24" t="s">
        <v>193</v>
      </c>
      <c r="AT318" s="24" t="s">
        <v>188</v>
      </c>
      <c r="AU318" s="24" t="s">
        <v>84</v>
      </c>
      <c r="AY318" s="24" t="s">
        <v>186</v>
      </c>
      <c r="BE318" s="212">
        <f>IF(N318="základní",J318,0)</f>
        <v>0</v>
      </c>
      <c r="BF318" s="212">
        <f>IF(N318="snížená",J318,0)</f>
        <v>0</v>
      </c>
      <c r="BG318" s="212">
        <f>IF(N318="zákl. přenesená",J318,0)</f>
        <v>0</v>
      </c>
      <c r="BH318" s="212">
        <f>IF(N318="sníž. přenesená",J318,0)</f>
        <v>0</v>
      </c>
      <c r="BI318" s="212">
        <f>IF(N318="nulová",J318,0)</f>
        <v>0</v>
      </c>
      <c r="BJ318" s="24" t="s">
        <v>82</v>
      </c>
      <c r="BK318" s="212">
        <f>ROUND(I318*H318,2)</f>
        <v>0</v>
      </c>
      <c r="BL318" s="24" t="s">
        <v>193</v>
      </c>
      <c r="BM318" s="24" t="s">
        <v>876</v>
      </c>
    </row>
    <row r="319" spans="2:65" s="1" customFormat="1" ht="27">
      <c r="B319" s="41"/>
      <c r="C319" s="63"/>
      <c r="D319" s="213" t="s">
        <v>195</v>
      </c>
      <c r="E319" s="63"/>
      <c r="F319" s="214" t="s">
        <v>877</v>
      </c>
      <c r="G319" s="63"/>
      <c r="H319" s="63"/>
      <c r="I319" s="172"/>
      <c r="J319" s="63"/>
      <c r="K319" s="63"/>
      <c r="L319" s="61"/>
      <c r="M319" s="259"/>
      <c r="N319" s="260"/>
      <c r="O319" s="260"/>
      <c r="P319" s="260"/>
      <c r="Q319" s="260"/>
      <c r="R319" s="260"/>
      <c r="S319" s="260"/>
      <c r="T319" s="261"/>
      <c r="AT319" s="24" t="s">
        <v>195</v>
      </c>
      <c r="AU319" s="24" t="s">
        <v>84</v>
      </c>
    </row>
    <row r="320" spans="2:65" s="1" customFormat="1" ht="6.95" customHeight="1">
      <c r="B320" s="56"/>
      <c r="C320" s="57"/>
      <c r="D320" s="57"/>
      <c r="E320" s="57"/>
      <c r="F320" s="57"/>
      <c r="G320" s="57"/>
      <c r="H320" s="57"/>
      <c r="I320" s="148"/>
      <c r="J320" s="57"/>
      <c r="K320" s="57"/>
      <c r="L320" s="61"/>
    </row>
  </sheetData>
  <sheetProtection algorithmName="SHA-512" hashValue="G7UBhR8fo8Qk5/I987Z+1ZXcI4hdGWLDQ7Er6SzZdeFHfJ52zt+kK99lE8J4LxEyMvt5vm7Yu0CeuU2xlaAJJg==" saltValue="84yJMZBd+vmsq6hd1JLJL7+HstJy8Yu0FPIC66yU0p0nR7Det1Re6gfUdoUoWoZdY9kzjeoVvi5HuOwynSuVnw==" spinCount="100000" sheet="1" objects="1" scenarios="1" formatColumns="0" formatRows="0" autoFilter="0"/>
  <autoFilter ref="C83:K319" xr:uid="{00000000-0009-0000-0000-000002000000}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 xr:uid="{00000000-0004-0000-0200-000000000000}"/>
    <hyperlink ref="G1:H1" location="C54" display="2) Rekapitulace" xr:uid="{00000000-0004-0000-0200-000001000000}"/>
    <hyperlink ref="J1" location="C83" display="3) Soupis prací" xr:uid="{00000000-0004-0000-0200-000002000000}"/>
    <hyperlink ref="L1:V1" location="'Rekapitulace stavby'!C2" display="Rekapitulace stavby" xr:uid="{00000000-0004-0000-02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R64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147</v>
      </c>
      <c r="G1" s="399" t="s">
        <v>148</v>
      </c>
      <c r="H1" s="399"/>
      <c r="I1" s="124"/>
      <c r="J1" s="123" t="s">
        <v>149</v>
      </c>
      <c r="K1" s="122" t="s">
        <v>150</v>
      </c>
      <c r="L1" s="123" t="s">
        <v>151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95</v>
      </c>
    </row>
    <row r="3" spans="1:70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152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1:70" ht="16.5" customHeight="1">
      <c r="B7" s="28"/>
      <c r="C7" s="29"/>
      <c r="D7" s="29"/>
      <c r="E7" s="391" t="str">
        <f>'Rekapitulace stavby'!K6</f>
        <v>Revitalizace koupaliště Lhotka, Praha 4 - 2.etapa</v>
      </c>
      <c r="F7" s="392"/>
      <c r="G7" s="392"/>
      <c r="H7" s="392"/>
      <c r="I7" s="126"/>
      <c r="J7" s="29"/>
      <c r="K7" s="31"/>
    </row>
    <row r="8" spans="1:70">
      <c r="B8" s="28"/>
      <c r="C8" s="29"/>
      <c r="D8" s="37" t="s">
        <v>153</v>
      </c>
      <c r="E8" s="29"/>
      <c r="F8" s="29"/>
      <c r="G8" s="29"/>
      <c r="H8" s="29"/>
      <c r="I8" s="126"/>
      <c r="J8" s="29"/>
      <c r="K8" s="31"/>
    </row>
    <row r="9" spans="1:70" s="1" customFormat="1" ht="16.5" customHeight="1">
      <c r="B9" s="41"/>
      <c r="C9" s="42"/>
      <c r="D9" s="42"/>
      <c r="E9" s="391" t="s">
        <v>878</v>
      </c>
      <c r="F9" s="394"/>
      <c r="G9" s="394"/>
      <c r="H9" s="394"/>
      <c r="I9" s="127"/>
      <c r="J9" s="42"/>
      <c r="K9" s="45"/>
    </row>
    <row r="10" spans="1:70" s="1" customFormat="1">
      <c r="B10" s="41"/>
      <c r="C10" s="42"/>
      <c r="D10" s="37" t="s">
        <v>879</v>
      </c>
      <c r="E10" s="42"/>
      <c r="F10" s="42"/>
      <c r="G10" s="42"/>
      <c r="H10" s="42"/>
      <c r="I10" s="127"/>
      <c r="J10" s="42"/>
      <c r="K10" s="45"/>
    </row>
    <row r="11" spans="1:70" s="1" customFormat="1" ht="36.950000000000003" customHeight="1">
      <c r="B11" s="41"/>
      <c r="C11" s="42"/>
      <c r="D11" s="42"/>
      <c r="E11" s="393" t="s">
        <v>880</v>
      </c>
      <c r="F11" s="394"/>
      <c r="G11" s="394"/>
      <c r="H11" s="394"/>
      <c r="I11" s="127"/>
      <c r="J11" s="42"/>
      <c r="K11" s="45"/>
    </row>
    <row r="12" spans="1:70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1:70" s="1" customFormat="1" ht="14.45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8" t="s">
        <v>22</v>
      </c>
      <c r="J13" s="35" t="s">
        <v>30</v>
      </c>
      <c r="K13" s="45"/>
    </row>
    <row r="14" spans="1:70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8" t="s">
        <v>26</v>
      </c>
      <c r="J14" s="129" t="str">
        <f>'Rekapitulace stavby'!AN8</f>
        <v>10. 8. 2018</v>
      </c>
      <c r="K14" s="45"/>
    </row>
    <row r="15" spans="1:70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1:70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8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8" t="s">
        <v>32</v>
      </c>
      <c r="J17" s="35" t="s">
        <v>30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33</v>
      </c>
      <c r="E19" s="42"/>
      <c r="F19" s="42"/>
      <c r="G19" s="42"/>
      <c r="H19" s="42"/>
      <c r="I19" s="128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35</v>
      </c>
      <c r="E22" s="42"/>
      <c r="F22" s="42"/>
      <c r="G22" s="42"/>
      <c r="H22" s="42"/>
      <c r="I22" s="128" t="s">
        <v>29</v>
      </c>
      <c r="J22" s="35" t="s">
        <v>30</v>
      </c>
      <c r="K22" s="45"/>
    </row>
    <row r="23" spans="2:11" s="1" customFormat="1" ht="18" customHeight="1">
      <c r="B23" s="41"/>
      <c r="C23" s="42"/>
      <c r="D23" s="42"/>
      <c r="E23" s="35" t="s">
        <v>36</v>
      </c>
      <c r="F23" s="42"/>
      <c r="G23" s="42"/>
      <c r="H23" s="42"/>
      <c r="I23" s="128" t="s">
        <v>32</v>
      </c>
      <c r="J23" s="35" t="s">
        <v>30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38</v>
      </c>
      <c r="E25" s="42"/>
      <c r="F25" s="42"/>
      <c r="G25" s="42"/>
      <c r="H25" s="42"/>
      <c r="I25" s="127"/>
      <c r="J25" s="42"/>
      <c r="K25" s="45"/>
    </row>
    <row r="26" spans="2:11" s="7" customFormat="1" ht="16.5" customHeight="1">
      <c r="B26" s="130"/>
      <c r="C26" s="131"/>
      <c r="D26" s="131"/>
      <c r="E26" s="367" t="s">
        <v>30</v>
      </c>
      <c r="F26" s="367"/>
      <c r="G26" s="367"/>
      <c r="H26" s="367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40</v>
      </c>
      <c r="E29" s="42"/>
      <c r="F29" s="42"/>
      <c r="G29" s="42"/>
      <c r="H29" s="42"/>
      <c r="I29" s="127"/>
      <c r="J29" s="137">
        <f>ROUND(J97,2)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42</v>
      </c>
      <c r="G31" s="42"/>
      <c r="H31" s="42"/>
      <c r="I31" s="138" t="s">
        <v>41</v>
      </c>
      <c r="J31" s="46" t="s">
        <v>43</v>
      </c>
      <c r="K31" s="45"/>
    </row>
    <row r="32" spans="2:11" s="1" customFormat="1" ht="14.45" customHeight="1">
      <c r="B32" s="41"/>
      <c r="C32" s="42"/>
      <c r="D32" s="49" t="s">
        <v>44</v>
      </c>
      <c r="E32" s="49" t="s">
        <v>45</v>
      </c>
      <c r="F32" s="139">
        <f>ROUND(SUM(BE97:BE648), 2)</f>
        <v>0</v>
      </c>
      <c r="G32" s="42"/>
      <c r="H32" s="42"/>
      <c r="I32" s="140">
        <v>0.21</v>
      </c>
      <c r="J32" s="139">
        <f>ROUND(ROUND((SUM(BE97:BE648)), 2)*I32, 2)</f>
        <v>0</v>
      </c>
      <c r="K32" s="45"/>
    </row>
    <row r="33" spans="2:11" s="1" customFormat="1" ht="14.45" customHeight="1">
      <c r="B33" s="41"/>
      <c r="C33" s="42"/>
      <c r="D33" s="42"/>
      <c r="E33" s="49" t="s">
        <v>46</v>
      </c>
      <c r="F33" s="139">
        <f>ROUND(SUM(BF97:BF648), 2)</f>
        <v>0</v>
      </c>
      <c r="G33" s="42"/>
      <c r="H33" s="42"/>
      <c r="I33" s="140">
        <v>0.15</v>
      </c>
      <c r="J33" s="139">
        <f>ROUND(ROUND((SUM(BF97:BF648)), 2)*I33, 2)</f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47</v>
      </c>
      <c r="F34" s="139">
        <f>ROUND(SUM(BG97:BG648), 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hidden="1" customHeight="1">
      <c r="B35" s="41"/>
      <c r="C35" s="42"/>
      <c r="D35" s="42"/>
      <c r="E35" s="49" t="s">
        <v>48</v>
      </c>
      <c r="F35" s="139">
        <f>ROUND(SUM(BH97:BH648), 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hidden="1" customHeight="1">
      <c r="B36" s="41"/>
      <c r="C36" s="42"/>
      <c r="D36" s="42"/>
      <c r="E36" s="49" t="s">
        <v>49</v>
      </c>
      <c r="F36" s="139">
        <f>ROUND(SUM(BI97:BI648), 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50</v>
      </c>
      <c r="E38" s="79"/>
      <c r="F38" s="79"/>
      <c r="G38" s="143" t="s">
        <v>51</v>
      </c>
      <c r="H38" s="144" t="s">
        <v>52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0000000000003" customHeight="1">
      <c r="B44" s="41"/>
      <c r="C44" s="30" t="s">
        <v>155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6.5" customHeight="1">
      <c r="B47" s="41"/>
      <c r="C47" s="42"/>
      <c r="D47" s="42"/>
      <c r="E47" s="391" t="str">
        <f>E7</f>
        <v>Revitalizace koupaliště Lhotka, Praha 4 - 2.etapa</v>
      </c>
      <c r="F47" s="392"/>
      <c r="G47" s="392"/>
      <c r="H47" s="392"/>
      <c r="I47" s="127"/>
      <c r="J47" s="42"/>
      <c r="K47" s="45"/>
    </row>
    <row r="48" spans="2:11">
      <c r="B48" s="28"/>
      <c r="C48" s="37" t="s">
        <v>153</v>
      </c>
      <c r="D48" s="29"/>
      <c r="E48" s="29"/>
      <c r="F48" s="29"/>
      <c r="G48" s="29"/>
      <c r="H48" s="29"/>
      <c r="I48" s="126"/>
      <c r="J48" s="29"/>
      <c r="K48" s="31"/>
    </row>
    <row r="49" spans="2:47" s="1" customFormat="1" ht="16.5" customHeight="1">
      <c r="B49" s="41"/>
      <c r="C49" s="42"/>
      <c r="D49" s="42"/>
      <c r="E49" s="391" t="s">
        <v>878</v>
      </c>
      <c r="F49" s="394"/>
      <c r="G49" s="394"/>
      <c r="H49" s="394"/>
      <c r="I49" s="127"/>
      <c r="J49" s="42"/>
      <c r="K49" s="45"/>
    </row>
    <row r="50" spans="2:47" s="1" customFormat="1" ht="14.45" customHeight="1">
      <c r="B50" s="41"/>
      <c r="C50" s="37" t="s">
        <v>879</v>
      </c>
      <c r="D50" s="42"/>
      <c r="E50" s="42"/>
      <c r="F50" s="42"/>
      <c r="G50" s="42"/>
      <c r="H50" s="42"/>
      <c r="I50" s="127"/>
      <c r="J50" s="42"/>
      <c r="K50" s="45"/>
    </row>
    <row r="51" spans="2:47" s="1" customFormat="1" ht="17.25" customHeight="1">
      <c r="B51" s="41"/>
      <c r="C51" s="42"/>
      <c r="D51" s="42"/>
      <c r="E51" s="393" t="str">
        <f>E11</f>
        <v>SO 3.01 - Letní sprchy a toalety</v>
      </c>
      <c r="F51" s="394"/>
      <c r="G51" s="394"/>
      <c r="H51" s="394"/>
      <c r="I51" s="127"/>
      <c r="J51" s="42"/>
      <c r="K51" s="45"/>
    </row>
    <row r="52" spans="2:47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47" s="1" customFormat="1" ht="18" customHeight="1">
      <c r="B53" s="41"/>
      <c r="C53" s="37" t="s">
        <v>24</v>
      </c>
      <c r="D53" s="42"/>
      <c r="E53" s="42"/>
      <c r="F53" s="35" t="str">
        <f>F14</f>
        <v>Praha 4, k.ú. Lhotka 728071</v>
      </c>
      <c r="G53" s="42"/>
      <c r="H53" s="42"/>
      <c r="I53" s="128" t="s">
        <v>26</v>
      </c>
      <c r="J53" s="129" t="str">
        <f>IF(J14="","",J14)</f>
        <v>10. 8. 2018</v>
      </c>
      <c r="K53" s="45"/>
    </row>
    <row r="54" spans="2:47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47" s="1" customFormat="1">
      <c r="B55" s="41"/>
      <c r="C55" s="37" t="s">
        <v>28</v>
      </c>
      <c r="D55" s="42"/>
      <c r="E55" s="42"/>
      <c r="F55" s="35" t="str">
        <f>E17</f>
        <v>Městská část Praha 4</v>
      </c>
      <c r="G55" s="42"/>
      <c r="H55" s="42"/>
      <c r="I55" s="128" t="s">
        <v>35</v>
      </c>
      <c r="J55" s="367" t="str">
        <f>E23</f>
        <v>SUNCAD, s.r.o.</v>
      </c>
      <c r="K55" s="45"/>
    </row>
    <row r="56" spans="2:47" s="1" customFormat="1" ht="14.45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27"/>
      <c r="J56" s="395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47" s="1" customFormat="1" ht="29.25" customHeight="1">
      <c r="B58" s="41"/>
      <c r="C58" s="153" t="s">
        <v>156</v>
      </c>
      <c r="D58" s="141"/>
      <c r="E58" s="141"/>
      <c r="F58" s="141"/>
      <c r="G58" s="141"/>
      <c r="H58" s="141"/>
      <c r="I58" s="154"/>
      <c r="J58" s="155" t="s">
        <v>157</v>
      </c>
      <c r="K58" s="156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158</v>
      </c>
      <c r="D60" s="42"/>
      <c r="E60" s="42"/>
      <c r="F60" s="42"/>
      <c r="G60" s="42"/>
      <c r="H60" s="42"/>
      <c r="I60" s="127"/>
      <c r="J60" s="137">
        <f>J97</f>
        <v>0</v>
      </c>
      <c r="K60" s="45"/>
      <c r="AU60" s="24" t="s">
        <v>159</v>
      </c>
    </row>
    <row r="61" spans="2:47" s="8" customFormat="1" ht="24.95" customHeight="1">
      <c r="B61" s="158"/>
      <c r="C61" s="159"/>
      <c r="D61" s="160" t="s">
        <v>160</v>
      </c>
      <c r="E61" s="161"/>
      <c r="F61" s="161"/>
      <c r="G61" s="161"/>
      <c r="H61" s="161"/>
      <c r="I61" s="162"/>
      <c r="J61" s="163">
        <f>J98</f>
        <v>0</v>
      </c>
      <c r="K61" s="164"/>
    </row>
    <row r="62" spans="2:47" s="9" customFormat="1" ht="19.899999999999999" customHeight="1">
      <c r="B62" s="165"/>
      <c r="C62" s="166"/>
      <c r="D62" s="167" t="s">
        <v>161</v>
      </c>
      <c r="E62" s="168"/>
      <c r="F62" s="168"/>
      <c r="G62" s="168"/>
      <c r="H62" s="168"/>
      <c r="I62" s="169"/>
      <c r="J62" s="170">
        <f>J99</f>
        <v>0</v>
      </c>
      <c r="K62" s="171"/>
    </row>
    <row r="63" spans="2:47" s="9" customFormat="1" ht="19.899999999999999" customHeight="1">
      <c r="B63" s="165"/>
      <c r="C63" s="166"/>
      <c r="D63" s="167" t="s">
        <v>162</v>
      </c>
      <c r="E63" s="168"/>
      <c r="F63" s="168"/>
      <c r="G63" s="168"/>
      <c r="H63" s="168"/>
      <c r="I63" s="169"/>
      <c r="J63" s="170">
        <f>J200</f>
        <v>0</v>
      </c>
      <c r="K63" s="171"/>
    </row>
    <row r="64" spans="2:47" s="9" customFormat="1" ht="19.899999999999999" customHeight="1">
      <c r="B64" s="165"/>
      <c r="C64" s="166"/>
      <c r="D64" s="167" t="s">
        <v>163</v>
      </c>
      <c r="E64" s="168"/>
      <c r="F64" s="168"/>
      <c r="G64" s="168"/>
      <c r="H64" s="168"/>
      <c r="I64" s="169"/>
      <c r="J64" s="170">
        <f>J232</f>
        <v>0</v>
      </c>
      <c r="K64" s="171"/>
    </row>
    <row r="65" spans="2:11" s="9" customFormat="1" ht="19.899999999999999" customHeight="1">
      <c r="B65" s="165"/>
      <c r="C65" s="166"/>
      <c r="D65" s="167" t="s">
        <v>164</v>
      </c>
      <c r="E65" s="168"/>
      <c r="F65" s="168"/>
      <c r="G65" s="168"/>
      <c r="H65" s="168"/>
      <c r="I65" s="169"/>
      <c r="J65" s="170">
        <f>J248</f>
        <v>0</v>
      </c>
      <c r="K65" s="171"/>
    </row>
    <row r="66" spans="2:11" s="9" customFormat="1" ht="19.899999999999999" customHeight="1">
      <c r="B66" s="165"/>
      <c r="C66" s="166"/>
      <c r="D66" s="167" t="s">
        <v>165</v>
      </c>
      <c r="E66" s="168"/>
      <c r="F66" s="168"/>
      <c r="G66" s="168"/>
      <c r="H66" s="168"/>
      <c r="I66" s="169"/>
      <c r="J66" s="170">
        <f>J253</f>
        <v>0</v>
      </c>
      <c r="K66" s="171"/>
    </row>
    <row r="67" spans="2:11" s="9" customFormat="1" ht="19.899999999999999" customHeight="1">
      <c r="B67" s="165"/>
      <c r="C67" s="166"/>
      <c r="D67" s="167" t="s">
        <v>167</v>
      </c>
      <c r="E67" s="168"/>
      <c r="F67" s="168"/>
      <c r="G67" s="168"/>
      <c r="H67" s="168"/>
      <c r="I67" s="169"/>
      <c r="J67" s="170">
        <f>J264</f>
        <v>0</v>
      </c>
      <c r="K67" s="171"/>
    </row>
    <row r="68" spans="2:11" s="9" customFormat="1" ht="19.899999999999999" customHeight="1">
      <c r="B68" s="165"/>
      <c r="C68" s="166"/>
      <c r="D68" s="167" t="s">
        <v>169</v>
      </c>
      <c r="E68" s="168"/>
      <c r="F68" s="168"/>
      <c r="G68" s="168"/>
      <c r="H68" s="168"/>
      <c r="I68" s="169"/>
      <c r="J68" s="170">
        <f>J272</f>
        <v>0</v>
      </c>
      <c r="K68" s="171"/>
    </row>
    <row r="69" spans="2:11" s="8" customFormat="1" ht="24.95" customHeight="1">
      <c r="B69" s="158"/>
      <c r="C69" s="159"/>
      <c r="D69" s="160" t="s">
        <v>881</v>
      </c>
      <c r="E69" s="161"/>
      <c r="F69" s="161"/>
      <c r="G69" s="161"/>
      <c r="H69" s="161"/>
      <c r="I69" s="162"/>
      <c r="J69" s="163">
        <f>J277</f>
        <v>0</v>
      </c>
      <c r="K69" s="164"/>
    </row>
    <row r="70" spans="2:11" s="9" customFormat="1" ht="19.899999999999999" customHeight="1">
      <c r="B70" s="165"/>
      <c r="C70" s="166"/>
      <c r="D70" s="167" t="s">
        <v>882</v>
      </c>
      <c r="E70" s="168"/>
      <c r="F70" s="168"/>
      <c r="G70" s="168"/>
      <c r="H70" s="168"/>
      <c r="I70" s="169"/>
      <c r="J70" s="170">
        <f>J278</f>
        <v>0</v>
      </c>
      <c r="K70" s="171"/>
    </row>
    <row r="71" spans="2:11" s="9" customFormat="1" ht="19.899999999999999" customHeight="1">
      <c r="B71" s="165"/>
      <c r="C71" s="166"/>
      <c r="D71" s="167" t="s">
        <v>883</v>
      </c>
      <c r="E71" s="168"/>
      <c r="F71" s="168"/>
      <c r="G71" s="168"/>
      <c r="H71" s="168"/>
      <c r="I71" s="169"/>
      <c r="J71" s="170">
        <f>J296</f>
        <v>0</v>
      </c>
      <c r="K71" s="171"/>
    </row>
    <row r="72" spans="2:11" s="9" customFormat="1" ht="19.899999999999999" customHeight="1">
      <c r="B72" s="165"/>
      <c r="C72" s="166"/>
      <c r="D72" s="167" t="s">
        <v>884</v>
      </c>
      <c r="E72" s="168"/>
      <c r="F72" s="168"/>
      <c r="G72" s="168"/>
      <c r="H72" s="168"/>
      <c r="I72" s="169"/>
      <c r="J72" s="170">
        <f>J353</f>
        <v>0</v>
      </c>
      <c r="K72" s="171"/>
    </row>
    <row r="73" spans="2:11" s="9" customFormat="1" ht="19.899999999999999" customHeight="1">
      <c r="B73" s="165"/>
      <c r="C73" s="166"/>
      <c r="D73" s="167" t="s">
        <v>885</v>
      </c>
      <c r="E73" s="168"/>
      <c r="F73" s="168"/>
      <c r="G73" s="168"/>
      <c r="H73" s="168"/>
      <c r="I73" s="169"/>
      <c r="J73" s="170">
        <f>J360</f>
        <v>0</v>
      </c>
      <c r="K73" s="171"/>
    </row>
    <row r="74" spans="2:11" s="8" customFormat="1" ht="24.95" customHeight="1">
      <c r="B74" s="158"/>
      <c r="C74" s="159"/>
      <c r="D74" s="160" t="s">
        <v>886</v>
      </c>
      <c r="E74" s="161"/>
      <c r="F74" s="161"/>
      <c r="G74" s="161"/>
      <c r="H74" s="161"/>
      <c r="I74" s="162"/>
      <c r="J74" s="163">
        <f>J365</f>
        <v>0</v>
      </c>
      <c r="K74" s="164"/>
    </row>
    <row r="75" spans="2:11" s="8" customFormat="1" ht="24.95" customHeight="1">
      <c r="B75" s="158"/>
      <c r="C75" s="159"/>
      <c r="D75" s="160" t="s">
        <v>887</v>
      </c>
      <c r="E75" s="161"/>
      <c r="F75" s="161"/>
      <c r="G75" s="161"/>
      <c r="H75" s="161"/>
      <c r="I75" s="162"/>
      <c r="J75" s="163">
        <f>J553</f>
        <v>0</v>
      </c>
      <c r="K75" s="164"/>
    </row>
    <row r="76" spans="2:11" s="1" customFormat="1" ht="21.75" customHeight="1">
      <c r="B76" s="41"/>
      <c r="C76" s="42"/>
      <c r="D76" s="42"/>
      <c r="E76" s="42"/>
      <c r="F76" s="42"/>
      <c r="G76" s="42"/>
      <c r="H76" s="42"/>
      <c r="I76" s="127"/>
      <c r="J76" s="42"/>
      <c r="K76" s="45"/>
    </row>
    <row r="77" spans="2:11" s="1" customFormat="1" ht="6.95" customHeight="1">
      <c r="B77" s="56"/>
      <c r="C77" s="57"/>
      <c r="D77" s="57"/>
      <c r="E77" s="57"/>
      <c r="F77" s="57"/>
      <c r="G77" s="57"/>
      <c r="H77" s="57"/>
      <c r="I77" s="148"/>
      <c r="J77" s="57"/>
      <c r="K77" s="58"/>
    </row>
    <row r="81" spans="2:20" s="1" customFormat="1" ht="6.95" customHeight="1">
      <c r="B81" s="59"/>
      <c r="C81" s="60"/>
      <c r="D81" s="60"/>
      <c r="E81" s="60"/>
      <c r="F81" s="60"/>
      <c r="G81" s="60"/>
      <c r="H81" s="60"/>
      <c r="I81" s="151"/>
      <c r="J81" s="60"/>
      <c r="K81" s="60"/>
      <c r="L81" s="61"/>
    </row>
    <row r="82" spans="2:20" s="1" customFormat="1" ht="36.950000000000003" customHeight="1">
      <c r="B82" s="41"/>
      <c r="C82" s="62" t="s">
        <v>170</v>
      </c>
      <c r="D82" s="63"/>
      <c r="E82" s="63"/>
      <c r="F82" s="63"/>
      <c r="G82" s="63"/>
      <c r="H82" s="63"/>
      <c r="I82" s="172"/>
      <c r="J82" s="63"/>
      <c r="K82" s="63"/>
      <c r="L82" s="61"/>
    </row>
    <row r="83" spans="2:20" s="1" customFormat="1" ht="6.95" customHeight="1">
      <c r="B83" s="41"/>
      <c r="C83" s="63"/>
      <c r="D83" s="63"/>
      <c r="E83" s="63"/>
      <c r="F83" s="63"/>
      <c r="G83" s="63"/>
      <c r="H83" s="63"/>
      <c r="I83" s="172"/>
      <c r="J83" s="63"/>
      <c r="K83" s="63"/>
      <c r="L83" s="61"/>
    </row>
    <row r="84" spans="2:20" s="1" customFormat="1" ht="14.45" customHeight="1">
      <c r="B84" s="41"/>
      <c r="C84" s="65" t="s">
        <v>18</v>
      </c>
      <c r="D84" s="63"/>
      <c r="E84" s="63"/>
      <c r="F84" s="63"/>
      <c r="G84" s="63"/>
      <c r="H84" s="63"/>
      <c r="I84" s="172"/>
      <c r="J84" s="63"/>
      <c r="K84" s="63"/>
      <c r="L84" s="61"/>
    </row>
    <row r="85" spans="2:20" s="1" customFormat="1" ht="16.5" customHeight="1">
      <c r="B85" s="41"/>
      <c r="C85" s="63"/>
      <c r="D85" s="63"/>
      <c r="E85" s="396" t="str">
        <f>E7</f>
        <v>Revitalizace koupaliště Lhotka, Praha 4 - 2.etapa</v>
      </c>
      <c r="F85" s="397"/>
      <c r="G85" s="397"/>
      <c r="H85" s="397"/>
      <c r="I85" s="172"/>
      <c r="J85" s="63"/>
      <c r="K85" s="63"/>
      <c r="L85" s="61"/>
    </row>
    <row r="86" spans="2:20">
      <c r="B86" s="28"/>
      <c r="C86" s="65" t="s">
        <v>153</v>
      </c>
      <c r="D86" s="262"/>
      <c r="E86" s="262"/>
      <c r="F86" s="262"/>
      <c r="G86" s="262"/>
      <c r="H86" s="262"/>
      <c r="J86" s="262"/>
      <c r="K86" s="262"/>
      <c r="L86" s="263"/>
    </row>
    <row r="87" spans="2:20" s="1" customFormat="1" ht="16.5" customHeight="1">
      <c r="B87" s="41"/>
      <c r="C87" s="63"/>
      <c r="D87" s="63"/>
      <c r="E87" s="396" t="s">
        <v>878</v>
      </c>
      <c r="F87" s="398"/>
      <c r="G87" s="398"/>
      <c r="H87" s="398"/>
      <c r="I87" s="172"/>
      <c r="J87" s="63"/>
      <c r="K87" s="63"/>
      <c r="L87" s="61"/>
    </row>
    <row r="88" spans="2:20" s="1" customFormat="1" ht="14.45" customHeight="1">
      <c r="B88" s="41"/>
      <c r="C88" s="65" t="s">
        <v>879</v>
      </c>
      <c r="D88" s="63"/>
      <c r="E88" s="63"/>
      <c r="F88" s="63"/>
      <c r="G88" s="63"/>
      <c r="H88" s="63"/>
      <c r="I88" s="172"/>
      <c r="J88" s="63"/>
      <c r="K88" s="63"/>
      <c r="L88" s="61"/>
    </row>
    <row r="89" spans="2:20" s="1" customFormat="1" ht="17.25" customHeight="1">
      <c r="B89" s="41"/>
      <c r="C89" s="63"/>
      <c r="D89" s="63"/>
      <c r="E89" s="384" t="str">
        <f>E11</f>
        <v>SO 3.01 - Letní sprchy a toalety</v>
      </c>
      <c r="F89" s="398"/>
      <c r="G89" s="398"/>
      <c r="H89" s="398"/>
      <c r="I89" s="172"/>
      <c r="J89" s="63"/>
      <c r="K89" s="63"/>
      <c r="L89" s="61"/>
    </row>
    <row r="90" spans="2:20" s="1" customFormat="1" ht="6.95" customHeight="1">
      <c r="B90" s="41"/>
      <c r="C90" s="63"/>
      <c r="D90" s="63"/>
      <c r="E90" s="63"/>
      <c r="F90" s="63"/>
      <c r="G90" s="63"/>
      <c r="H90" s="63"/>
      <c r="I90" s="172"/>
      <c r="J90" s="63"/>
      <c r="K90" s="63"/>
      <c r="L90" s="61"/>
    </row>
    <row r="91" spans="2:20" s="1" customFormat="1" ht="18" customHeight="1">
      <c r="B91" s="41"/>
      <c r="C91" s="65" t="s">
        <v>24</v>
      </c>
      <c r="D91" s="63"/>
      <c r="E91" s="63"/>
      <c r="F91" s="173" t="str">
        <f>F14</f>
        <v>Praha 4, k.ú. Lhotka 728071</v>
      </c>
      <c r="G91" s="63"/>
      <c r="H91" s="63"/>
      <c r="I91" s="174" t="s">
        <v>26</v>
      </c>
      <c r="J91" s="73" t="str">
        <f>IF(J14="","",J14)</f>
        <v>10. 8. 2018</v>
      </c>
      <c r="K91" s="63"/>
      <c r="L91" s="61"/>
    </row>
    <row r="92" spans="2:20" s="1" customFormat="1" ht="6.95" customHeight="1">
      <c r="B92" s="41"/>
      <c r="C92" s="63"/>
      <c r="D92" s="63"/>
      <c r="E92" s="63"/>
      <c r="F92" s="63"/>
      <c r="G92" s="63"/>
      <c r="H92" s="63"/>
      <c r="I92" s="172"/>
      <c r="J92" s="63"/>
      <c r="K92" s="63"/>
      <c r="L92" s="61"/>
    </row>
    <row r="93" spans="2:20" s="1" customFormat="1">
      <c r="B93" s="41"/>
      <c r="C93" s="65" t="s">
        <v>28</v>
      </c>
      <c r="D93" s="63"/>
      <c r="E93" s="63"/>
      <c r="F93" s="173" t="str">
        <f>E17</f>
        <v>Městská část Praha 4</v>
      </c>
      <c r="G93" s="63"/>
      <c r="H93" s="63"/>
      <c r="I93" s="174" t="s">
        <v>35</v>
      </c>
      <c r="J93" s="173" t="str">
        <f>E23</f>
        <v>SUNCAD, s.r.o.</v>
      </c>
      <c r="K93" s="63"/>
      <c r="L93" s="61"/>
    </row>
    <row r="94" spans="2:20" s="1" customFormat="1" ht="14.45" customHeight="1">
      <c r="B94" s="41"/>
      <c r="C94" s="65" t="s">
        <v>33</v>
      </c>
      <c r="D94" s="63"/>
      <c r="E94" s="63"/>
      <c r="F94" s="173" t="str">
        <f>IF(E20="","",E20)</f>
        <v/>
      </c>
      <c r="G94" s="63"/>
      <c r="H94" s="63"/>
      <c r="I94" s="172"/>
      <c r="J94" s="63"/>
      <c r="K94" s="63"/>
      <c r="L94" s="61"/>
    </row>
    <row r="95" spans="2:20" s="1" customFormat="1" ht="10.35" customHeight="1">
      <c r="B95" s="41"/>
      <c r="C95" s="63"/>
      <c r="D95" s="63"/>
      <c r="E95" s="63"/>
      <c r="F95" s="63"/>
      <c r="G95" s="63"/>
      <c r="H95" s="63"/>
      <c r="I95" s="172"/>
      <c r="J95" s="63"/>
      <c r="K95" s="63"/>
      <c r="L95" s="61"/>
    </row>
    <row r="96" spans="2:20" s="10" customFormat="1" ht="29.25" customHeight="1">
      <c r="B96" s="175"/>
      <c r="C96" s="176" t="s">
        <v>171</v>
      </c>
      <c r="D96" s="177" t="s">
        <v>59</v>
      </c>
      <c r="E96" s="177" t="s">
        <v>55</v>
      </c>
      <c r="F96" s="177" t="s">
        <v>172</v>
      </c>
      <c r="G96" s="177" t="s">
        <v>173</v>
      </c>
      <c r="H96" s="177" t="s">
        <v>174</v>
      </c>
      <c r="I96" s="178" t="s">
        <v>175</v>
      </c>
      <c r="J96" s="177" t="s">
        <v>157</v>
      </c>
      <c r="K96" s="179" t="s">
        <v>176</v>
      </c>
      <c r="L96" s="180"/>
      <c r="M96" s="81" t="s">
        <v>177</v>
      </c>
      <c r="N96" s="82" t="s">
        <v>44</v>
      </c>
      <c r="O96" s="82" t="s">
        <v>178</v>
      </c>
      <c r="P96" s="82" t="s">
        <v>179</v>
      </c>
      <c r="Q96" s="82" t="s">
        <v>180</v>
      </c>
      <c r="R96" s="82" t="s">
        <v>181</v>
      </c>
      <c r="S96" s="82" t="s">
        <v>182</v>
      </c>
      <c r="T96" s="83" t="s">
        <v>183</v>
      </c>
    </row>
    <row r="97" spans="2:65" s="1" customFormat="1" ht="29.25" customHeight="1">
      <c r="B97" s="41"/>
      <c r="C97" s="87" t="s">
        <v>158</v>
      </c>
      <c r="D97" s="63"/>
      <c r="E97" s="63"/>
      <c r="F97" s="63"/>
      <c r="G97" s="63"/>
      <c r="H97" s="63"/>
      <c r="I97" s="172"/>
      <c r="J97" s="181">
        <f>BK97</f>
        <v>0</v>
      </c>
      <c r="K97" s="63"/>
      <c r="L97" s="61"/>
      <c r="M97" s="84"/>
      <c r="N97" s="85"/>
      <c r="O97" s="85"/>
      <c r="P97" s="182">
        <f>P98+P277+P365+P553</f>
        <v>0</v>
      </c>
      <c r="Q97" s="85"/>
      <c r="R97" s="182">
        <f>R98+R277+R365+R553</f>
        <v>31.393187519546295</v>
      </c>
      <c r="S97" s="85"/>
      <c r="T97" s="183">
        <f>T98+T277+T365+T553</f>
        <v>1.4999999999999999E-2</v>
      </c>
      <c r="AT97" s="24" t="s">
        <v>73</v>
      </c>
      <c r="AU97" s="24" t="s">
        <v>159</v>
      </c>
      <c r="BK97" s="184">
        <f>BK98+BK277+BK365+BK553</f>
        <v>0</v>
      </c>
    </row>
    <row r="98" spans="2:65" s="11" customFormat="1" ht="37.35" customHeight="1">
      <c r="B98" s="185"/>
      <c r="C98" s="186"/>
      <c r="D98" s="187" t="s">
        <v>73</v>
      </c>
      <c r="E98" s="188" t="s">
        <v>184</v>
      </c>
      <c r="F98" s="188" t="s">
        <v>185</v>
      </c>
      <c r="G98" s="186"/>
      <c r="H98" s="186"/>
      <c r="I98" s="189"/>
      <c r="J98" s="190">
        <f>BK98</f>
        <v>0</v>
      </c>
      <c r="K98" s="186"/>
      <c r="L98" s="191"/>
      <c r="M98" s="192"/>
      <c r="N98" s="193"/>
      <c r="O98" s="193"/>
      <c r="P98" s="194">
        <f>P99+P200+P232+P248+P253+P264+P272</f>
        <v>0</v>
      </c>
      <c r="Q98" s="193"/>
      <c r="R98" s="194">
        <f>R99+R200+R232+R248+R253+R264+R272</f>
        <v>20.506368711071296</v>
      </c>
      <c r="S98" s="193"/>
      <c r="T98" s="195">
        <f>T99+T200+T232+T248+T253+T264+T272</f>
        <v>0</v>
      </c>
      <c r="AR98" s="196" t="s">
        <v>82</v>
      </c>
      <c r="AT98" s="197" t="s">
        <v>73</v>
      </c>
      <c r="AU98" s="197" t="s">
        <v>74</v>
      </c>
      <c r="AY98" s="196" t="s">
        <v>186</v>
      </c>
      <c r="BK98" s="198">
        <f>BK99+BK200+BK232+BK248+BK253+BK264+BK272</f>
        <v>0</v>
      </c>
    </row>
    <row r="99" spans="2:65" s="11" customFormat="1" ht="19.899999999999999" customHeight="1">
      <c r="B99" s="185"/>
      <c r="C99" s="186"/>
      <c r="D99" s="187" t="s">
        <v>73</v>
      </c>
      <c r="E99" s="199" t="s">
        <v>82</v>
      </c>
      <c r="F99" s="199" t="s">
        <v>187</v>
      </c>
      <c r="G99" s="186"/>
      <c r="H99" s="186"/>
      <c r="I99" s="189"/>
      <c r="J99" s="200">
        <f>BK99</f>
        <v>0</v>
      </c>
      <c r="K99" s="186"/>
      <c r="L99" s="191"/>
      <c r="M99" s="192"/>
      <c r="N99" s="193"/>
      <c r="O99" s="193"/>
      <c r="P99" s="194">
        <f>SUM(P100:P199)</f>
        <v>0</v>
      </c>
      <c r="Q99" s="193"/>
      <c r="R99" s="194">
        <f>SUM(R100:R199)</f>
        <v>0</v>
      </c>
      <c r="S99" s="193"/>
      <c r="T99" s="195">
        <f>SUM(T100:T199)</f>
        <v>0</v>
      </c>
      <c r="AR99" s="196" t="s">
        <v>82</v>
      </c>
      <c r="AT99" s="197" t="s">
        <v>73</v>
      </c>
      <c r="AU99" s="197" t="s">
        <v>82</v>
      </c>
      <c r="AY99" s="196" t="s">
        <v>186</v>
      </c>
      <c r="BK99" s="198">
        <f>SUM(BK100:BK199)</f>
        <v>0</v>
      </c>
    </row>
    <row r="100" spans="2:65" s="1" customFormat="1" ht="16.5" customHeight="1">
      <c r="B100" s="41"/>
      <c r="C100" s="201" t="s">
        <v>82</v>
      </c>
      <c r="D100" s="201" t="s">
        <v>188</v>
      </c>
      <c r="E100" s="202" t="s">
        <v>210</v>
      </c>
      <c r="F100" s="203" t="s">
        <v>211</v>
      </c>
      <c r="G100" s="204" t="s">
        <v>212</v>
      </c>
      <c r="H100" s="205">
        <v>8.0909999999999993</v>
      </c>
      <c r="I100" s="206"/>
      <c r="J100" s="207">
        <f>ROUND(I100*H100,2)</f>
        <v>0</v>
      </c>
      <c r="K100" s="203" t="s">
        <v>192</v>
      </c>
      <c r="L100" s="61"/>
      <c r="M100" s="208" t="s">
        <v>30</v>
      </c>
      <c r="N100" s="209" t="s">
        <v>45</v>
      </c>
      <c r="O100" s="42"/>
      <c r="P100" s="210">
        <f>O100*H100</f>
        <v>0</v>
      </c>
      <c r="Q100" s="210">
        <v>0</v>
      </c>
      <c r="R100" s="210">
        <f>Q100*H100</f>
        <v>0</v>
      </c>
      <c r="S100" s="210">
        <v>0</v>
      </c>
      <c r="T100" s="211">
        <f>S100*H100</f>
        <v>0</v>
      </c>
      <c r="AR100" s="24" t="s">
        <v>193</v>
      </c>
      <c r="AT100" s="24" t="s">
        <v>188</v>
      </c>
      <c r="AU100" s="24" t="s">
        <v>84</v>
      </c>
      <c r="AY100" s="24" t="s">
        <v>186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24" t="s">
        <v>82</v>
      </c>
      <c r="BK100" s="212">
        <f>ROUND(I100*H100,2)</f>
        <v>0</v>
      </c>
      <c r="BL100" s="24" t="s">
        <v>193</v>
      </c>
      <c r="BM100" s="24" t="s">
        <v>888</v>
      </c>
    </row>
    <row r="101" spans="2:65" s="1" customFormat="1" ht="27">
      <c r="B101" s="41"/>
      <c r="C101" s="63"/>
      <c r="D101" s="213" t="s">
        <v>195</v>
      </c>
      <c r="E101" s="63"/>
      <c r="F101" s="214" t="s">
        <v>214</v>
      </c>
      <c r="G101" s="63"/>
      <c r="H101" s="63"/>
      <c r="I101" s="172"/>
      <c r="J101" s="63"/>
      <c r="K101" s="63"/>
      <c r="L101" s="61"/>
      <c r="M101" s="215"/>
      <c r="N101" s="42"/>
      <c r="O101" s="42"/>
      <c r="P101" s="42"/>
      <c r="Q101" s="42"/>
      <c r="R101" s="42"/>
      <c r="S101" s="42"/>
      <c r="T101" s="78"/>
      <c r="AT101" s="24" t="s">
        <v>195</v>
      </c>
      <c r="AU101" s="24" t="s">
        <v>84</v>
      </c>
    </row>
    <row r="102" spans="2:65" s="13" customFormat="1" ht="13.5">
      <c r="B102" s="227"/>
      <c r="C102" s="228"/>
      <c r="D102" s="213" t="s">
        <v>197</v>
      </c>
      <c r="E102" s="229" t="s">
        <v>30</v>
      </c>
      <c r="F102" s="230" t="s">
        <v>889</v>
      </c>
      <c r="G102" s="228"/>
      <c r="H102" s="229" t="s">
        <v>30</v>
      </c>
      <c r="I102" s="231"/>
      <c r="J102" s="228"/>
      <c r="K102" s="228"/>
      <c r="L102" s="232"/>
      <c r="M102" s="233"/>
      <c r="N102" s="234"/>
      <c r="O102" s="234"/>
      <c r="P102" s="234"/>
      <c r="Q102" s="234"/>
      <c r="R102" s="234"/>
      <c r="S102" s="234"/>
      <c r="T102" s="235"/>
      <c r="AT102" s="236" t="s">
        <v>197</v>
      </c>
      <c r="AU102" s="236" t="s">
        <v>84</v>
      </c>
      <c r="AV102" s="13" t="s">
        <v>82</v>
      </c>
      <c r="AW102" s="13" t="s">
        <v>37</v>
      </c>
      <c r="AX102" s="13" t="s">
        <v>74</v>
      </c>
      <c r="AY102" s="236" t="s">
        <v>186</v>
      </c>
    </row>
    <row r="103" spans="2:65" s="12" customFormat="1" ht="13.5">
      <c r="B103" s="216"/>
      <c r="C103" s="217"/>
      <c r="D103" s="213" t="s">
        <v>197</v>
      </c>
      <c r="E103" s="218" t="s">
        <v>30</v>
      </c>
      <c r="F103" s="219" t="s">
        <v>890</v>
      </c>
      <c r="G103" s="217"/>
      <c r="H103" s="220">
        <v>8.0909999999999993</v>
      </c>
      <c r="I103" s="221"/>
      <c r="J103" s="217"/>
      <c r="K103" s="217"/>
      <c r="L103" s="222"/>
      <c r="M103" s="223"/>
      <c r="N103" s="224"/>
      <c r="O103" s="224"/>
      <c r="P103" s="224"/>
      <c r="Q103" s="224"/>
      <c r="R103" s="224"/>
      <c r="S103" s="224"/>
      <c r="T103" s="225"/>
      <c r="AT103" s="226" t="s">
        <v>197</v>
      </c>
      <c r="AU103" s="226" t="s">
        <v>84</v>
      </c>
      <c r="AV103" s="12" t="s">
        <v>84</v>
      </c>
      <c r="AW103" s="12" t="s">
        <v>37</v>
      </c>
      <c r="AX103" s="12" t="s">
        <v>74</v>
      </c>
      <c r="AY103" s="226" t="s">
        <v>186</v>
      </c>
    </row>
    <row r="104" spans="2:65" s="1" customFormat="1" ht="16.5" customHeight="1">
      <c r="B104" s="41"/>
      <c r="C104" s="201" t="s">
        <v>84</v>
      </c>
      <c r="D104" s="201" t="s">
        <v>188</v>
      </c>
      <c r="E104" s="202" t="s">
        <v>891</v>
      </c>
      <c r="F104" s="203" t="s">
        <v>892</v>
      </c>
      <c r="G104" s="204" t="s">
        <v>212</v>
      </c>
      <c r="H104" s="205">
        <v>29.65</v>
      </c>
      <c r="I104" s="206"/>
      <c r="J104" s="207">
        <f>ROUND(I104*H104,2)</f>
        <v>0</v>
      </c>
      <c r="K104" s="203" t="s">
        <v>192</v>
      </c>
      <c r="L104" s="61"/>
      <c r="M104" s="208" t="s">
        <v>30</v>
      </c>
      <c r="N104" s="209" t="s">
        <v>45</v>
      </c>
      <c r="O104" s="42"/>
      <c r="P104" s="210">
        <f>O104*H104</f>
        <v>0</v>
      </c>
      <c r="Q104" s="210">
        <v>0</v>
      </c>
      <c r="R104" s="210">
        <f>Q104*H104</f>
        <v>0</v>
      </c>
      <c r="S104" s="210">
        <v>0</v>
      </c>
      <c r="T104" s="211">
        <f>S104*H104</f>
        <v>0</v>
      </c>
      <c r="AR104" s="24" t="s">
        <v>193</v>
      </c>
      <c r="AT104" s="24" t="s">
        <v>188</v>
      </c>
      <c r="AU104" s="24" t="s">
        <v>84</v>
      </c>
      <c r="AY104" s="24" t="s">
        <v>186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24" t="s">
        <v>82</v>
      </c>
      <c r="BK104" s="212">
        <f>ROUND(I104*H104,2)</f>
        <v>0</v>
      </c>
      <c r="BL104" s="24" t="s">
        <v>193</v>
      </c>
      <c r="BM104" s="24" t="s">
        <v>893</v>
      </c>
    </row>
    <row r="105" spans="2:65" s="1" customFormat="1" ht="27">
      <c r="B105" s="41"/>
      <c r="C105" s="63"/>
      <c r="D105" s="213" t="s">
        <v>195</v>
      </c>
      <c r="E105" s="63"/>
      <c r="F105" s="214" t="s">
        <v>894</v>
      </c>
      <c r="G105" s="63"/>
      <c r="H105" s="63"/>
      <c r="I105" s="172"/>
      <c r="J105" s="63"/>
      <c r="K105" s="63"/>
      <c r="L105" s="61"/>
      <c r="M105" s="215"/>
      <c r="N105" s="42"/>
      <c r="O105" s="42"/>
      <c r="P105" s="42"/>
      <c r="Q105" s="42"/>
      <c r="R105" s="42"/>
      <c r="S105" s="42"/>
      <c r="T105" s="78"/>
      <c r="AT105" s="24" t="s">
        <v>195</v>
      </c>
      <c r="AU105" s="24" t="s">
        <v>84</v>
      </c>
    </row>
    <row r="106" spans="2:65" s="13" customFormat="1" ht="13.5">
      <c r="B106" s="227"/>
      <c r="C106" s="228"/>
      <c r="D106" s="213" t="s">
        <v>197</v>
      </c>
      <c r="E106" s="229" t="s">
        <v>30</v>
      </c>
      <c r="F106" s="230" t="s">
        <v>895</v>
      </c>
      <c r="G106" s="228"/>
      <c r="H106" s="229" t="s">
        <v>30</v>
      </c>
      <c r="I106" s="231"/>
      <c r="J106" s="228"/>
      <c r="K106" s="228"/>
      <c r="L106" s="232"/>
      <c r="M106" s="233"/>
      <c r="N106" s="234"/>
      <c r="O106" s="234"/>
      <c r="P106" s="234"/>
      <c r="Q106" s="234"/>
      <c r="R106" s="234"/>
      <c r="S106" s="234"/>
      <c r="T106" s="235"/>
      <c r="AT106" s="236" t="s">
        <v>197</v>
      </c>
      <c r="AU106" s="236" t="s">
        <v>84</v>
      </c>
      <c r="AV106" s="13" t="s">
        <v>82</v>
      </c>
      <c r="AW106" s="13" t="s">
        <v>37</v>
      </c>
      <c r="AX106" s="13" t="s">
        <v>74</v>
      </c>
      <c r="AY106" s="236" t="s">
        <v>186</v>
      </c>
    </row>
    <row r="107" spans="2:65" s="12" customFormat="1" ht="13.5">
      <c r="B107" s="216"/>
      <c r="C107" s="217"/>
      <c r="D107" s="213" t="s">
        <v>197</v>
      </c>
      <c r="E107" s="218" t="s">
        <v>30</v>
      </c>
      <c r="F107" s="219" t="s">
        <v>896</v>
      </c>
      <c r="G107" s="217"/>
      <c r="H107" s="220">
        <v>27.428000000000001</v>
      </c>
      <c r="I107" s="221"/>
      <c r="J107" s="217"/>
      <c r="K107" s="217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197</v>
      </c>
      <c r="AU107" s="226" t="s">
        <v>84</v>
      </c>
      <c r="AV107" s="12" t="s">
        <v>84</v>
      </c>
      <c r="AW107" s="12" t="s">
        <v>37</v>
      </c>
      <c r="AX107" s="12" t="s">
        <v>74</v>
      </c>
      <c r="AY107" s="226" t="s">
        <v>186</v>
      </c>
    </row>
    <row r="108" spans="2:65" s="12" customFormat="1" ht="13.5">
      <c r="B108" s="216"/>
      <c r="C108" s="217"/>
      <c r="D108" s="213" t="s">
        <v>197</v>
      </c>
      <c r="E108" s="218" t="s">
        <v>30</v>
      </c>
      <c r="F108" s="219" t="s">
        <v>897</v>
      </c>
      <c r="G108" s="217"/>
      <c r="H108" s="220">
        <v>2.222</v>
      </c>
      <c r="I108" s="221"/>
      <c r="J108" s="217"/>
      <c r="K108" s="217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197</v>
      </c>
      <c r="AU108" s="226" t="s">
        <v>84</v>
      </c>
      <c r="AV108" s="12" t="s">
        <v>84</v>
      </c>
      <c r="AW108" s="12" t="s">
        <v>37</v>
      </c>
      <c r="AX108" s="12" t="s">
        <v>74</v>
      </c>
      <c r="AY108" s="226" t="s">
        <v>186</v>
      </c>
    </row>
    <row r="109" spans="2:65" s="1" customFormat="1" ht="16.5" customHeight="1">
      <c r="B109" s="41"/>
      <c r="C109" s="201" t="s">
        <v>203</v>
      </c>
      <c r="D109" s="201" t="s">
        <v>188</v>
      </c>
      <c r="E109" s="202" t="s">
        <v>898</v>
      </c>
      <c r="F109" s="203" t="s">
        <v>899</v>
      </c>
      <c r="G109" s="204" t="s">
        <v>212</v>
      </c>
      <c r="H109" s="205">
        <v>14.824999999999999</v>
      </c>
      <c r="I109" s="206"/>
      <c r="J109" s="207">
        <f>ROUND(I109*H109,2)</f>
        <v>0</v>
      </c>
      <c r="K109" s="203" t="s">
        <v>192</v>
      </c>
      <c r="L109" s="61"/>
      <c r="M109" s="208" t="s">
        <v>30</v>
      </c>
      <c r="N109" s="209" t="s">
        <v>45</v>
      </c>
      <c r="O109" s="42"/>
      <c r="P109" s="210">
        <f>O109*H109</f>
        <v>0</v>
      </c>
      <c r="Q109" s="210">
        <v>0</v>
      </c>
      <c r="R109" s="210">
        <f>Q109*H109</f>
        <v>0</v>
      </c>
      <c r="S109" s="210">
        <v>0</v>
      </c>
      <c r="T109" s="211">
        <f>S109*H109</f>
        <v>0</v>
      </c>
      <c r="AR109" s="24" t="s">
        <v>193</v>
      </c>
      <c r="AT109" s="24" t="s">
        <v>188</v>
      </c>
      <c r="AU109" s="24" t="s">
        <v>84</v>
      </c>
      <c r="AY109" s="24" t="s">
        <v>186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24" t="s">
        <v>82</v>
      </c>
      <c r="BK109" s="212">
        <f>ROUND(I109*H109,2)</f>
        <v>0</v>
      </c>
      <c r="BL109" s="24" t="s">
        <v>193</v>
      </c>
      <c r="BM109" s="24" t="s">
        <v>900</v>
      </c>
    </row>
    <row r="110" spans="2:65" s="1" customFormat="1" ht="27">
      <c r="B110" s="41"/>
      <c r="C110" s="63"/>
      <c r="D110" s="213" t="s">
        <v>195</v>
      </c>
      <c r="E110" s="63"/>
      <c r="F110" s="214" t="s">
        <v>901</v>
      </c>
      <c r="G110" s="63"/>
      <c r="H110" s="63"/>
      <c r="I110" s="172"/>
      <c r="J110" s="63"/>
      <c r="K110" s="63"/>
      <c r="L110" s="61"/>
      <c r="M110" s="215"/>
      <c r="N110" s="42"/>
      <c r="O110" s="42"/>
      <c r="P110" s="42"/>
      <c r="Q110" s="42"/>
      <c r="R110" s="42"/>
      <c r="S110" s="42"/>
      <c r="T110" s="78"/>
      <c r="AT110" s="24" t="s">
        <v>195</v>
      </c>
      <c r="AU110" s="24" t="s">
        <v>84</v>
      </c>
    </row>
    <row r="111" spans="2:65" s="13" customFormat="1" ht="13.5">
      <c r="B111" s="227"/>
      <c r="C111" s="228"/>
      <c r="D111" s="213" t="s">
        <v>197</v>
      </c>
      <c r="E111" s="229" t="s">
        <v>30</v>
      </c>
      <c r="F111" s="230" t="s">
        <v>227</v>
      </c>
      <c r="G111" s="228"/>
      <c r="H111" s="229" t="s">
        <v>30</v>
      </c>
      <c r="I111" s="231"/>
      <c r="J111" s="228"/>
      <c r="K111" s="228"/>
      <c r="L111" s="232"/>
      <c r="M111" s="233"/>
      <c r="N111" s="234"/>
      <c r="O111" s="234"/>
      <c r="P111" s="234"/>
      <c r="Q111" s="234"/>
      <c r="R111" s="234"/>
      <c r="S111" s="234"/>
      <c r="T111" s="235"/>
      <c r="AT111" s="236" t="s">
        <v>197</v>
      </c>
      <c r="AU111" s="236" t="s">
        <v>84</v>
      </c>
      <c r="AV111" s="13" t="s">
        <v>82</v>
      </c>
      <c r="AW111" s="13" t="s">
        <v>37</v>
      </c>
      <c r="AX111" s="13" t="s">
        <v>74</v>
      </c>
      <c r="AY111" s="236" t="s">
        <v>186</v>
      </c>
    </row>
    <row r="112" spans="2:65" s="13" customFormat="1" ht="13.5">
      <c r="B112" s="227"/>
      <c r="C112" s="228"/>
      <c r="D112" s="213" t="s">
        <v>197</v>
      </c>
      <c r="E112" s="229" t="s">
        <v>30</v>
      </c>
      <c r="F112" s="230" t="s">
        <v>895</v>
      </c>
      <c r="G112" s="228"/>
      <c r="H112" s="229" t="s">
        <v>30</v>
      </c>
      <c r="I112" s="231"/>
      <c r="J112" s="228"/>
      <c r="K112" s="228"/>
      <c r="L112" s="232"/>
      <c r="M112" s="233"/>
      <c r="N112" s="234"/>
      <c r="O112" s="234"/>
      <c r="P112" s="234"/>
      <c r="Q112" s="234"/>
      <c r="R112" s="234"/>
      <c r="S112" s="234"/>
      <c r="T112" s="235"/>
      <c r="AT112" s="236" t="s">
        <v>197</v>
      </c>
      <c r="AU112" s="236" t="s">
        <v>84</v>
      </c>
      <c r="AV112" s="13" t="s">
        <v>82</v>
      </c>
      <c r="AW112" s="13" t="s">
        <v>37</v>
      </c>
      <c r="AX112" s="13" t="s">
        <v>74</v>
      </c>
      <c r="AY112" s="236" t="s">
        <v>186</v>
      </c>
    </row>
    <row r="113" spans="2:65" s="12" customFormat="1" ht="13.5">
      <c r="B113" s="216"/>
      <c r="C113" s="217"/>
      <c r="D113" s="213" t="s">
        <v>197</v>
      </c>
      <c r="E113" s="218" t="s">
        <v>30</v>
      </c>
      <c r="F113" s="219" t="s">
        <v>896</v>
      </c>
      <c r="G113" s="217"/>
      <c r="H113" s="220">
        <v>27.428000000000001</v>
      </c>
      <c r="I113" s="221"/>
      <c r="J113" s="217"/>
      <c r="K113" s="217"/>
      <c r="L113" s="222"/>
      <c r="M113" s="223"/>
      <c r="N113" s="224"/>
      <c r="O113" s="224"/>
      <c r="P113" s="224"/>
      <c r="Q113" s="224"/>
      <c r="R113" s="224"/>
      <c r="S113" s="224"/>
      <c r="T113" s="225"/>
      <c r="AT113" s="226" t="s">
        <v>197</v>
      </c>
      <c r="AU113" s="226" t="s">
        <v>84</v>
      </c>
      <c r="AV113" s="12" t="s">
        <v>84</v>
      </c>
      <c r="AW113" s="12" t="s">
        <v>37</v>
      </c>
      <c r="AX113" s="12" t="s">
        <v>74</v>
      </c>
      <c r="AY113" s="226" t="s">
        <v>186</v>
      </c>
    </row>
    <row r="114" spans="2:65" s="12" customFormat="1" ht="13.5">
      <c r="B114" s="216"/>
      <c r="C114" s="217"/>
      <c r="D114" s="213" t="s">
        <v>197</v>
      </c>
      <c r="E114" s="218" t="s">
        <v>30</v>
      </c>
      <c r="F114" s="219" t="s">
        <v>897</v>
      </c>
      <c r="G114" s="217"/>
      <c r="H114" s="220">
        <v>2.222</v>
      </c>
      <c r="I114" s="221"/>
      <c r="J114" s="217"/>
      <c r="K114" s="217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197</v>
      </c>
      <c r="AU114" s="226" t="s">
        <v>84</v>
      </c>
      <c r="AV114" s="12" t="s">
        <v>84</v>
      </c>
      <c r="AW114" s="12" t="s">
        <v>37</v>
      </c>
      <c r="AX114" s="12" t="s">
        <v>74</v>
      </c>
      <c r="AY114" s="226" t="s">
        <v>186</v>
      </c>
    </row>
    <row r="115" spans="2:65" s="12" customFormat="1" ht="13.5">
      <c r="B115" s="216"/>
      <c r="C115" s="217"/>
      <c r="D115" s="213" t="s">
        <v>197</v>
      </c>
      <c r="E115" s="217"/>
      <c r="F115" s="219" t="s">
        <v>902</v>
      </c>
      <c r="G115" s="217"/>
      <c r="H115" s="220">
        <v>14.824999999999999</v>
      </c>
      <c r="I115" s="221"/>
      <c r="J115" s="217"/>
      <c r="K115" s="217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197</v>
      </c>
      <c r="AU115" s="226" t="s">
        <v>84</v>
      </c>
      <c r="AV115" s="12" t="s">
        <v>84</v>
      </c>
      <c r="AW115" s="12" t="s">
        <v>6</v>
      </c>
      <c r="AX115" s="12" t="s">
        <v>82</v>
      </c>
      <c r="AY115" s="226" t="s">
        <v>186</v>
      </c>
    </row>
    <row r="116" spans="2:65" s="1" customFormat="1" ht="16.5" customHeight="1">
      <c r="B116" s="41"/>
      <c r="C116" s="201" t="s">
        <v>193</v>
      </c>
      <c r="D116" s="201" t="s">
        <v>188</v>
      </c>
      <c r="E116" s="202" t="s">
        <v>267</v>
      </c>
      <c r="F116" s="203" t="s">
        <v>268</v>
      </c>
      <c r="G116" s="204" t="s">
        <v>212</v>
      </c>
      <c r="H116" s="205">
        <v>39.457000000000001</v>
      </c>
      <c r="I116" s="206"/>
      <c r="J116" s="207">
        <f>ROUND(I116*H116,2)</f>
        <v>0</v>
      </c>
      <c r="K116" s="203" t="s">
        <v>192</v>
      </c>
      <c r="L116" s="61"/>
      <c r="M116" s="208" t="s">
        <v>30</v>
      </c>
      <c r="N116" s="209" t="s">
        <v>45</v>
      </c>
      <c r="O116" s="42"/>
      <c r="P116" s="210">
        <f>O116*H116</f>
        <v>0</v>
      </c>
      <c r="Q116" s="210">
        <v>0</v>
      </c>
      <c r="R116" s="210">
        <f>Q116*H116</f>
        <v>0</v>
      </c>
      <c r="S116" s="210">
        <v>0</v>
      </c>
      <c r="T116" s="211">
        <f>S116*H116</f>
        <v>0</v>
      </c>
      <c r="AR116" s="24" t="s">
        <v>193</v>
      </c>
      <c r="AT116" s="24" t="s">
        <v>188</v>
      </c>
      <c r="AU116" s="24" t="s">
        <v>84</v>
      </c>
      <c r="AY116" s="24" t="s">
        <v>186</v>
      </c>
      <c r="BE116" s="212">
        <f>IF(N116="základní",J116,0)</f>
        <v>0</v>
      </c>
      <c r="BF116" s="212">
        <f>IF(N116="snížená",J116,0)</f>
        <v>0</v>
      </c>
      <c r="BG116" s="212">
        <f>IF(N116="zákl. přenesená",J116,0)</f>
        <v>0</v>
      </c>
      <c r="BH116" s="212">
        <f>IF(N116="sníž. přenesená",J116,0)</f>
        <v>0</v>
      </c>
      <c r="BI116" s="212">
        <f>IF(N116="nulová",J116,0)</f>
        <v>0</v>
      </c>
      <c r="BJ116" s="24" t="s">
        <v>82</v>
      </c>
      <c r="BK116" s="212">
        <f>ROUND(I116*H116,2)</f>
        <v>0</v>
      </c>
      <c r="BL116" s="24" t="s">
        <v>193</v>
      </c>
      <c r="BM116" s="24" t="s">
        <v>903</v>
      </c>
    </row>
    <row r="117" spans="2:65" s="1" customFormat="1" ht="40.5">
      <c r="B117" s="41"/>
      <c r="C117" s="63"/>
      <c r="D117" s="213" t="s">
        <v>195</v>
      </c>
      <c r="E117" s="63"/>
      <c r="F117" s="214" t="s">
        <v>270</v>
      </c>
      <c r="G117" s="63"/>
      <c r="H117" s="63"/>
      <c r="I117" s="172"/>
      <c r="J117" s="63"/>
      <c r="K117" s="63"/>
      <c r="L117" s="61"/>
      <c r="M117" s="215"/>
      <c r="N117" s="42"/>
      <c r="O117" s="42"/>
      <c r="P117" s="42"/>
      <c r="Q117" s="42"/>
      <c r="R117" s="42"/>
      <c r="S117" s="42"/>
      <c r="T117" s="78"/>
      <c r="AT117" s="24" t="s">
        <v>195</v>
      </c>
      <c r="AU117" s="24" t="s">
        <v>84</v>
      </c>
    </row>
    <row r="118" spans="2:65" s="13" customFormat="1" ht="13.5">
      <c r="B118" s="227"/>
      <c r="C118" s="228"/>
      <c r="D118" s="213" t="s">
        <v>197</v>
      </c>
      <c r="E118" s="229" t="s">
        <v>30</v>
      </c>
      <c r="F118" s="230" t="s">
        <v>904</v>
      </c>
      <c r="G118" s="228"/>
      <c r="H118" s="229" t="s">
        <v>30</v>
      </c>
      <c r="I118" s="231"/>
      <c r="J118" s="228"/>
      <c r="K118" s="228"/>
      <c r="L118" s="232"/>
      <c r="M118" s="233"/>
      <c r="N118" s="234"/>
      <c r="O118" s="234"/>
      <c r="P118" s="234"/>
      <c r="Q118" s="234"/>
      <c r="R118" s="234"/>
      <c r="S118" s="234"/>
      <c r="T118" s="235"/>
      <c r="AT118" s="236" t="s">
        <v>197</v>
      </c>
      <c r="AU118" s="236" t="s">
        <v>84</v>
      </c>
      <c r="AV118" s="13" t="s">
        <v>82</v>
      </c>
      <c r="AW118" s="13" t="s">
        <v>37</v>
      </c>
      <c r="AX118" s="13" t="s">
        <v>74</v>
      </c>
      <c r="AY118" s="236" t="s">
        <v>186</v>
      </c>
    </row>
    <row r="119" spans="2:65" s="13" customFormat="1" ht="13.5">
      <c r="B119" s="227"/>
      <c r="C119" s="228"/>
      <c r="D119" s="213" t="s">
        <v>197</v>
      </c>
      <c r="E119" s="229" t="s">
        <v>30</v>
      </c>
      <c r="F119" s="230" t="s">
        <v>889</v>
      </c>
      <c r="G119" s="228"/>
      <c r="H119" s="229" t="s">
        <v>30</v>
      </c>
      <c r="I119" s="231"/>
      <c r="J119" s="228"/>
      <c r="K119" s="228"/>
      <c r="L119" s="232"/>
      <c r="M119" s="233"/>
      <c r="N119" s="234"/>
      <c r="O119" s="234"/>
      <c r="P119" s="234"/>
      <c r="Q119" s="234"/>
      <c r="R119" s="234"/>
      <c r="S119" s="234"/>
      <c r="T119" s="235"/>
      <c r="AT119" s="236" t="s">
        <v>197</v>
      </c>
      <c r="AU119" s="236" t="s">
        <v>84</v>
      </c>
      <c r="AV119" s="13" t="s">
        <v>82</v>
      </c>
      <c r="AW119" s="13" t="s">
        <v>37</v>
      </c>
      <c r="AX119" s="13" t="s">
        <v>74</v>
      </c>
      <c r="AY119" s="236" t="s">
        <v>186</v>
      </c>
    </row>
    <row r="120" spans="2:65" s="12" customFormat="1" ht="13.5">
      <c r="B120" s="216"/>
      <c r="C120" s="217"/>
      <c r="D120" s="213" t="s">
        <v>197</v>
      </c>
      <c r="E120" s="218" t="s">
        <v>30</v>
      </c>
      <c r="F120" s="219" t="s">
        <v>890</v>
      </c>
      <c r="G120" s="217"/>
      <c r="H120" s="220">
        <v>8.0909999999999993</v>
      </c>
      <c r="I120" s="221"/>
      <c r="J120" s="217"/>
      <c r="K120" s="217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197</v>
      </c>
      <c r="AU120" s="226" t="s">
        <v>84</v>
      </c>
      <c r="AV120" s="12" t="s">
        <v>84</v>
      </c>
      <c r="AW120" s="12" t="s">
        <v>37</v>
      </c>
      <c r="AX120" s="12" t="s">
        <v>74</v>
      </c>
      <c r="AY120" s="226" t="s">
        <v>186</v>
      </c>
    </row>
    <row r="121" spans="2:65" s="13" customFormat="1" ht="13.5">
      <c r="B121" s="227"/>
      <c r="C121" s="228"/>
      <c r="D121" s="213" t="s">
        <v>197</v>
      </c>
      <c r="E121" s="229" t="s">
        <v>30</v>
      </c>
      <c r="F121" s="230" t="s">
        <v>905</v>
      </c>
      <c r="G121" s="228"/>
      <c r="H121" s="229" t="s">
        <v>30</v>
      </c>
      <c r="I121" s="231"/>
      <c r="J121" s="228"/>
      <c r="K121" s="228"/>
      <c r="L121" s="232"/>
      <c r="M121" s="233"/>
      <c r="N121" s="234"/>
      <c r="O121" s="234"/>
      <c r="P121" s="234"/>
      <c r="Q121" s="234"/>
      <c r="R121" s="234"/>
      <c r="S121" s="234"/>
      <c r="T121" s="235"/>
      <c r="AT121" s="236" t="s">
        <v>197</v>
      </c>
      <c r="AU121" s="236" t="s">
        <v>84</v>
      </c>
      <c r="AV121" s="13" t="s">
        <v>82</v>
      </c>
      <c r="AW121" s="13" t="s">
        <v>37</v>
      </c>
      <c r="AX121" s="13" t="s">
        <v>74</v>
      </c>
      <c r="AY121" s="236" t="s">
        <v>186</v>
      </c>
    </row>
    <row r="122" spans="2:65" s="12" customFormat="1" ht="13.5">
      <c r="B122" s="216"/>
      <c r="C122" s="217"/>
      <c r="D122" s="213" t="s">
        <v>197</v>
      </c>
      <c r="E122" s="218" t="s">
        <v>30</v>
      </c>
      <c r="F122" s="219" t="s">
        <v>906</v>
      </c>
      <c r="G122" s="217"/>
      <c r="H122" s="220">
        <v>22.196000000000002</v>
      </c>
      <c r="I122" s="221"/>
      <c r="J122" s="217"/>
      <c r="K122" s="217"/>
      <c r="L122" s="222"/>
      <c r="M122" s="223"/>
      <c r="N122" s="224"/>
      <c r="O122" s="224"/>
      <c r="P122" s="224"/>
      <c r="Q122" s="224"/>
      <c r="R122" s="224"/>
      <c r="S122" s="224"/>
      <c r="T122" s="225"/>
      <c r="AT122" s="226" t="s">
        <v>197</v>
      </c>
      <c r="AU122" s="226" t="s">
        <v>84</v>
      </c>
      <c r="AV122" s="12" t="s">
        <v>84</v>
      </c>
      <c r="AW122" s="12" t="s">
        <v>37</v>
      </c>
      <c r="AX122" s="12" t="s">
        <v>74</v>
      </c>
      <c r="AY122" s="226" t="s">
        <v>186</v>
      </c>
    </row>
    <row r="123" spans="2:65" s="13" customFormat="1" ht="27">
      <c r="B123" s="227"/>
      <c r="C123" s="228"/>
      <c r="D123" s="213" t="s">
        <v>197</v>
      </c>
      <c r="E123" s="229" t="s">
        <v>30</v>
      </c>
      <c r="F123" s="230" t="s">
        <v>274</v>
      </c>
      <c r="G123" s="228"/>
      <c r="H123" s="229" t="s">
        <v>30</v>
      </c>
      <c r="I123" s="231"/>
      <c r="J123" s="228"/>
      <c r="K123" s="228"/>
      <c r="L123" s="232"/>
      <c r="M123" s="233"/>
      <c r="N123" s="234"/>
      <c r="O123" s="234"/>
      <c r="P123" s="234"/>
      <c r="Q123" s="234"/>
      <c r="R123" s="234"/>
      <c r="S123" s="234"/>
      <c r="T123" s="235"/>
      <c r="AT123" s="236" t="s">
        <v>197</v>
      </c>
      <c r="AU123" s="236" t="s">
        <v>84</v>
      </c>
      <c r="AV123" s="13" t="s">
        <v>82</v>
      </c>
      <c r="AW123" s="13" t="s">
        <v>37</v>
      </c>
      <c r="AX123" s="13" t="s">
        <v>74</v>
      </c>
      <c r="AY123" s="236" t="s">
        <v>186</v>
      </c>
    </row>
    <row r="124" spans="2:65" s="13" customFormat="1" ht="13.5">
      <c r="B124" s="227"/>
      <c r="C124" s="228"/>
      <c r="D124" s="213" t="s">
        <v>197</v>
      </c>
      <c r="E124" s="229" t="s">
        <v>30</v>
      </c>
      <c r="F124" s="230" t="s">
        <v>907</v>
      </c>
      <c r="G124" s="228"/>
      <c r="H124" s="229" t="s">
        <v>30</v>
      </c>
      <c r="I124" s="231"/>
      <c r="J124" s="228"/>
      <c r="K124" s="228"/>
      <c r="L124" s="232"/>
      <c r="M124" s="233"/>
      <c r="N124" s="234"/>
      <c r="O124" s="234"/>
      <c r="P124" s="234"/>
      <c r="Q124" s="234"/>
      <c r="R124" s="234"/>
      <c r="S124" s="234"/>
      <c r="T124" s="235"/>
      <c r="AT124" s="236" t="s">
        <v>197</v>
      </c>
      <c r="AU124" s="236" t="s">
        <v>84</v>
      </c>
      <c r="AV124" s="13" t="s">
        <v>82</v>
      </c>
      <c r="AW124" s="13" t="s">
        <v>37</v>
      </c>
      <c r="AX124" s="13" t="s">
        <v>74</v>
      </c>
      <c r="AY124" s="236" t="s">
        <v>186</v>
      </c>
    </row>
    <row r="125" spans="2:65" s="12" customFormat="1" ht="13.5">
      <c r="B125" s="216"/>
      <c r="C125" s="217"/>
      <c r="D125" s="213" t="s">
        <v>197</v>
      </c>
      <c r="E125" s="218" t="s">
        <v>30</v>
      </c>
      <c r="F125" s="219" t="s">
        <v>908</v>
      </c>
      <c r="G125" s="217"/>
      <c r="H125" s="220">
        <v>8.0909999999999993</v>
      </c>
      <c r="I125" s="221"/>
      <c r="J125" s="217"/>
      <c r="K125" s="217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197</v>
      </c>
      <c r="AU125" s="226" t="s">
        <v>84</v>
      </c>
      <c r="AV125" s="12" t="s">
        <v>84</v>
      </c>
      <c r="AW125" s="12" t="s">
        <v>37</v>
      </c>
      <c r="AX125" s="12" t="s">
        <v>74</v>
      </c>
      <c r="AY125" s="226" t="s">
        <v>186</v>
      </c>
    </row>
    <row r="126" spans="2:65" s="12" customFormat="1" ht="13.5">
      <c r="B126" s="216"/>
      <c r="C126" s="217"/>
      <c r="D126" s="213" t="s">
        <v>197</v>
      </c>
      <c r="E126" s="218" t="s">
        <v>30</v>
      </c>
      <c r="F126" s="219" t="s">
        <v>909</v>
      </c>
      <c r="G126" s="217"/>
      <c r="H126" s="220">
        <v>-0.84</v>
      </c>
      <c r="I126" s="221"/>
      <c r="J126" s="217"/>
      <c r="K126" s="217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197</v>
      </c>
      <c r="AU126" s="226" t="s">
        <v>84</v>
      </c>
      <c r="AV126" s="12" t="s">
        <v>84</v>
      </c>
      <c r="AW126" s="12" t="s">
        <v>37</v>
      </c>
      <c r="AX126" s="12" t="s">
        <v>74</v>
      </c>
      <c r="AY126" s="226" t="s">
        <v>186</v>
      </c>
    </row>
    <row r="127" spans="2:65" s="12" customFormat="1" ht="13.5">
      <c r="B127" s="216"/>
      <c r="C127" s="217"/>
      <c r="D127" s="213" t="s">
        <v>197</v>
      </c>
      <c r="E127" s="218" t="s">
        <v>30</v>
      </c>
      <c r="F127" s="219" t="s">
        <v>910</v>
      </c>
      <c r="G127" s="217"/>
      <c r="H127" s="220">
        <v>-0.184</v>
      </c>
      <c r="I127" s="221"/>
      <c r="J127" s="217"/>
      <c r="K127" s="217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197</v>
      </c>
      <c r="AU127" s="226" t="s">
        <v>84</v>
      </c>
      <c r="AV127" s="12" t="s">
        <v>84</v>
      </c>
      <c r="AW127" s="12" t="s">
        <v>37</v>
      </c>
      <c r="AX127" s="12" t="s">
        <v>74</v>
      </c>
      <c r="AY127" s="226" t="s">
        <v>186</v>
      </c>
    </row>
    <row r="128" spans="2:65" s="13" customFormat="1" ht="13.5">
      <c r="B128" s="227"/>
      <c r="C128" s="228"/>
      <c r="D128" s="213" t="s">
        <v>197</v>
      </c>
      <c r="E128" s="229" t="s">
        <v>30</v>
      </c>
      <c r="F128" s="230" t="s">
        <v>911</v>
      </c>
      <c r="G128" s="228"/>
      <c r="H128" s="229" t="s">
        <v>30</v>
      </c>
      <c r="I128" s="231"/>
      <c r="J128" s="228"/>
      <c r="K128" s="228"/>
      <c r="L128" s="232"/>
      <c r="M128" s="233"/>
      <c r="N128" s="234"/>
      <c r="O128" s="234"/>
      <c r="P128" s="234"/>
      <c r="Q128" s="234"/>
      <c r="R128" s="234"/>
      <c r="S128" s="234"/>
      <c r="T128" s="235"/>
      <c r="AT128" s="236" t="s">
        <v>197</v>
      </c>
      <c r="AU128" s="236" t="s">
        <v>84</v>
      </c>
      <c r="AV128" s="13" t="s">
        <v>82</v>
      </c>
      <c r="AW128" s="13" t="s">
        <v>37</v>
      </c>
      <c r="AX128" s="13" t="s">
        <v>74</v>
      </c>
      <c r="AY128" s="236" t="s">
        <v>186</v>
      </c>
    </row>
    <row r="129" spans="2:65" s="12" customFormat="1" ht="13.5">
      <c r="B129" s="216"/>
      <c r="C129" s="217"/>
      <c r="D129" s="213" t="s">
        <v>197</v>
      </c>
      <c r="E129" s="218" t="s">
        <v>30</v>
      </c>
      <c r="F129" s="219" t="s">
        <v>912</v>
      </c>
      <c r="G129" s="217"/>
      <c r="H129" s="220">
        <v>2.4660000000000002</v>
      </c>
      <c r="I129" s="221"/>
      <c r="J129" s="217"/>
      <c r="K129" s="217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197</v>
      </c>
      <c r="AU129" s="226" t="s">
        <v>84</v>
      </c>
      <c r="AV129" s="12" t="s">
        <v>84</v>
      </c>
      <c r="AW129" s="12" t="s">
        <v>37</v>
      </c>
      <c r="AX129" s="12" t="s">
        <v>74</v>
      </c>
      <c r="AY129" s="226" t="s">
        <v>186</v>
      </c>
    </row>
    <row r="130" spans="2:65" s="12" customFormat="1" ht="13.5">
      <c r="B130" s="216"/>
      <c r="C130" s="217"/>
      <c r="D130" s="213" t="s">
        <v>197</v>
      </c>
      <c r="E130" s="218" t="s">
        <v>30</v>
      </c>
      <c r="F130" s="219" t="s">
        <v>913</v>
      </c>
      <c r="G130" s="217"/>
      <c r="H130" s="220">
        <v>-0.36299999999999999</v>
      </c>
      <c r="I130" s="221"/>
      <c r="J130" s="217"/>
      <c r="K130" s="217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197</v>
      </c>
      <c r="AU130" s="226" t="s">
        <v>84</v>
      </c>
      <c r="AV130" s="12" t="s">
        <v>84</v>
      </c>
      <c r="AW130" s="12" t="s">
        <v>37</v>
      </c>
      <c r="AX130" s="12" t="s">
        <v>74</v>
      </c>
      <c r="AY130" s="226" t="s">
        <v>186</v>
      </c>
    </row>
    <row r="131" spans="2:65" s="1" customFormat="1" ht="25.5" customHeight="1">
      <c r="B131" s="41"/>
      <c r="C131" s="201" t="s">
        <v>216</v>
      </c>
      <c r="D131" s="201" t="s">
        <v>188</v>
      </c>
      <c r="E131" s="202" t="s">
        <v>283</v>
      </c>
      <c r="F131" s="203" t="s">
        <v>284</v>
      </c>
      <c r="G131" s="204" t="s">
        <v>212</v>
      </c>
      <c r="H131" s="205">
        <v>18.552</v>
      </c>
      <c r="I131" s="206"/>
      <c r="J131" s="207">
        <f>ROUND(I131*H131,2)</f>
        <v>0</v>
      </c>
      <c r="K131" s="203" t="s">
        <v>30</v>
      </c>
      <c r="L131" s="61"/>
      <c r="M131" s="208" t="s">
        <v>30</v>
      </c>
      <c r="N131" s="209" t="s">
        <v>45</v>
      </c>
      <c r="O131" s="42"/>
      <c r="P131" s="210">
        <f>O131*H131</f>
        <v>0</v>
      </c>
      <c r="Q131" s="210">
        <v>0</v>
      </c>
      <c r="R131" s="210">
        <f>Q131*H131</f>
        <v>0</v>
      </c>
      <c r="S131" s="210">
        <v>0</v>
      </c>
      <c r="T131" s="211">
        <f>S131*H131</f>
        <v>0</v>
      </c>
      <c r="AR131" s="24" t="s">
        <v>193</v>
      </c>
      <c r="AT131" s="24" t="s">
        <v>188</v>
      </c>
      <c r="AU131" s="24" t="s">
        <v>84</v>
      </c>
      <c r="AY131" s="24" t="s">
        <v>186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24" t="s">
        <v>82</v>
      </c>
      <c r="BK131" s="212">
        <f>ROUND(I131*H131,2)</f>
        <v>0</v>
      </c>
      <c r="BL131" s="24" t="s">
        <v>193</v>
      </c>
      <c r="BM131" s="24" t="s">
        <v>914</v>
      </c>
    </row>
    <row r="132" spans="2:65" s="1" customFormat="1" ht="27">
      <c r="B132" s="41"/>
      <c r="C132" s="63"/>
      <c r="D132" s="213" t="s">
        <v>195</v>
      </c>
      <c r="E132" s="63"/>
      <c r="F132" s="214" t="s">
        <v>284</v>
      </c>
      <c r="G132" s="63"/>
      <c r="H132" s="63"/>
      <c r="I132" s="172"/>
      <c r="J132" s="63"/>
      <c r="K132" s="63"/>
      <c r="L132" s="61"/>
      <c r="M132" s="215"/>
      <c r="N132" s="42"/>
      <c r="O132" s="42"/>
      <c r="P132" s="42"/>
      <c r="Q132" s="42"/>
      <c r="R132" s="42"/>
      <c r="S132" s="42"/>
      <c r="T132" s="78"/>
      <c r="AT132" s="24" t="s">
        <v>195</v>
      </c>
      <c r="AU132" s="24" t="s">
        <v>84</v>
      </c>
    </row>
    <row r="133" spans="2:65" s="13" customFormat="1" ht="13.5">
      <c r="B133" s="227"/>
      <c r="C133" s="228"/>
      <c r="D133" s="213" t="s">
        <v>197</v>
      </c>
      <c r="E133" s="229" t="s">
        <v>30</v>
      </c>
      <c r="F133" s="230" t="s">
        <v>895</v>
      </c>
      <c r="G133" s="228"/>
      <c r="H133" s="229" t="s">
        <v>30</v>
      </c>
      <c r="I133" s="231"/>
      <c r="J133" s="228"/>
      <c r="K133" s="228"/>
      <c r="L133" s="232"/>
      <c r="M133" s="233"/>
      <c r="N133" s="234"/>
      <c r="O133" s="234"/>
      <c r="P133" s="234"/>
      <c r="Q133" s="234"/>
      <c r="R133" s="234"/>
      <c r="S133" s="234"/>
      <c r="T133" s="235"/>
      <c r="AT133" s="236" t="s">
        <v>197</v>
      </c>
      <c r="AU133" s="236" t="s">
        <v>84</v>
      </c>
      <c r="AV133" s="13" t="s">
        <v>82</v>
      </c>
      <c r="AW133" s="13" t="s">
        <v>37</v>
      </c>
      <c r="AX133" s="13" t="s">
        <v>74</v>
      </c>
      <c r="AY133" s="236" t="s">
        <v>186</v>
      </c>
    </row>
    <row r="134" spans="2:65" s="12" customFormat="1" ht="13.5">
      <c r="B134" s="216"/>
      <c r="C134" s="217"/>
      <c r="D134" s="213" t="s">
        <v>197</v>
      </c>
      <c r="E134" s="218" t="s">
        <v>30</v>
      </c>
      <c r="F134" s="219" t="s">
        <v>896</v>
      </c>
      <c r="G134" s="217"/>
      <c r="H134" s="220">
        <v>27.428000000000001</v>
      </c>
      <c r="I134" s="221"/>
      <c r="J134" s="217"/>
      <c r="K134" s="217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197</v>
      </c>
      <c r="AU134" s="226" t="s">
        <v>84</v>
      </c>
      <c r="AV134" s="12" t="s">
        <v>84</v>
      </c>
      <c r="AW134" s="12" t="s">
        <v>37</v>
      </c>
      <c r="AX134" s="12" t="s">
        <v>74</v>
      </c>
      <c r="AY134" s="226" t="s">
        <v>186</v>
      </c>
    </row>
    <row r="135" spans="2:65" s="12" customFormat="1" ht="13.5">
      <c r="B135" s="216"/>
      <c r="C135" s="217"/>
      <c r="D135" s="213" t="s">
        <v>197</v>
      </c>
      <c r="E135" s="218" t="s">
        <v>30</v>
      </c>
      <c r="F135" s="219" t="s">
        <v>897</v>
      </c>
      <c r="G135" s="217"/>
      <c r="H135" s="220">
        <v>2.222</v>
      </c>
      <c r="I135" s="221"/>
      <c r="J135" s="217"/>
      <c r="K135" s="217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197</v>
      </c>
      <c r="AU135" s="226" t="s">
        <v>84</v>
      </c>
      <c r="AV135" s="12" t="s">
        <v>84</v>
      </c>
      <c r="AW135" s="12" t="s">
        <v>37</v>
      </c>
      <c r="AX135" s="12" t="s">
        <v>74</v>
      </c>
      <c r="AY135" s="226" t="s">
        <v>186</v>
      </c>
    </row>
    <row r="136" spans="2:65" s="13" customFormat="1" ht="13.5">
      <c r="B136" s="227"/>
      <c r="C136" s="228"/>
      <c r="D136" s="213" t="s">
        <v>197</v>
      </c>
      <c r="E136" s="229" t="s">
        <v>30</v>
      </c>
      <c r="F136" s="230" t="s">
        <v>905</v>
      </c>
      <c r="G136" s="228"/>
      <c r="H136" s="229" t="s">
        <v>30</v>
      </c>
      <c r="I136" s="231"/>
      <c r="J136" s="228"/>
      <c r="K136" s="228"/>
      <c r="L136" s="232"/>
      <c r="M136" s="233"/>
      <c r="N136" s="234"/>
      <c r="O136" s="234"/>
      <c r="P136" s="234"/>
      <c r="Q136" s="234"/>
      <c r="R136" s="234"/>
      <c r="S136" s="234"/>
      <c r="T136" s="235"/>
      <c r="AT136" s="236" t="s">
        <v>197</v>
      </c>
      <c r="AU136" s="236" t="s">
        <v>84</v>
      </c>
      <c r="AV136" s="13" t="s">
        <v>82</v>
      </c>
      <c r="AW136" s="13" t="s">
        <v>37</v>
      </c>
      <c r="AX136" s="13" t="s">
        <v>74</v>
      </c>
      <c r="AY136" s="236" t="s">
        <v>186</v>
      </c>
    </row>
    <row r="137" spans="2:65" s="12" customFormat="1" ht="13.5">
      <c r="B137" s="216"/>
      <c r="C137" s="217"/>
      <c r="D137" s="213" t="s">
        <v>197</v>
      </c>
      <c r="E137" s="218" t="s">
        <v>30</v>
      </c>
      <c r="F137" s="219" t="s">
        <v>915</v>
      </c>
      <c r="G137" s="217"/>
      <c r="H137" s="220">
        <v>-11.098000000000001</v>
      </c>
      <c r="I137" s="221"/>
      <c r="J137" s="217"/>
      <c r="K137" s="217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197</v>
      </c>
      <c r="AU137" s="226" t="s">
        <v>84</v>
      </c>
      <c r="AV137" s="12" t="s">
        <v>84</v>
      </c>
      <c r="AW137" s="12" t="s">
        <v>37</v>
      </c>
      <c r="AX137" s="12" t="s">
        <v>74</v>
      </c>
      <c r="AY137" s="226" t="s">
        <v>186</v>
      </c>
    </row>
    <row r="138" spans="2:65" s="1" customFormat="1" ht="16.5" customHeight="1">
      <c r="B138" s="41"/>
      <c r="C138" s="201" t="s">
        <v>222</v>
      </c>
      <c r="D138" s="201" t="s">
        <v>188</v>
      </c>
      <c r="E138" s="202" t="s">
        <v>287</v>
      </c>
      <c r="F138" s="203" t="s">
        <v>288</v>
      </c>
      <c r="G138" s="204" t="s">
        <v>212</v>
      </c>
      <c r="H138" s="205">
        <v>15.683999999999999</v>
      </c>
      <c r="I138" s="206"/>
      <c r="J138" s="207">
        <f>ROUND(I138*H138,2)</f>
        <v>0</v>
      </c>
      <c r="K138" s="203" t="s">
        <v>192</v>
      </c>
      <c r="L138" s="61"/>
      <c r="M138" s="208" t="s">
        <v>30</v>
      </c>
      <c r="N138" s="209" t="s">
        <v>45</v>
      </c>
      <c r="O138" s="42"/>
      <c r="P138" s="210">
        <f>O138*H138</f>
        <v>0</v>
      </c>
      <c r="Q138" s="210">
        <v>0</v>
      </c>
      <c r="R138" s="210">
        <f>Q138*H138</f>
        <v>0</v>
      </c>
      <c r="S138" s="210">
        <v>0</v>
      </c>
      <c r="T138" s="211">
        <f>S138*H138</f>
        <v>0</v>
      </c>
      <c r="AR138" s="24" t="s">
        <v>193</v>
      </c>
      <c r="AT138" s="24" t="s">
        <v>188</v>
      </c>
      <c r="AU138" s="24" t="s">
        <v>84</v>
      </c>
      <c r="AY138" s="24" t="s">
        <v>186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24" t="s">
        <v>82</v>
      </c>
      <c r="BK138" s="212">
        <f>ROUND(I138*H138,2)</f>
        <v>0</v>
      </c>
      <c r="BL138" s="24" t="s">
        <v>193</v>
      </c>
      <c r="BM138" s="24" t="s">
        <v>916</v>
      </c>
    </row>
    <row r="139" spans="2:65" s="1" customFormat="1" ht="27">
      <c r="B139" s="41"/>
      <c r="C139" s="63"/>
      <c r="D139" s="213" t="s">
        <v>195</v>
      </c>
      <c r="E139" s="63"/>
      <c r="F139" s="214" t="s">
        <v>290</v>
      </c>
      <c r="G139" s="63"/>
      <c r="H139" s="63"/>
      <c r="I139" s="172"/>
      <c r="J139" s="63"/>
      <c r="K139" s="63"/>
      <c r="L139" s="61"/>
      <c r="M139" s="215"/>
      <c r="N139" s="42"/>
      <c r="O139" s="42"/>
      <c r="P139" s="42"/>
      <c r="Q139" s="42"/>
      <c r="R139" s="42"/>
      <c r="S139" s="42"/>
      <c r="T139" s="78"/>
      <c r="AT139" s="24" t="s">
        <v>195</v>
      </c>
      <c r="AU139" s="24" t="s">
        <v>84</v>
      </c>
    </row>
    <row r="140" spans="2:65" s="13" customFormat="1" ht="13.5">
      <c r="B140" s="227"/>
      <c r="C140" s="228"/>
      <c r="D140" s="213" t="s">
        <v>197</v>
      </c>
      <c r="E140" s="229" t="s">
        <v>30</v>
      </c>
      <c r="F140" s="230" t="s">
        <v>917</v>
      </c>
      <c r="G140" s="228"/>
      <c r="H140" s="229" t="s">
        <v>30</v>
      </c>
      <c r="I140" s="231"/>
      <c r="J140" s="228"/>
      <c r="K140" s="228"/>
      <c r="L140" s="232"/>
      <c r="M140" s="233"/>
      <c r="N140" s="234"/>
      <c r="O140" s="234"/>
      <c r="P140" s="234"/>
      <c r="Q140" s="234"/>
      <c r="R140" s="234"/>
      <c r="S140" s="234"/>
      <c r="T140" s="235"/>
      <c r="AT140" s="236" t="s">
        <v>197</v>
      </c>
      <c r="AU140" s="236" t="s">
        <v>84</v>
      </c>
      <c r="AV140" s="13" t="s">
        <v>82</v>
      </c>
      <c r="AW140" s="13" t="s">
        <v>37</v>
      </c>
      <c r="AX140" s="13" t="s">
        <v>74</v>
      </c>
      <c r="AY140" s="236" t="s">
        <v>186</v>
      </c>
    </row>
    <row r="141" spans="2:65" s="13" customFormat="1" ht="13.5">
      <c r="B141" s="227"/>
      <c r="C141" s="228"/>
      <c r="D141" s="213" t="s">
        <v>197</v>
      </c>
      <c r="E141" s="229" t="s">
        <v>30</v>
      </c>
      <c r="F141" s="230" t="s">
        <v>895</v>
      </c>
      <c r="G141" s="228"/>
      <c r="H141" s="229" t="s">
        <v>30</v>
      </c>
      <c r="I141" s="231"/>
      <c r="J141" s="228"/>
      <c r="K141" s="228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197</v>
      </c>
      <c r="AU141" s="236" t="s">
        <v>84</v>
      </c>
      <c r="AV141" s="13" t="s">
        <v>82</v>
      </c>
      <c r="AW141" s="13" t="s">
        <v>37</v>
      </c>
      <c r="AX141" s="13" t="s">
        <v>74</v>
      </c>
      <c r="AY141" s="236" t="s">
        <v>186</v>
      </c>
    </row>
    <row r="142" spans="2:65" s="12" customFormat="1" ht="13.5">
      <c r="B142" s="216"/>
      <c r="C142" s="217"/>
      <c r="D142" s="213" t="s">
        <v>197</v>
      </c>
      <c r="E142" s="218" t="s">
        <v>30</v>
      </c>
      <c r="F142" s="219" t="s">
        <v>918</v>
      </c>
      <c r="G142" s="217"/>
      <c r="H142" s="220">
        <v>12.137</v>
      </c>
      <c r="I142" s="221"/>
      <c r="J142" s="217"/>
      <c r="K142" s="217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197</v>
      </c>
      <c r="AU142" s="226" t="s">
        <v>84</v>
      </c>
      <c r="AV142" s="12" t="s">
        <v>84</v>
      </c>
      <c r="AW142" s="12" t="s">
        <v>37</v>
      </c>
      <c r="AX142" s="12" t="s">
        <v>74</v>
      </c>
      <c r="AY142" s="226" t="s">
        <v>186</v>
      </c>
    </row>
    <row r="143" spans="2:65" s="12" customFormat="1" ht="13.5">
      <c r="B143" s="216"/>
      <c r="C143" s="217"/>
      <c r="D143" s="213" t="s">
        <v>197</v>
      </c>
      <c r="E143" s="218" t="s">
        <v>30</v>
      </c>
      <c r="F143" s="219" t="s">
        <v>897</v>
      </c>
      <c r="G143" s="217"/>
      <c r="H143" s="220">
        <v>2.222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197</v>
      </c>
      <c r="AU143" s="226" t="s">
        <v>84</v>
      </c>
      <c r="AV143" s="12" t="s">
        <v>84</v>
      </c>
      <c r="AW143" s="12" t="s">
        <v>37</v>
      </c>
      <c r="AX143" s="12" t="s">
        <v>74</v>
      </c>
      <c r="AY143" s="226" t="s">
        <v>186</v>
      </c>
    </row>
    <row r="144" spans="2:65" s="12" customFormat="1" ht="13.5">
      <c r="B144" s="216"/>
      <c r="C144" s="217"/>
      <c r="D144" s="213" t="s">
        <v>197</v>
      </c>
      <c r="E144" s="218" t="s">
        <v>30</v>
      </c>
      <c r="F144" s="219" t="s">
        <v>919</v>
      </c>
      <c r="G144" s="217"/>
      <c r="H144" s="220">
        <v>-1.26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197</v>
      </c>
      <c r="AU144" s="226" t="s">
        <v>84</v>
      </c>
      <c r="AV144" s="12" t="s">
        <v>84</v>
      </c>
      <c r="AW144" s="12" t="s">
        <v>37</v>
      </c>
      <c r="AX144" s="12" t="s">
        <v>74</v>
      </c>
      <c r="AY144" s="226" t="s">
        <v>186</v>
      </c>
    </row>
    <row r="145" spans="2:65" s="12" customFormat="1" ht="13.5">
      <c r="B145" s="216"/>
      <c r="C145" s="217"/>
      <c r="D145" s="213" t="s">
        <v>197</v>
      </c>
      <c r="E145" s="218" t="s">
        <v>30</v>
      </c>
      <c r="F145" s="219" t="s">
        <v>920</v>
      </c>
      <c r="G145" s="217"/>
      <c r="H145" s="220">
        <v>-0.27600000000000002</v>
      </c>
      <c r="I145" s="221"/>
      <c r="J145" s="217"/>
      <c r="K145" s="217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197</v>
      </c>
      <c r="AU145" s="226" t="s">
        <v>84</v>
      </c>
      <c r="AV145" s="12" t="s">
        <v>84</v>
      </c>
      <c r="AW145" s="12" t="s">
        <v>37</v>
      </c>
      <c r="AX145" s="12" t="s">
        <v>74</v>
      </c>
      <c r="AY145" s="226" t="s">
        <v>186</v>
      </c>
    </row>
    <row r="146" spans="2:65" s="12" customFormat="1" ht="13.5">
      <c r="B146" s="216"/>
      <c r="C146" s="217"/>
      <c r="D146" s="213" t="s">
        <v>197</v>
      </c>
      <c r="E146" s="218" t="s">
        <v>30</v>
      </c>
      <c r="F146" s="219" t="s">
        <v>921</v>
      </c>
      <c r="G146" s="217"/>
      <c r="H146" s="220">
        <v>-1.7250000000000001</v>
      </c>
      <c r="I146" s="221"/>
      <c r="J146" s="217"/>
      <c r="K146" s="217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197</v>
      </c>
      <c r="AU146" s="226" t="s">
        <v>84</v>
      </c>
      <c r="AV146" s="12" t="s">
        <v>84</v>
      </c>
      <c r="AW146" s="12" t="s">
        <v>37</v>
      </c>
      <c r="AX146" s="12" t="s">
        <v>74</v>
      </c>
      <c r="AY146" s="226" t="s">
        <v>186</v>
      </c>
    </row>
    <row r="147" spans="2:65" s="13" customFormat="1" ht="27">
      <c r="B147" s="227"/>
      <c r="C147" s="228"/>
      <c r="D147" s="213" t="s">
        <v>197</v>
      </c>
      <c r="E147" s="229" t="s">
        <v>30</v>
      </c>
      <c r="F147" s="230" t="s">
        <v>274</v>
      </c>
      <c r="G147" s="228"/>
      <c r="H147" s="229" t="s">
        <v>30</v>
      </c>
      <c r="I147" s="231"/>
      <c r="J147" s="228"/>
      <c r="K147" s="228"/>
      <c r="L147" s="232"/>
      <c r="M147" s="233"/>
      <c r="N147" s="234"/>
      <c r="O147" s="234"/>
      <c r="P147" s="234"/>
      <c r="Q147" s="234"/>
      <c r="R147" s="234"/>
      <c r="S147" s="234"/>
      <c r="T147" s="235"/>
      <c r="AT147" s="236" t="s">
        <v>197</v>
      </c>
      <c r="AU147" s="236" t="s">
        <v>84</v>
      </c>
      <c r="AV147" s="13" t="s">
        <v>82</v>
      </c>
      <c r="AW147" s="13" t="s">
        <v>37</v>
      </c>
      <c r="AX147" s="13" t="s">
        <v>74</v>
      </c>
      <c r="AY147" s="236" t="s">
        <v>186</v>
      </c>
    </row>
    <row r="148" spans="2:65" s="13" customFormat="1" ht="13.5">
      <c r="B148" s="227"/>
      <c r="C148" s="228"/>
      <c r="D148" s="213" t="s">
        <v>197</v>
      </c>
      <c r="E148" s="229" t="s">
        <v>30</v>
      </c>
      <c r="F148" s="230" t="s">
        <v>907</v>
      </c>
      <c r="G148" s="228"/>
      <c r="H148" s="229" t="s">
        <v>30</v>
      </c>
      <c r="I148" s="231"/>
      <c r="J148" s="228"/>
      <c r="K148" s="228"/>
      <c r="L148" s="232"/>
      <c r="M148" s="233"/>
      <c r="N148" s="234"/>
      <c r="O148" s="234"/>
      <c r="P148" s="234"/>
      <c r="Q148" s="234"/>
      <c r="R148" s="234"/>
      <c r="S148" s="234"/>
      <c r="T148" s="235"/>
      <c r="AT148" s="236" t="s">
        <v>197</v>
      </c>
      <c r="AU148" s="236" t="s">
        <v>84</v>
      </c>
      <c r="AV148" s="13" t="s">
        <v>82</v>
      </c>
      <c r="AW148" s="13" t="s">
        <v>37</v>
      </c>
      <c r="AX148" s="13" t="s">
        <v>74</v>
      </c>
      <c r="AY148" s="236" t="s">
        <v>186</v>
      </c>
    </row>
    <row r="149" spans="2:65" s="12" customFormat="1" ht="13.5">
      <c r="B149" s="216"/>
      <c r="C149" s="217"/>
      <c r="D149" s="213" t="s">
        <v>197</v>
      </c>
      <c r="E149" s="218" t="s">
        <v>30</v>
      </c>
      <c r="F149" s="219" t="s">
        <v>922</v>
      </c>
      <c r="G149" s="217"/>
      <c r="H149" s="220">
        <v>4.0460000000000003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197</v>
      </c>
      <c r="AU149" s="226" t="s">
        <v>84</v>
      </c>
      <c r="AV149" s="12" t="s">
        <v>84</v>
      </c>
      <c r="AW149" s="12" t="s">
        <v>37</v>
      </c>
      <c r="AX149" s="12" t="s">
        <v>74</v>
      </c>
      <c r="AY149" s="226" t="s">
        <v>186</v>
      </c>
    </row>
    <row r="150" spans="2:65" s="12" customFormat="1" ht="13.5">
      <c r="B150" s="216"/>
      <c r="C150" s="217"/>
      <c r="D150" s="213" t="s">
        <v>197</v>
      </c>
      <c r="E150" s="218" t="s">
        <v>30</v>
      </c>
      <c r="F150" s="219" t="s">
        <v>923</v>
      </c>
      <c r="G150" s="217"/>
      <c r="H150" s="220">
        <v>-0.42</v>
      </c>
      <c r="I150" s="221"/>
      <c r="J150" s="217"/>
      <c r="K150" s="217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197</v>
      </c>
      <c r="AU150" s="226" t="s">
        <v>84</v>
      </c>
      <c r="AV150" s="12" t="s">
        <v>84</v>
      </c>
      <c r="AW150" s="12" t="s">
        <v>37</v>
      </c>
      <c r="AX150" s="12" t="s">
        <v>74</v>
      </c>
      <c r="AY150" s="226" t="s">
        <v>186</v>
      </c>
    </row>
    <row r="151" spans="2:65" s="12" customFormat="1" ht="13.5">
      <c r="B151" s="216"/>
      <c r="C151" s="217"/>
      <c r="D151" s="213" t="s">
        <v>197</v>
      </c>
      <c r="E151" s="218" t="s">
        <v>30</v>
      </c>
      <c r="F151" s="219" t="s">
        <v>924</v>
      </c>
      <c r="G151" s="217"/>
      <c r="H151" s="220">
        <v>-9.1999999999999998E-2</v>
      </c>
      <c r="I151" s="221"/>
      <c r="J151" s="217"/>
      <c r="K151" s="217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197</v>
      </c>
      <c r="AU151" s="226" t="s">
        <v>84</v>
      </c>
      <c r="AV151" s="12" t="s">
        <v>84</v>
      </c>
      <c r="AW151" s="12" t="s">
        <v>37</v>
      </c>
      <c r="AX151" s="12" t="s">
        <v>74</v>
      </c>
      <c r="AY151" s="226" t="s">
        <v>186</v>
      </c>
    </row>
    <row r="152" spans="2:65" s="13" customFormat="1" ht="13.5">
      <c r="B152" s="227"/>
      <c r="C152" s="228"/>
      <c r="D152" s="213" t="s">
        <v>197</v>
      </c>
      <c r="E152" s="229" t="s">
        <v>30</v>
      </c>
      <c r="F152" s="230" t="s">
        <v>911</v>
      </c>
      <c r="G152" s="228"/>
      <c r="H152" s="229" t="s">
        <v>30</v>
      </c>
      <c r="I152" s="231"/>
      <c r="J152" s="228"/>
      <c r="K152" s="228"/>
      <c r="L152" s="232"/>
      <c r="M152" s="233"/>
      <c r="N152" s="234"/>
      <c r="O152" s="234"/>
      <c r="P152" s="234"/>
      <c r="Q152" s="234"/>
      <c r="R152" s="234"/>
      <c r="S152" s="234"/>
      <c r="T152" s="235"/>
      <c r="AT152" s="236" t="s">
        <v>197</v>
      </c>
      <c r="AU152" s="236" t="s">
        <v>84</v>
      </c>
      <c r="AV152" s="13" t="s">
        <v>82</v>
      </c>
      <c r="AW152" s="13" t="s">
        <v>37</v>
      </c>
      <c r="AX152" s="13" t="s">
        <v>74</v>
      </c>
      <c r="AY152" s="236" t="s">
        <v>186</v>
      </c>
    </row>
    <row r="153" spans="2:65" s="12" customFormat="1" ht="13.5">
      <c r="B153" s="216"/>
      <c r="C153" s="217"/>
      <c r="D153" s="213" t="s">
        <v>197</v>
      </c>
      <c r="E153" s="218" t="s">
        <v>30</v>
      </c>
      <c r="F153" s="219" t="s">
        <v>925</v>
      </c>
      <c r="G153" s="217"/>
      <c r="H153" s="220">
        <v>1.2330000000000001</v>
      </c>
      <c r="I153" s="221"/>
      <c r="J153" s="217"/>
      <c r="K153" s="217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197</v>
      </c>
      <c r="AU153" s="226" t="s">
        <v>84</v>
      </c>
      <c r="AV153" s="12" t="s">
        <v>84</v>
      </c>
      <c r="AW153" s="12" t="s">
        <v>37</v>
      </c>
      <c r="AX153" s="12" t="s">
        <v>74</v>
      </c>
      <c r="AY153" s="226" t="s">
        <v>186</v>
      </c>
    </row>
    <row r="154" spans="2:65" s="12" customFormat="1" ht="13.5">
      <c r="B154" s="216"/>
      <c r="C154" s="217"/>
      <c r="D154" s="213" t="s">
        <v>197</v>
      </c>
      <c r="E154" s="218" t="s">
        <v>30</v>
      </c>
      <c r="F154" s="219" t="s">
        <v>926</v>
      </c>
      <c r="G154" s="217"/>
      <c r="H154" s="220">
        <v>-0.18099999999999999</v>
      </c>
      <c r="I154" s="221"/>
      <c r="J154" s="217"/>
      <c r="K154" s="217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197</v>
      </c>
      <c r="AU154" s="226" t="s">
        <v>84</v>
      </c>
      <c r="AV154" s="12" t="s">
        <v>84</v>
      </c>
      <c r="AW154" s="12" t="s">
        <v>37</v>
      </c>
      <c r="AX154" s="12" t="s">
        <v>74</v>
      </c>
      <c r="AY154" s="226" t="s">
        <v>186</v>
      </c>
    </row>
    <row r="155" spans="2:65" s="1" customFormat="1" ht="16.5" customHeight="1">
      <c r="B155" s="41"/>
      <c r="C155" s="201" t="s">
        <v>229</v>
      </c>
      <c r="D155" s="201" t="s">
        <v>188</v>
      </c>
      <c r="E155" s="202" t="s">
        <v>308</v>
      </c>
      <c r="F155" s="203" t="s">
        <v>309</v>
      </c>
      <c r="G155" s="204" t="s">
        <v>304</v>
      </c>
      <c r="H155" s="205">
        <v>33.393999999999998</v>
      </c>
      <c r="I155" s="206"/>
      <c r="J155" s="207">
        <f>ROUND(I155*H155,2)</f>
        <v>0</v>
      </c>
      <c r="K155" s="203" t="s">
        <v>192</v>
      </c>
      <c r="L155" s="61"/>
      <c r="M155" s="208" t="s">
        <v>30</v>
      </c>
      <c r="N155" s="209" t="s">
        <v>45</v>
      </c>
      <c r="O155" s="42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AR155" s="24" t="s">
        <v>193</v>
      </c>
      <c r="AT155" s="24" t="s">
        <v>188</v>
      </c>
      <c r="AU155" s="24" t="s">
        <v>84</v>
      </c>
      <c r="AY155" s="24" t="s">
        <v>186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24" t="s">
        <v>82</v>
      </c>
      <c r="BK155" s="212">
        <f>ROUND(I155*H155,2)</f>
        <v>0</v>
      </c>
      <c r="BL155" s="24" t="s">
        <v>193</v>
      </c>
      <c r="BM155" s="24" t="s">
        <v>927</v>
      </c>
    </row>
    <row r="156" spans="2:65" s="1" customFormat="1" ht="27">
      <c r="B156" s="41"/>
      <c r="C156" s="63"/>
      <c r="D156" s="213" t="s">
        <v>195</v>
      </c>
      <c r="E156" s="63"/>
      <c r="F156" s="214" t="s">
        <v>311</v>
      </c>
      <c r="G156" s="63"/>
      <c r="H156" s="63"/>
      <c r="I156" s="172"/>
      <c r="J156" s="63"/>
      <c r="K156" s="63"/>
      <c r="L156" s="61"/>
      <c r="M156" s="215"/>
      <c r="N156" s="42"/>
      <c r="O156" s="42"/>
      <c r="P156" s="42"/>
      <c r="Q156" s="42"/>
      <c r="R156" s="42"/>
      <c r="S156" s="42"/>
      <c r="T156" s="78"/>
      <c r="AT156" s="24" t="s">
        <v>195</v>
      </c>
      <c r="AU156" s="24" t="s">
        <v>84</v>
      </c>
    </row>
    <row r="157" spans="2:65" s="13" customFormat="1" ht="13.5">
      <c r="B157" s="227"/>
      <c r="C157" s="228"/>
      <c r="D157" s="213" t="s">
        <v>197</v>
      </c>
      <c r="E157" s="229" t="s">
        <v>30</v>
      </c>
      <c r="F157" s="230" t="s">
        <v>895</v>
      </c>
      <c r="G157" s="228"/>
      <c r="H157" s="229" t="s">
        <v>30</v>
      </c>
      <c r="I157" s="231"/>
      <c r="J157" s="228"/>
      <c r="K157" s="228"/>
      <c r="L157" s="232"/>
      <c r="M157" s="233"/>
      <c r="N157" s="234"/>
      <c r="O157" s="234"/>
      <c r="P157" s="234"/>
      <c r="Q157" s="234"/>
      <c r="R157" s="234"/>
      <c r="S157" s="234"/>
      <c r="T157" s="235"/>
      <c r="AT157" s="236" t="s">
        <v>197</v>
      </c>
      <c r="AU157" s="236" t="s">
        <v>84</v>
      </c>
      <c r="AV157" s="13" t="s">
        <v>82</v>
      </c>
      <c r="AW157" s="13" t="s">
        <v>37</v>
      </c>
      <c r="AX157" s="13" t="s">
        <v>74</v>
      </c>
      <c r="AY157" s="236" t="s">
        <v>186</v>
      </c>
    </row>
    <row r="158" spans="2:65" s="12" customFormat="1" ht="13.5">
      <c r="B158" s="216"/>
      <c r="C158" s="217"/>
      <c r="D158" s="213" t="s">
        <v>197</v>
      </c>
      <c r="E158" s="218" t="s">
        <v>30</v>
      </c>
      <c r="F158" s="219" t="s">
        <v>896</v>
      </c>
      <c r="G158" s="217"/>
      <c r="H158" s="220">
        <v>27.428000000000001</v>
      </c>
      <c r="I158" s="221"/>
      <c r="J158" s="217"/>
      <c r="K158" s="217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197</v>
      </c>
      <c r="AU158" s="226" t="s">
        <v>84</v>
      </c>
      <c r="AV158" s="12" t="s">
        <v>84</v>
      </c>
      <c r="AW158" s="12" t="s">
        <v>37</v>
      </c>
      <c r="AX158" s="12" t="s">
        <v>74</v>
      </c>
      <c r="AY158" s="226" t="s">
        <v>186</v>
      </c>
    </row>
    <row r="159" spans="2:65" s="12" customFormat="1" ht="13.5">
      <c r="B159" s="216"/>
      <c r="C159" s="217"/>
      <c r="D159" s="213" t="s">
        <v>197</v>
      </c>
      <c r="E159" s="218" t="s">
        <v>30</v>
      </c>
      <c r="F159" s="219" t="s">
        <v>897</v>
      </c>
      <c r="G159" s="217"/>
      <c r="H159" s="220">
        <v>2.222</v>
      </c>
      <c r="I159" s="221"/>
      <c r="J159" s="217"/>
      <c r="K159" s="217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197</v>
      </c>
      <c r="AU159" s="226" t="s">
        <v>84</v>
      </c>
      <c r="AV159" s="12" t="s">
        <v>84</v>
      </c>
      <c r="AW159" s="12" t="s">
        <v>37</v>
      </c>
      <c r="AX159" s="12" t="s">
        <v>74</v>
      </c>
      <c r="AY159" s="226" t="s">
        <v>186</v>
      </c>
    </row>
    <row r="160" spans="2:65" s="13" customFormat="1" ht="13.5">
      <c r="B160" s="227"/>
      <c r="C160" s="228"/>
      <c r="D160" s="213" t="s">
        <v>197</v>
      </c>
      <c r="E160" s="229" t="s">
        <v>30</v>
      </c>
      <c r="F160" s="230" t="s">
        <v>905</v>
      </c>
      <c r="G160" s="228"/>
      <c r="H160" s="229" t="s">
        <v>30</v>
      </c>
      <c r="I160" s="231"/>
      <c r="J160" s="228"/>
      <c r="K160" s="228"/>
      <c r="L160" s="232"/>
      <c r="M160" s="233"/>
      <c r="N160" s="234"/>
      <c r="O160" s="234"/>
      <c r="P160" s="234"/>
      <c r="Q160" s="234"/>
      <c r="R160" s="234"/>
      <c r="S160" s="234"/>
      <c r="T160" s="235"/>
      <c r="AT160" s="236" t="s">
        <v>197</v>
      </c>
      <c r="AU160" s="236" t="s">
        <v>84</v>
      </c>
      <c r="AV160" s="13" t="s">
        <v>82</v>
      </c>
      <c r="AW160" s="13" t="s">
        <v>37</v>
      </c>
      <c r="AX160" s="13" t="s">
        <v>74</v>
      </c>
      <c r="AY160" s="236" t="s">
        <v>186</v>
      </c>
    </row>
    <row r="161" spans="2:65" s="12" customFormat="1" ht="13.5">
      <c r="B161" s="216"/>
      <c r="C161" s="217"/>
      <c r="D161" s="213" t="s">
        <v>197</v>
      </c>
      <c r="E161" s="218" t="s">
        <v>30</v>
      </c>
      <c r="F161" s="219" t="s">
        <v>915</v>
      </c>
      <c r="G161" s="217"/>
      <c r="H161" s="220">
        <v>-11.098000000000001</v>
      </c>
      <c r="I161" s="221"/>
      <c r="J161" s="217"/>
      <c r="K161" s="217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197</v>
      </c>
      <c r="AU161" s="226" t="s">
        <v>84</v>
      </c>
      <c r="AV161" s="12" t="s">
        <v>84</v>
      </c>
      <c r="AW161" s="12" t="s">
        <v>37</v>
      </c>
      <c r="AX161" s="12" t="s">
        <v>74</v>
      </c>
      <c r="AY161" s="226" t="s">
        <v>186</v>
      </c>
    </row>
    <row r="162" spans="2:65" s="12" customFormat="1" ht="13.5">
      <c r="B162" s="216"/>
      <c r="C162" s="217"/>
      <c r="D162" s="213" t="s">
        <v>197</v>
      </c>
      <c r="E162" s="217"/>
      <c r="F162" s="219" t="s">
        <v>928</v>
      </c>
      <c r="G162" s="217"/>
      <c r="H162" s="220">
        <v>33.393999999999998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197</v>
      </c>
      <c r="AU162" s="226" t="s">
        <v>84</v>
      </c>
      <c r="AV162" s="12" t="s">
        <v>84</v>
      </c>
      <c r="AW162" s="12" t="s">
        <v>6</v>
      </c>
      <c r="AX162" s="12" t="s">
        <v>82</v>
      </c>
      <c r="AY162" s="226" t="s">
        <v>186</v>
      </c>
    </row>
    <row r="163" spans="2:65" s="1" customFormat="1" ht="16.5" customHeight="1">
      <c r="B163" s="41"/>
      <c r="C163" s="201" t="s">
        <v>236</v>
      </c>
      <c r="D163" s="201" t="s">
        <v>188</v>
      </c>
      <c r="E163" s="202" t="s">
        <v>314</v>
      </c>
      <c r="F163" s="203" t="s">
        <v>315</v>
      </c>
      <c r="G163" s="204" t="s">
        <v>212</v>
      </c>
      <c r="H163" s="205">
        <v>14.632</v>
      </c>
      <c r="I163" s="206"/>
      <c r="J163" s="207">
        <f>ROUND(I163*H163,2)</f>
        <v>0</v>
      </c>
      <c r="K163" s="203" t="s">
        <v>192</v>
      </c>
      <c r="L163" s="61"/>
      <c r="M163" s="208" t="s">
        <v>30</v>
      </c>
      <c r="N163" s="209" t="s">
        <v>45</v>
      </c>
      <c r="O163" s="42"/>
      <c r="P163" s="210">
        <f>O163*H163</f>
        <v>0</v>
      </c>
      <c r="Q163" s="210">
        <v>0</v>
      </c>
      <c r="R163" s="210">
        <f>Q163*H163</f>
        <v>0</v>
      </c>
      <c r="S163" s="210">
        <v>0</v>
      </c>
      <c r="T163" s="211">
        <f>S163*H163</f>
        <v>0</v>
      </c>
      <c r="AR163" s="24" t="s">
        <v>193</v>
      </c>
      <c r="AT163" s="24" t="s">
        <v>188</v>
      </c>
      <c r="AU163" s="24" t="s">
        <v>84</v>
      </c>
      <c r="AY163" s="24" t="s">
        <v>186</v>
      </c>
      <c r="BE163" s="212">
        <f>IF(N163="základní",J163,0)</f>
        <v>0</v>
      </c>
      <c r="BF163" s="212">
        <f>IF(N163="snížená",J163,0)</f>
        <v>0</v>
      </c>
      <c r="BG163" s="212">
        <f>IF(N163="zákl. přenesená",J163,0)</f>
        <v>0</v>
      </c>
      <c r="BH163" s="212">
        <f>IF(N163="sníž. přenesená",J163,0)</f>
        <v>0</v>
      </c>
      <c r="BI163" s="212">
        <f>IF(N163="nulová",J163,0)</f>
        <v>0</v>
      </c>
      <c r="BJ163" s="24" t="s">
        <v>82</v>
      </c>
      <c r="BK163" s="212">
        <f>ROUND(I163*H163,2)</f>
        <v>0</v>
      </c>
      <c r="BL163" s="24" t="s">
        <v>193</v>
      </c>
      <c r="BM163" s="24" t="s">
        <v>929</v>
      </c>
    </row>
    <row r="164" spans="2:65" s="1" customFormat="1" ht="27">
      <c r="B164" s="41"/>
      <c r="C164" s="63"/>
      <c r="D164" s="213" t="s">
        <v>195</v>
      </c>
      <c r="E164" s="63"/>
      <c r="F164" s="214" t="s">
        <v>317</v>
      </c>
      <c r="G164" s="63"/>
      <c r="H164" s="63"/>
      <c r="I164" s="172"/>
      <c r="J164" s="63"/>
      <c r="K164" s="63"/>
      <c r="L164" s="61"/>
      <c r="M164" s="215"/>
      <c r="N164" s="42"/>
      <c r="O164" s="42"/>
      <c r="P164" s="42"/>
      <c r="Q164" s="42"/>
      <c r="R164" s="42"/>
      <c r="S164" s="42"/>
      <c r="T164" s="78"/>
      <c r="AT164" s="24" t="s">
        <v>195</v>
      </c>
      <c r="AU164" s="24" t="s">
        <v>84</v>
      </c>
    </row>
    <row r="165" spans="2:65" s="13" customFormat="1" ht="13.5">
      <c r="B165" s="227"/>
      <c r="C165" s="228"/>
      <c r="D165" s="213" t="s">
        <v>197</v>
      </c>
      <c r="E165" s="229" t="s">
        <v>30</v>
      </c>
      <c r="F165" s="230" t="s">
        <v>917</v>
      </c>
      <c r="G165" s="228"/>
      <c r="H165" s="229" t="s">
        <v>30</v>
      </c>
      <c r="I165" s="231"/>
      <c r="J165" s="228"/>
      <c r="K165" s="228"/>
      <c r="L165" s="232"/>
      <c r="M165" s="233"/>
      <c r="N165" s="234"/>
      <c r="O165" s="234"/>
      <c r="P165" s="234"/>
      <c r="Q165" s="234"/>
      <c r="R165" s="234"/>
      <c r="S165" s="234"/>
      <c r="T165" s="235"/>
      <c r="AT165" s="236" t="s">
        <v>197</v>
      </c>
      <c r="AU165" s="236" t="s">
        <v>84</v>
      </c>
      <c r="AV165" s="13" t="s">
        <v>82</v>
      </c>
      <c r="AW165" s="13" t="s">
        <v>37</v>
      </c>
      <c r="AX165" s="13" t="s">
        <v>74</v>
      </c>
      <c r="AY165" s="236" t="s">
        <v>186</v>
      </c>
    </row>
    <row r="166" spans="2:65" s="13" customFormat="1" ht="13.5">
      <c r="B166" s="227"/>
      <c r="C166" s="228"/>
      <c r="D166" s="213" t="s">
        <v>197</v>
      </c>
      <c r="E166" s="229" t="s">
        <v>30</v>
      </c>
      <c r="F166" s="230" t="s">
        <v>895</v>
      </c>
      <c r="G166" s="228"/>
      <c r="H166" s="229" t="s">
        <v>30</v>
      </c>
      <c r="I166" s="231"/>
      <c r="J166" s="228"/>
      <c r="K166" s="228"/>
      <c r="L166" s="232"/>
      <c r="M166" s="233"/>
      <c r="N166" s="234"/>
      <c r="O166" s="234"/>
      <c r="P166" s="234"/>
      <c r="Q166" s="234"/>
      <c r="R166" s="234"/>
      <c r="S166" s="234"/>
      <c r="T166" s="235"/>
      <c r="AT166" s="236" t="s">
        <v>197</v>
      </c>
      <c r="AU166" s="236" t="s">
        <v>84</v>
      </c>
      <c r="AV166" s="13" t="s">
        <v>82</v>
      </c>
      <c r="AW166" s="13" t="s">
        <v>37</v>
      </c>
      <c r="AX166" s="13" t="s">
        <v>74</v>
      </c>
      <c r="AY166" s="236" t="s">
        <v>186</v>
      </c>
    </row>
    <row r="167" spans="2:65" s="12" customFormat="1" ht="13.5">
      <c r="B167" s="216"/>
      <c r="C167" s="217"/>
      <c r="D167" s="213" t="s">
        <v>197</v>
      </c>
      <c r="E167" s="218" t="s">
        <v>30</v>
      </c>
      <c r="F167" s="219" t="s">
        <v>918</v>
      </c>
      <c r="G167" s="217"/>
      <c r="H167" s="220">
        <v>12.137</v>
      </c>
      <c r="I167" s="221"/>
      <c r="J167" s="217"/>
      <c r="K167" s="217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197</v>
      </c>
      <c r="AU167" s="226" t="s">
        <v>84</v>
      </c>
      <c r="AV167" s="12" t="s">
        <v>84</v>
      </c>
      <c r="AW167" s="12" t="s">
        <v>37</v>
      </c>
      <c r="AX167" s="12" t="s">
        <v>74</v>
      </c>
      <c r="AY167" s="226" t="s">
        <v>186</v>
      </c>
    </row>
    <row r="168" spans="2:65" s="12" customFormat="1" ht="13.5">
      <c r="B168" s="216"/>
      <c r="C168" s="217"/>
      <c r="D168" s="213" t="s">
        <v>197</v>
      </c>
      <c r="E168" s="218" t="s">
        <v>30</v>
      </c>
      <c r="F168" s="219" t="s">
        <v>897</v>
      </c>
      <c r="G168" s="217"/>
      <c r="H168" s="220">
        <v>2.222</v>
      </c>
      <c r="I168" s="221"/>
      <c r="J168" s="217"/>
      <c r="K168" s="217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197</v>
      </c>
      <c r="AU168" s="226" t="s">
        <v>84</v>
      </c>
      <c r="AV168" s="12" t="s">
        <v>84</v>
      </c>
      <c r="AW168" s="12" t="s">
        <v>37</v>
      </c>
      <c r="AX168" s="12" t="s">
        <v>74</v>
      </c>
      <c r="AY168" s="226" t="s">
        <v>186</v>
      </c>
    </row>
    <row r="169" spans="2:65" s="12" customFormat="1" ht="13.5">
      <c r="B169" s="216"/>
      <c r="C169" s="217"/>
      <c r="D169" s="213" t="s">
        <v>197</v>
      </c>
      <c r="E169" s="218" t="s">
        <v>30</v>
      </c>
      <c r="F169" s="219" t="s">
        <v>919</v>
      </c>
      <c r="G169" s="217"/>
      <c r="H169" s="220">
        <v>-1.26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197</v>
      </c>
      <c r="AU169" s="226" t="s">
        <v>84</v>
      </c>
      <c r="AV169" s="12" t="s">
        <v>84</v>
      </c>
      <c r="AW169" s="12" t="s">
        <v>37</v>
      </c>
      <c r="AX169" s="12" t="s">
        <v>74</v>
      </c>
      <c r="AY169" s="226" t="s">
        <v>186</v>
      </c>
    </row>
    <row r="170" spans="2:65" s="12" customFormat="1" ht="13.5">
      <c r="B170" s="216"/>
      <c r="C170" s="217"/>
      <c r="D170" s="213" t="s">
        <v>197</v>
      </c>
      <c r="E170" s="218" t="s">
        <v>30</v>
      </c>
      <c r="F170" s="219" t="s">
        <v>920</v>
      </c>
      <c r="G170" s="217"/>
      <c r="H170" s="220">
        <v>-0.27600000000000002</v>
      </c>
      <c r="I170" s="221"/>
      <c r="J170" s="217"/>
      <c r="K170" s="217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197</v>
      </c>
      <c r="AU170" s="226" t="s">
        <v>84</v>
      </c>
      <c r="AV170" s="12" t="s">
        <v>84</v>
      </c>
      <c r="AW170" s="12" t="s">
        <v>37</v>
      </c>
      <c r="AX170" s="12" t="s">
        <v>74</v>
      </c>
      <c r="AY170" s="226" t="s">
        <v>186</v>
      </c>
    </row>
    <row r="171" spans="2:65" s="12" customFormat="1" ht="13.5">
      <c r="B171" s="216"/>
      <c r="C171" s="217"/>
      <c r="D171" s="213" t="s">
        <v>197</v>
      </c>
      <c r="E171" s="218" t="s">
        <v>30</v>
      </c>
      <c r="F171" s="219" t="s">
        <v>921</v>
      </c>
      <c r="G171" s="217"/>
      <c r="H171" s="220">
        <v>-1.7250000000000001</v>
      </c>
      <c r="I171" s="221"/>
      <c r="J171" s="217"/>
      <c r="K171" s="217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197</v>
      </c>
      <c r="AU171" s="226" t="s">
        <v>84</v>
      </c>
      <c r="AV171" s="12" t="s">
        <v>84</v>
      </c>
      <c r="AW171" s="12" t="s">
        <v>37</v>
      </c>
      <c r="AX171" s="12" t="s">
        <v>74</v>
      </c>
      <c r="AY171" s="226" t="s">
        <v>186</v>
      </c>
    </row>
    <row r="172" spans="2:65" s="13" customFormat="1" ht="13.5">
      <c r="B172" s="227"/>
      <c r="C172" s="228"/>
      <c r="D172" s="213" t="s">
        <v>197</v>
      </c>
      <c r="E172" s="229" t="s">
        <v>30</v>
      </c>
      <c r="F172" s="230" t="s">
        <v>930</v>
      </c>
      <c r="G172" s="228"/>
      <c r="H172" s="229" t="s">
        <v>30</v>
      </c>
      <c r="I172" s="231"/>
      <c r="J172" s="228"/>
      <c r="K172" s="228"/>
      <c r="L172" s="232"/>
      <c r="M172" s="233"/>
      <c r="N172" s="234"/>
      <c r="O172" s="234"/>
      <c r="P172" s="234"/>
      <c r="Q172" s="234"/>
      <c r="R172" s="234"/>
      <c r="S172" s="234"/>
      <c r="T172" s="235"/>
      <c r="AT172" s="236" t="s">
        <v>197</v>
      </c>
      <c r="AU172" s="236" t="s">
        <v>84</v>
      </c>
      <c r="AV172" s="13" t="s">
        <v>82</v>
      </c>
      <c r="AW172" s="13" t="s">
        <v>37</v>
      </c>
      <c r="AX172" s="13" t="s">
        <v>74</v>
      </c>
      <c r="AY172" s="236" t="s">
        <v>186</v>
      </c>
    </row>
    <row r="173" spans="2:65" s="12" customFormat="1" ht="13.5">
      <c r="B173" s="216"/>
      <c r="C173" s="217"/>
      <c r="D173" s="213" t="s">
        <v>197</v>
      </c>
      <c r="E173" s="218" t="s">
        <v>30</v>
      </c>
      <c r="F173" s="219" t="s">
        <v>922</v>
      </c>
      <c r="G173" s="217"/>
      <c r="H173" s="220">
        <v>4.0460000000000003</v>
      </c>
      <c r="I173" s="221"/>
      <c r="J173" s="217"/>
      <c r="K173" s="217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197</v>
      </c>
      <c r="AU173" s="226" t="s">
        <v>84</v>
      </c>
      <c r="AV173" s="12" t="s">
        <v>84</v>
      </c>
      <c r="AW173" s="12" t="s">
        <v>37</v>
      </c>
      <c r="AX173" s="12" t="s">
        <v>74</v>
      </c>
      <c r="AY173" s="226" t="s">
        <v>186</v>
      </c>
    </row>
    <row r="174" spans="2:65" s="12" customFormat="1" ht="13.5">
      <c r="B174" s="216"/>
      <c r="C174" s="217"/>
      <c r="D174" s="213" t="s">
        <v>197</v>
      </c>
      <c r="E174" s="218" t="s">
        <v>30</v>
      </c>
      <c r="F174" s="219" t="s">
        <v>923</v>
      </c>
      <c r="G174" s="217"/>
      <c r="H174" s="220">
        <v>-0.42</v>
      </c>
      <c r="I174" s="221"/>
      <c r="J174" s="217"/>
      <c r="K174" s="217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197</v>
      </c>
      <c r="AU174" s="226" t="s">
        <v>84</v>
      </c>
      <c r="AV174" s="12" t="s">
        <v>84</v>
      </c>
      <c r="AW174" s="12" t="s">
        <v>37</v>
      </c>
      <c r="AX174" s="12" t="s">
        <v>74</v>
      </c>
      <c r="AY174" s="226" t="s">
        <v>186</v>
      </c>
    </row>
    <row r="175" spans="2:65" s="12" customFormat="1" ht="13.5">
      <c r="B175" s="216"/>
      <c r="C175" s="217"/>
      <c r="D175" s="213" t="s">
        <v>197</v>
      </c>
      <c r="E175" s="218" t="s">
        <v>30</v>
      </c>
      <c r="F175" s="219" t="s">
        <v>924</v>
      </c>
      <c r="G175" s="217"/>
      <c r="H175" s="220">
        <v>-9.1999999999999998E-2</v>
      </c>
      <c r="I175" s="221"/>
      <c r="J175" s="217"/>
      <c r="K175" s="217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197</v>
      </c>
      <c r="AU175" s="226" t="s">
        <v>84</v>
      </c>
      <c r="AV175" s="12" t="s">
        <v>84</v>
      </c>
      <c r="AW175" s="12" t="s">
        <v>37</v>
      </c>
      <c r="AX175" s="12" t="s">
        <v>74</v>
      </c>
      <c r="AY175" s="226" t="s">
        <v>186</v>
      </c>
    </row>
    <row r="176" spans="2:65" s="1" customFormat="1" ht="16.5" customHeight="1">
      <c r="B176" s="41"/>
      <c r="C176" s="249" t="s">
        <v>243</v>
      </c>
      <c r="D176" s="249" t="s">
        <v>301</v>
      </c>
      <c r="E176" s="250" t="s">
        <v>931</v>
      </c>
      <c r="F176" s="251" t="s">
        <v>932</v>
      </c>
      <c r="G176" s="252" t="s">
        <v>304</v>
      </c>
      <c r="H176" s="253">
        <v>6.7149999999999999</v>
      </c>
      <c r="I176" s="254"/>
      <c r="J176" s="255">
        <f>ROUND(I176*H176,2)</f>
        <v>0</v>
      </c>
      <c r="K176" s="251" t="s">
        <v>192</v>
      </c>
      <c r="L176" s="256"/>
      <c r="M176" s="257" t="s">
        <v>30</v>
      </c>
      <c r="N176" s="258" t="s">
        <v>45</v>
      </c>
      <c r="O176" s="42"/>
      <c r="P176" s="210">
        <f>O176*H176</f>
        <v>0</v>
      </c>
      <c r="Q176" s="210">
        <v>0</v>
      </c>
      <c r="R176" s="210">
        <f>Q176*H176</f>
        <v>0</v>
      </c>
      <c r="S176" s="210">
        <v>0</v>
      </c>
      <c r="T176" s="211">
        <f>S176*H176</f>
        <v>0</v>
      </c>
      <c r="AR176" s="24" t="s">
        <v>236</v>
      </c>
      <c r="AT176" s="24" t="s">
        <v>301</v>
      </c>
      <c r="AU176" s="24" t="s">
        <v>84</v>
      </c>
      <c r="AY176" s="24" t="s">
        <v>186</v>
      </c>
      <c r="BE176" s="212">
        <f>IF(N176="základní",J176,0)</f>
        <v>0</v>
      </c>
      <c r="BF176" s="212">
        <f>IF(N176="snížená",J176,0)</f>
        <v>0</v>
      </c>
      <c r="BG176" s="212">
        <f>IF(N176="zákl. přenesená",J176,0)</f>
        <v>0</v>
      </c>
      <c r="BH176" s="212">
        <f>IF(N176="sníž. přenesená",J176,0)</f>
        <v>0</v>
      </c>
      <c r="BI176" s="212">
        <f>IF(N176="nulová",J176,0)</f>
        <v>0</v>
      </c>
      <c r="BJ176" s="24" t="s">
        <v>82</v>
      </c>
      <c r="BK176" s="212">
        <f>ROUND(I176*H176,2)</f>
        <v>0</v>
      </c>
      <c r="BL176" s="24" t="s">
        <v>193</v>
      </c>
      <c r="BM176" s="24" t="s">
        <v>933</v>
      </c>
    </row>
    <row r="177" spans="2:65" s="1" customFormat="1" ht="13.5">
      <c r="B177" s="41"/>
      <c r="C177" s="63"/>
      <c r="D177" s="213" t="s">
        <v>195</v>
      </c>
      <c r="E177" s="63"/>
      <c r="F177" s="214" t="s">
        <v>932</v>
      </c>
      <c r="G177" s="63"/>
      <c r="H177" s="63"/>
      <c r="I177" s="172"/>
      <c r="J177" s="63"/>
      <c r="K177" s="63"/>
      <c r="L177" s="61"/>
      <c r="M177" s="215"/>
      <c r="N177" s="42"/>
      <c r="O177" s="42"/>
      <c r="P177" s="42"/>
      <c r="Q177" s="42"/>
      <c r="R177" s="42"/>
      <c r="S177" s="42"/>
      <c r="T177" s="78"/>
      <c r="AT177" s="24" t="s">
        <v>195</v>
      </c>
      <c r="AU177" s="24" t="s">
        <v>84</v>
      </c>
    </row>
    <row r="178" spans="2:65" s="13" customFormat="1" ht="13.5">
      <c r="B178" s="227"/>
      <c r="C178" s="228"/>
      <c r="D178" s="213" t="s">
        <v>197</v>
      </c>
      <c r="E178" s="229" t="s">
        <v>30</v>
      </c>
      <c r="F178" s="230" t="s">
        <v>907</v>
      </c>
      <c r="G178" s="228"/>
      <c r="H178" s="229" t="s">
        <v>30</v>
      </c>
      <c r="I178" s="231"/>
      <c r="J178" s="228"/>
      <c r="K178" s="228"/>
      <c r="L178" s="232"/>
      <c r="M178" s="233"/>
      <c r="N178" s="234"/>
      <c r="O178" s="234"/>
      <c r="P178" s="234"/>
      <c r="Q178" s="234"/>
      <c r="R178" s="234"/>
      <c r="S178" s="234"/>
      <c r="T178" s="235"/>
      <c r="AT178" s="236" t="s">
        <v>197</v>
      </c>
      <c r="AU178" s="236" t="s">
        <v>84</v>
      </c>
      <c r="AV178" s="13" t="s">
        <v>82</v>
      </c>
      <c r="AW178" s="13" t="s">
        <v>37</v>
      </c>
      <c r="AX178" s="13" t="s">
        <v>74</v>
      </c>
      <c r="AY178" s="236" t="s">
        <v>186</v>
      </c>
    </row>
    <row r="179" spans="2:65" s="12" customFormat="1" ht="13.5">
      <c r="B179" s="216"/>
      <c r="C179" s="217"/>
      <c r="D179" s="213" t="s">
        <v>197</v>
      </c>
      <c r="E179" s="218" t="s">
        <v>30</v>
      </c>
      <c r="F179" s="219" t="s">
        <v>922</v>
      </c>
      <c r="G179" s="217"/>
      <c r="H179" s="220">
        <v>4.0460000000000003</v>
      </c>
      <c r="I179" s="221"/>
      <c r="J179" s="217"/>
      <c r="K179" s="217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197</v>
      </c>
      <c r="AU179" s="226" t="s">
        <v>84</v>
      </c>
      <c r="AV179" s="12" t="s">
        <v>84</v>
      </c>
      <c r="AW179" s="12" t="s">
        <v>37</v>
      </c>
      <c r="AX179" s="12" t="s">
        <v>74</v>
      </c>
      <c r="AY179" s="226" t="s">
        <v>186</v>
      </c>
    </row>
    <row r="180" spans="2:65" s="12" customFormat="1" ht="13.5">
      <c r="B180" s="216"/>
      <c r="C180" s="217"/>
      <c r="D180" s="213" t="s">
        <v>197</v>
      </c>
      <c r="E180" s="218" t="s">
        <v>30</v>
      </c>
      <c r="F180" s="219" t="s">
        <v>923</v>
      </c>
      <c r="G180" s="217"/>
      <c r="H180" s="220">
        <v>-0.42</v>
      </c>
      <c r="I180" s="221"/>
      <c r="J180" s="217"/>
      <c r="K180" s="217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197</v>
      </c>
      <c r="AU180" s="226" t="s">
        <v>84</v>
      </c>
      <c r="AV180" s="12" t="s">
        <v>84</v>
      </c>
      <c r="AW180" s="12" t="s">
        <v>37</v>
      </c>
      <c r="AX180" s="12" t="s">
        <v>74</v>
      </c>
      <c r="AY180" s="226" t="s">
        <v>186</v>
      </c>
    </row>
    <row r="181" spans="2:65" s="12" customFormat="1" ht="13.5">
      <c r="B181" s="216"/>
      <c r="C181" s="217"/>
      <c r="D181" s="213" t="s">
        <v>197</v>
      </c>
      <c r="E181" s="218" t="s">
        <v>30</v>
      </c>
      <c r="F181" s="219" t="s">
        <v>924</v>
      </c>
      <c r="G181" s="217"/>
      <c r="H181" s="220">
        <v>-9.1999999999999998E-2</v>
      </c>
      <c r="I181" s="221"/>
      <c r="J181" s="217"/>
      <c r="K181" s="217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197</v>
      </c>
      <c r="AU181" s="226" t="s">
        <v>84</v>
      </c>
      <c r="AV181" s="12" t="s">
        <v>84</v>
      </c>
      <c r="AW181" s="12" t="s">
        <v>37</v>
      </c>
      <c r="AX181" s="12" t="s">
        <v>74</v>
      </c>
      <c r="AY181" s="226" t="s">
        <v>186</v>
      </c>
    </row>
    <row r="182" spans="2:65" s="12" customFormat="1" ht="13.5">
      <c r="B182" s="216"/>
      <c r="C182" s="217"/>
      <c r="D182" s="213" t="s">
        <v>197</v>
      </c>
      <c r="E182" s="217"/>
      <c r="F182" s="219" t="s">
        <v>934</v>
      </c>
      <c r="G182" s="217"/>
      <c r="H182" s="220">
        <v>6.7149999999999999</v>
      </c>
      <c r="I182" s="221"/>
      <c r="J182" s="217"/>
      <c r="K182" s="217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197</v>
      </c>
      <c r="AU182" s="226" t="s">
        <v>84</v>
      </c>
      <c r="AV182" s="12" t="s">
        <v>84</v>
      </c>
      <c r="AW182" s="12" t="s">
        <v>6</v>
      </c>
      <c r="AX182" s="12" t="s">
        <v>82</v>
      </c>
      <c r="AY182" s="226" t="s">
        <v>186</v>
      </c>
    </row>
    <row r="183" spans="2:65" s="1" customFormat="1" ht="16.5" customHeight="1">
      <c r="B183" s="41"/>
      <c r="C183" s="201" t="s">
        <v>249</v>
      </c>
      <c r="D183" s="201" t="s">
        <v>188</v>
      </c>
      <c r="E183" s="202" t="s">
        <v>322</v>
      </c>
      <c r="F183" s="203" t="s">
        <v>323</v>
      </c>
      <c r="G183" s="204" t="s">
        <v>212</v>
      </c>
      <c r="H183" s="205">
        <v>1.052</v>
      </c>
      <c r="I183" s="206"/>
      <c r="J183" s="207">
        <f>ROUND(I183*H183,2)</f>
        <v>0</v>
      </c>
      <c r="K183" s="203" t="s">
        <v>192</v>
      </c>
      <c r="L183" s="61"/>
      <c r="M183" s="208" t="s">
        <v>30</v>
      </c>
      <c r="N183" s="209" t="s">
        <v>45</v>
      </c>
      <c r="O183" s="42"/>
      <c r="P183" s="210">
        <f>O183*H183</f>
        <v>0</v>
      </c>
      <c r="Q183" s="210">
        <v>0</v>
      </c>
      <c r="R183" s="210">
        <f>Q183*H183</f>
        <v>0</v>
      </c>
      <c r="S183" s="210">
        <v>0</v>
      </c>
      <c r="T183" s="211">
        <f>S183*H183</f>
        <v>0</v>
      </c>
      <c r="AR183" s="24" t="s">
        <v>193</v>
      </c>
      <c r="AT183" s="24" t="s">
        <v>188</v>
      </c>
      <c r="AU183" s="24" t="s">
        <v>84</v>
      </c>
      <c r="AY183" s="24" t="s">
        <v>186</v>
      </c>
      <c r="BE183" s="212">
        <f>IF(N183="základní",J183,0)</f>
        <v>0</v>
      </c>
      <c r="BF183" s="212">
        <f>IF(N183="snížená",J183,0)</f>
        <v>0</v>
      </c>
      <c r="BG183" s="212">
        <f>IF(N183="zákl. přenesená",J183,0)</f>
        <v>0</v>
      </c>
      <c r="BH183" s="212">
        <f>IF(N183="sníž. přenesená",J183,0)</f>
        <v>0</v>
      </c>
      <c r="BI183" s="212">
        <f>IF(N183="nulová",J183,0)</f>
        <v>0</v>
      </c>
      <c r="BJ183" s="24" t="s">
        <v>82</v>
      </c>
      <c r="BK183" s="212">
        <f>ROUND(I183*H183,2)</f>
        <v>0</v>
      </c>
      <c r="BL183" s="24" t="s">
        <v>193</v>
      </c>
      <c r="BM183" s="24" t="s">
        <v>935</v>
      </c>
    </row>
    <row r="184" spans="2:65" s="1" customFormat="1" ht="40.5">
      <c r="B184" s="41"/>
      <c r="C184" s="63"/>
      <c r="D184" s="213" t="s">
        <v>195</v>
      </c>
      <c r="E184" s="63"/>
      <c r="F184" s="214" t="s">
        <v>325</v>
      </c>
      <c r="G184" s="63"/>
      <c r="H184" s="63"/>
      <c r="I184" s="172"/>
      <c r="J184" s="63"/>
      <c r="K184" s="63"/>
      <c r="L184" s="61"/>
      <c r="M184" s="215"/>
      <c r="N184" s="42"/>
      <c r="O184" s="42"/>
      <c r="P184" s="42"/>
      <c r="Q184" s="42"/>
      <c r="R184" s="42"/>
      <c r="S184" s="42"/>
      <c r="T184" s="78"/>
      <c r="AT184" s="24" t="s">
        <v>195</v>
      </c>
      <c r="AU184" s="24" t="s">
        <v>84</v>
      </c>
    </row>
    <row r="185" spans="2:65" s="13" customFormat="1" ht="13.5">
      <c r="B185" s="227"/>
      <c r="C185" s="228"/>
      <c r="D185" s="213" t="s">
        <v>197</v>
      </c>
      <c r="E185" s="229" t="s">
        <v>30</v>
      </c>
      <c r="F185" s="230" t="s">
        <v>911</v>
      </c>
      <c r="G185" s="228"/>
      <c r="H185" s="229" t="s">
        <v>30</v>
      </c>
      <c r="I185" s="231"/>
      <c r="J185" s="228"/>
      <c r="K185" s="228"/>
      <c r="L185" s="232"/>
      <c r="M185" s="233"/>
      <c r="N185" s="234"/>
      <c r="O185" s="234"/>
      <c r="P185" s="234"/>
      <c r="Q185" s="234"/>
      <c r="R185" s="234"/>
      <c r="S185" s="234"/>
      <c r="T185" s="235"/>
      <c r="AT185" s="236" t="s">
        <v>197</v>
      </c>
      <c r="AU185" s="236" t="s">
        <v>84</v>
      </c>
      <c r="AV185" s="13" t="s">
        <v>82</v>
      </c>
      <c r="AW185" s="13" t="s">
        <v>37</v>
      </c>
      <c r="AX185" s="13" t="s">
        <v>74</v>
      </c>
      <c r="AY185" s="236" t="s">
        <v>186</v>
      </c>
    </row>
    <row r="186" spans="2:65" s="12" customFormat="1" ht="13.5">
      <c r="B186" s="216"/>
      <c r="C186" s="217"/>
      <c r="D186" s="213" t="s">
        <v>197</v>
      </c>
      <c r="E186" s="218" t="s">
        <v>30</v>
      </c>
      <c r="F186" s="219" t="s">
        <v>925</v>
      </c>
      <c r="G186" s="217"/>
      <c r="H186" s="220">
        <v>1.2330000000000001</v>
      </c>
      <c r="I186" s="221"/>
      <c r="J186" s="217"/>
      <c r="K186" s="217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197</v>
      </c>
      <c r="AU186" s="226" t="s">
        <v>84</v>
      </c>
      <c r="AV186" s="12" t="s">
        <v>84</v>
      </c>
      <c r="AW186" s="12" t="s">
        <v>37</v>
      </c>
      <c r="AX186" s="12" t="s">
        <v>74</v>
      </c>
      <c r="AY186" s="226" t="s">
        <v>186</v>
      </c>
    </row>
    <row r="187" spans="2:65" s="12" customFormat="1" ht="13.5">
      <c r="B187" s="216"/>
      <c r="C187" s="217"/>
      <c r="D187" s="213" t="s">
        <v>197</v>
      </c>
      <c r="E187" s="218" t="s">
        <v>30</v>
      </c>
      <c r="F187" s="219" t="s">
        <v>926</v>
      </c>
      <c r="G187" s="217"/>
      <c r="H187" s="220">
        <v>-0.18099999999999999</v>
      </c>
      <c r="I187" s="221"/>
      <c r="J187" s="217"/>
      <c r="K187" s="217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197</v>
      </c>
      <c r="AU187" s="226" t="s">
        <v>84</v>
      </c>
      <c r="AV187" s="12" t="s">
        <v>84</v>
      </c>
      <c r="AW187" s="12" t="s">
        <v>37</v>
      </c>
      <c r="AX187" s="12" t="s">
        <v>74</v>
      </c>
      <c r="AY187" s="226" t="s">
        <v>186</v>
      </c>
    </row>
    <row r="188" spans="2:65" s="1" customFormat="1" ht="16.5" customHeight="1">
      <c r="B188" s="41"/>
      <c r="C188" s="249" t="s">
        <v>256</v>
      </c>
      <c r="D188" s="249" t="s">
        <v>301</v>
      </c>
      <c r="E188" s="250" t="s">
        <v>931</v>
      </c>
      <c r="F188" s="251" t="s">
        <v>932</v>
      </c>
      <c r="G188" s="252" t="s">
        <v>304</v>
      </c>
      <c r="H188" s="253">
        <v>1.9990000000000001</v>
      </c>
      <c r="I188" s="254"/>
      <c r="J188" s="255">
        <f>ROUND(I188*H188,2)</f>
        <v>0</v>
      </c>
      <c r="K188" s="251" t="s">
        <v>192</v>
      </c>
      <c r="L188" s="256"/>
      <c r="M188" s="257" t="s">
        <v>30</v>
      </c>
      <c r="N188" s="258" t="s">
        <v>45</v>
      </c>
      <c r="O188" s="42"/>
      <c r="P188" s="210">
        <f>O188*H188</f>
        <v>0</v>
      </c>
      <c r="Q188" s="210">
        <v>0</v>
      </c>
      <c r="R188" s="210">
        <f>Q188*H188</f>
        <v>0</v>
      </c>
      <c r="S188" s="210">
        <v>0</v>
      </c>
      <c r="T188" s="211">
        <f>S188*H188</f>
        <v>0</v>
      </c>
      <c r="AR188" s="24" t="s">
        <v>236</v>
      </c>
      <c r="AT188" s="24" t="s">
        <v>301</v>
      </c>
      <c r="AU188" s="24" t="s">
        <v>84</v>
      </c>
      <c r="AY188" s="24" t="s">
        <v>186</v>
      </c>
      <c r="BE188" s="212">
        <f>IF(N188="základní",J188,0)</f>
        <v>0</v>
      </c>
      <c r="BF188" s="212">
        <f>IF(N188="snížená",J188,0)</f>
        <v>0</v>
      </c>
      <c r="BG188" s="212">
        <f>IF(N188="zákl. přenesená",J188,0)</f>
        <v>0</v>
      </c>
      <c r="BH188" s="212">
        <f>IF(N188="sníž. přenesená",J188,0)</f>
        <v>0</v>
      </c>
      <c r="BI188" s="212">
        <f>IF(N188="nulová",J188,0)</f>
        <v>0</v>
      </c>
      <c r="BJ188" s="24" t="s">
        <v>82</v>
      </c>
      <c r="BK188" s="212">
        <f>ROUND(I188*H188,2)</f>
        <v>0</v>
      </c>
      <c r="BL188" s="24" t="s">
        <v>193</v>
      </c>
      <c r="BM188" s="24" t="s">
        <v>936</v>
      </c>
    </row>
    <row r="189" spans="2:65" s="1" customFormat="1" ht="13.5">
      <c r="B189" s="41"/>
      <c r="C189" s="63"/>
      <c r="D189" s="213" t="s">
        <v>195</v>
      </c>
      <c r="E189" s="63"/>
      <c r="F189" s="214" t="s">
        <v>932</v>
      </c>
      <c r="G189" s="63"/>
      <c r="H189" s="63"/>
      <c r="I189" s="172"/>
      <c r="J189" s="63"/>
      <c r="K189" s="63"/>
      <c r="L189" s="61"/>
      <c r="M189" s="215"/>
      <c r="N189" s="42"/>
      <c r="O189" s="42"/>
      <c r="P189" s="42"/>
      <c r="Q189" s="42"/>
      <c r="R189" s="42"/>
      <c r="S189" s="42"/>
      <c r="T189" s="78"/>
      <c r="AT189" s="24" t="s">
        <v>195</v>
      </c>
      <c r="AU189" s="24" t="s">
        <v>84</v>
      </c>
    </row>
    <row r="190" spans="2:65" s="13" customFormat="1" ht="13.5">
      <c r="B190" s="227"/>
      <c r="C190" s="228"/>
      <c r="D190" s="213" t="s">
        <v>197</v>
      </c>
      <c r="E190" s="229" t="s">
        <v>30</v>
      </c>
      <c r="F190" s="230" t="s">
        <v>911</v>
      </c>
      <c r="G190" s="228"/>
      <c r="H190" s="229" t="s">
        <v>30</v>
      </c>
      <c r="I190" s="231"/>
      <c r="J190" s="228"/>
      <c r="K190" s="228"/>
      <c r="L190" s="232"/>
      <c r="M190" s="233"/>
      <c r="N190" s="234"/>
      <c r="O190" s="234"/>
      <c r="P190" s="234"/>
      <c r="Q190" s="234"/>
      <c r="R190" s="234"/>
      <c r="S190" s="234"/>
      <c r="T190" s="235"/>
      <c r="AT190" s="236" t="s">
        <v>197</v>
      </c>
      <c r="AU190" s="236" t="s">
        <v>84</v>
      </c>
      <c r="AV190" s="13" t="s">
        <v>82</v>
      </c>
      <c r="AW190" s="13" t="s">
        <v>37</v>
      </c>
      <c r="AX190" s="13" t="s">
        <v>74</v>
      </c>
      <c r="AY190" s="236" t="s">
        <v>186</v>
      </c>
    </row>
    <row r="191" spans="2:65" s="12" customFormat="1" ht="13.5">
      <c r="B191" s="216"/>
      <c r="C191" s="217"/>
      <c r="D191" s="213" t="s">
        <v>197</v>
      </c>
      <c r="E191" s="218" t="s">
        <v>30</v>
      </c>
      <c r="F191" s="219" t="s">
        <v>925</v>
      </c>
      <c r="G191" s="217"/>
      <c r="H191" s="220">
        <v>1.2330000000000001</v>
      </c>
      <c r="I191" s="221"/>
      <c r="J191" s="217"/>
      <c r="K191" s="217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197</v>
      </c>
      <c r="AU191" s="226" t="s">
        <v>84</v>
      </c>
      <c r="AV191" s="12" t="s">
        <v>84</v>
      </c>
      <c r="AW191" s="12" t="s">
        <v>37</v>
      </c>
      <c r="AX191" s="12" t="s">
        <v>74</v>
      </c>
      <c r="AY191" s="226" t="s">
        <v>186</v>
      </c>
    </row>
    <row r="192" spans="2:65" s="12" customFormat="1" ht="13.5">
      <c r="B192" s="216"/>
      <c r="C192" s="217"/>
      <c r="D192" s="213" t="s">
        <v>197</v>
      </c>
      <c r="E192" s="218" t="s">
        <v>30</v>
      </c>
      <c r="F192" s="219" t="s">
        <v>926</v>
      </c>
      <c r="G192" s="217"/>
      <c r="H192" s="220">
        <v>-0.18099999999999999</v>
      </c>
      <c r="I192" s="221"/>
      <c r="J192" s="217"/>
      <c r="K192" s="217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197</v>
      </c>
      <c r="AU192" s="226" t="s">
        <v>84</v>
      </c>
      <c r="AV192" s="12" t="s">
        <v>84</v>
      </c>
      <c r="AW192" s="12" t="s">
        <v>37</v>
      </c>
      <c r="AX192" s="12" t="s">
        <v>74</v>
      </c>
      <c r="AY192" s="226" t="s">
        <v>186</v>
      </c>
    </row>
    <row r="193" spans="2:65" s="12" customFormat="1" ht="13.5">
      <c r="B193" s="216"/>
      <c r="C193" s="217"/>
      <c r="D193" s="213" t="s">
        <v>197</v>
      </c>
      <c r="E193" s="217"/>
      <c r="F193" s="219" t="s">
        <v>937</v>
      </c>
      <c r="G193" s="217"/>
      <c r="H193" s="220">
        <v>1.9990000000000001</v>
      </c>
      <c r="I193" s="221"/>
      <c r="J193" s="217"/>
      <c r="K193" s="217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197</v>
      </c>
      <c r="AU193" s="226" t="s">
        <v>84</v>
      </c>
      <c r="AV193" s="12" t="s">
        <v>84</v>
      </c>
      <c r="AW193" s="12" t="s">
        <v>6</v>
      </c>
      <c r="AX193" s="12" t="s">
        <v>82</v>
      </c>
      <c r="AY193" s="226" t="s">
        <v>186</v>
      </c>
    </row>
    <row r="194" spans="2:65" s="1" customFormat="1" ht="16.5" customHeight="1">
      <c r="B194" s="41"/>
      <c r="C194" s="201" t="s">
        <v>261</v>
      </c>
      <c r="D194" s="201" t="s">
        <v>188</v>
      </c>
      <c r="E194" s="202" t="s">
        <v>717</v>
      </c>
      <c r="F194" s="203" t="s">
        <v>718</v>
      </c>
      <c r="G194" s="204" t="s">
        <v>191</v>
      </c>
      <c r="H194" s="205">
        <v>40.454999999999998</v>
      </c>
      <c r="I194" s="206"/>
      <c r="J194" s="207">
        <f>ROUND(I194*H194,2)</f>
        <v>0</v>
      </c>
      <c r="K194" s="203" t="s">
        <v>192</v>
      </c>
      <c r="L194" s="61"/>
      <c r="M194" s="208" t="s">
        <v>30</v>
      </c>
      <c r="N194" s="209" t="s">
        <v>45</v>
      </c>
      <c r="O194" s="42"/>
      <c r="P194" s="210">
        <f>O194*H194</f>
        <v>0</v>
      </c>
      <c r="Q194" s="210">
        <v>0</v>
      </c>
      <c r="R194" s="210">
        <f>Q194*H194</f>
        <v>0</v>
      </c>
      <c r="S194" s="210">
        <v>0</v>
      </c>
      <c r="T194" s="211">
        <f>S194*H194</f>
        <v>0</v>
      </c>
      <c r="AR194" s="24" t="s">
        <v>193</v>
      </c>
      <c r="AT194" s="24" t="s">
        <v>188</v>
      </c>
      <c r="AU194" s="24" t="s">
        <v>84</v>
      </c>
      <c r="AY194" s="24" t="s">
        <v>186</v>
      </c>
      <c r="BE194" s="212">
        <f>IF(N194="základní",J194,0)</f>
        <v>0</v>
      </c>
      <c r="BF194" s="212">
        <f>IF(N194="snížená",J194,0)</f>
        <v>0</v>
      </c>
      <c r="BG194" s="212">
        <f>IF(N194="zákl. přenesená",J194,0)</f>
        <v>0</v>
      </c>
      <c r="BH194" s="212">
        <f>IF(N194="sníž. přenesená",J194,0)</f>
        <v>0</v>
      </c>
      <c r="BI194" s="212">
        <f>IF(N194="nulová",J194,0)</f>
        <v>0</v>
      </c>
      <c r="BJ194" s="24" t="s">
        <v>82</v>
      </c>
      <c r="BK194" s="212">
        <f>ROUND(I194*H194,2)</f>
        <v>0</v>
      </c>
      <c r="BL194" s="24" t="s">
        <v>193</v>
      </c>
      <c r="BM194" s="24" t="s">
        <v>938</v>
      </c>
    </row>
    <row r="195" spans="2:65" s="1" customFormat="1" ht="13.5">
      <c r="B195" s="41"/>
      <c r="C195" s="63"/>
      <c r="D195" s="213" t="s">
        <v>195</v>
      </c>
      <c r="E195" s="63"/>
      <c r="F195" s="214" t="s">
        <v>720</v>
      </c>
      <c r="G195" s="63"/>
      <c r="H195" s="63"/>
      <c r="I195" s="172"/>
      <c r="J195" s="63"/>
      <c r="K195" s="63"/>
      <c r="L195" s="61"/>
      <c r="M195" s="215"/>
      <c r="N195" s="42"/>
      <c r="O195" s="42"/>
      <c r="P195" s="42"/>
      <c r="Q195" s="42"/>
      <c r="R195" s="42"/>
      <c r="S195" s="42"/>
      <c r="T195" s="78"/>
      <c r="AT195" s="24" t="s">
        <v>195</v>
      </c>
      <c r="AU195" s="24" t="s">
        <v>84</v>
      </c>
    </row>
    <row r="196" spans="2:65" s="13" customFormat="1" ht="13.5">
      <c r="B196" s="227"/>
      <c r="C196" s="228"/>
      <c r="D196" s="213" t="s">
        <v>197</v>
      </c>
      <c r="E196" s="229" t="s">
        <v>30</v>
      </c>
      <c r="F196" s="230" t="s">
        <v>889</v>
      </c>
      <c r="G196" s="228"/>
      <c r="H196" s="229" t="s">
        <v>30</v>
      </c>
      <c r="I196" s="231"/>
      <c r="J196" s="228"/>
      <c r="K196" s="228"/>
      <c r="L196" s="232"/>
      <c r="M196" s="233"/>
      <c r="N196" s="234"/>
      <c r="O196" s="234"/>
      <c r="P196" s="234"/>
      <c r="Q196" s="234"/>
      <c r="R196" s="234"/>
      <c r="S196" s="234"/>
      <c r="T196" s="235"/>
      <c r="AT196" s="236" t="s">
        <v>197</v>
      </c>
      <c r="AU196" s="236" t="s">
        <v>84</v>
      </c>
      <c r="AV196" s="13" t="s">
        <v>82</v>
      </c>
      <c r="AW196" s="13" t="s">
        <v>37</v>
      </c>
      <c r="AX196" s="13" t="s">
        <v>74</v>
      </c>
      <c r="AY196" s="236" t="s">
        <v>186</v>
      </c>
    </row>
    <row r="197" spans="2:65" s="12" customFormat="1" ht="13.5">
      <c r="B197" s="216"/>
      <c r="C197" s="217"/>
      <c r="D197" s="213" t="s">
        <v>197</v>
      </c>
      <c r="E197" s="218" t="s">
        <v>30</v>
      </c>
      <c r="F197" s="219" t="s">
        <v>939</v>
      </c>
      <c r="G197" s="217"/>
      <c r="H197" s="220">
        <v>40.454999999999998</v>
      </c>
      <c r="I197" s="221"/>
      <c r="J197" s="217"/>
      <c r="K197" s="217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197</v>
      </c>
      <c r="AU197" s="226" t="s">
        <v>84</v>
      </c>
      <c r="AV197" s="12" t="s">
        <v>84</v>
      </c>
      <c r="AW197" s="12" t="s">
        <v>37</v>
      </c>
      <c r="AX197" s="12" t="s">
        <v>74</v>
      </c>
      <c r="AY197" s="226" t="s">
        <v>186</v>
      </c>
    </row>
    <row r="198" spans="2:65" s="1" customFormat="1" ht="16.5" customHeight="1">
      <c r="B198" s="41"/>
      <c r="C198" s="201" t="s">
        <v>266</v>
      </c>
      <c r="D198" s="201" t="s">
        <v>188</v>
      </c>
      <c r="E198" s="202" t="s">
        <v>940</v>
      </c>
      <c r="F198" s="203" t="s">
        <v>941</v>
      </c>
      <c r="G198" s="204" t="s">
        <v>191</v>
      </c>
      <c r="H198" s="205">
        <v>40.454999999999998</v>
      </c>
      <c r="I198" s="206"/>
      <c r="J198" s="207">
        <f>ROUND(I198*H198,2)</f>
        <v>0</v>
      </c>
      <c r="K198" s="203" t="s">
        <v>192</v>
      </c>
      <c r="L198" s="61"/>
      <c r="M198" s="208" t="s">
        <v>30</v>
      </c>
      <c r="N198" s="209" t="s">
        <v>45</v>
      </c>
      <c r="O198" s="42"/>
      <c r="P198" s="210">
        <f>O198*H198</f>
        <v>0</v>
      </c>
      <c r="Q198" s="210">
        <v>0</v>
      </c>
      <c r="R198" s="210">
        <f>Q198*H198</f>
        <v>0</v>
      </c>
      <c r="S198" s="210">
        <v>0</v>
      </c>
      <c r="T198" s="211">
        <f>S198*H198</f>
        <v>0</v>
      </c>
      <c r="AR198" s="24" t="s">
        <v>193</v>
      </c>
      <c r="AT198" s="24" t="s">
        <v>188</v>
      </c>
      <c r="AU198" s="24" t="s">
        <v>84</v>
      </c>
      <c r="AY198" s="24" t="s">
        <v>186</v>
      </c>
      <c r="BE198" s="212">
        <f>IF(N198="základní",J198,0)</f>
        <v>0</v>
      </c>
      <c r="BF198" s="212">
        <f>IF(N198="snížená",J198,0)</f>
        <v>0</v>
      </c>
      <c r="BG198" s="212">
        <f>IF(N198="zákl. přenesená",J198,0)</f>
        <v>0</v>
      </c>
      <c r="BH198" s="212">
        <f>IF(N198="sníž. přenesená",J198,0)</f>
        <v>0</v>
      </c>
      <c r="BI198" s="212">
        <f>IF(N198="nulová",J198,0)</f>
        <v>0</v>
      </c>
      <c r="BJ198" s="24" t="s">
        <v>82</v>
      </c>
      <c r="BK198" s="212">
        <f>ROUND(I198*H198,2)</f>
        <v>0</v>
      </c>
      <c r="BL198" s="24" t="s">
        <v>193</v>
      </c>
      <c r="BM198" s="24" t="s">
        <v>942</v>
      </c>
    </row>
    <row r="199" spans="2:65" s="1" customFormat="1" ht="27">
      <c r="B199" s="41"/>
      <c r="C199" s="63"/>
      <c r="D199" s="213" t="s">
        <v>195</v>
      </c>
      <c r="E199" s="63"/>
      <c r="F199" s="214" t="s">
        <v>943</v>
      </c>
      <c r="G199" s="63"/>
      <c r="H199" s="63"/>
      <c r="I199" s="172"/>
      <c r="J199" s="63"/>
      <c r="K199" s="63"/>
      <c r="L199" s="61"/>
      <c r="M199" s="215"/>
      <c r="N199" s="42"/>
      <c r="O199" s="42"/>
      <c r="P199" s="42"/>
      <c r="Q199" s="42"/>
      <c r="R199" s="42"/>
      <c r="S199" s="42"/>
      <c r="T199" s="78"/>
      <c r="AT199" s="24" t="s">
        <v>195</v>
      </c>
      <c r="AU199" s="24" t="s">
        <v>84</v>
      </c>
    </row>
    <row r="200" spans="2:65" s="11" customFormat="1" ht="29.85" customHeight="1">
      <c r="B200" s="185"/>
      <c r="C200" s="186"/>
      <c r="D200" s="187" t="s">
        <v>73</v>
      </c>
      <c r="E200" s="199" t="s">
        <v>84</v>
      </c>
      <c r="F200" s="199" t="s">
        <v>354</v>
      </c>
      <c r="G200" s="186"/>
      <c r="H200" s="186"/>
      <c r="I200" s="189"/>
      <c r="J200" s="200">
        <f>BK200</f>
        <v>0</v>
      </c>
      <c r="K200" s="186"/>
      <c r="L200" s="191"/>
      <c r="M200" s="192"/>
      <c r="N200" s="193"/>
      <c r="O200" s="193"/>
      <c r="P200" s="194">
        <f>SUM(P201:P231)</f>
        <v>0</v>
      </c>
      <c r="Q200" s="193"/>
      <c r="R200" s="194">
        <f>SUM(R201:R231)</f>
        <v>9.4925051643741991</v>
      </c>
      <c r="S200" s="193"/>
      <c r="T200" s="195">
        <f>SUM(T201:T231)</f>
        <v>0</v>
      </c>
      <c r="AR200" s="196" t="s">
        <v>82</v>
      </c>
      <c r="AT200" s="197" t="s">
        <v>73</v>
      </c>
      <c r="AU200" s="197" t="s">
        <v>82</v>
      </c>
      <c r="AY200" s="196" t="s">
        <v>186</v>
      </c>
      <c r="BK200" s="198">
        <f>SUM(BK201:BK231)</f>
        <v>0</v>
      </c>
    </row>
    <row r="201" spans="2:65" s="1" customFormat="1" ht="16.5" customHeight="1">
      <c r="B201" s="41"/>
      <c r="C201" s="201" t="s">
        <v>282</v>
      </c>
      <c r="D201" s="201" t="s">
        <v>188</v>
      </c>
      <c r="E201" s="202" t="s">
        <v>944</v>
      </c>
      <c r="F201" s="203" t="s">
        <v>945</v>
      </c>
      <c r="G201" s="204" t="s">
        <v>206</v>
      </c>
      <c r="H201" s="205">
        <v>14.5</v>
      </c>
      <c r="I201" s="206"/>
      <c r="J201" s="207">
        <f>ROUND(I201*H201,2)</f>
        <v>0</v>
      </c>
      <c r="K201" s="203" t="s">
        <v>192</v>
      </c>
      <c r="L201" s="61"/>
      <c r="M201" s="208" t="s">
        <v>30</v>
      </c>
      <c r="N201" s="209" t="s">
        <v>45</v>
      </c>
      <c r="O201" s="42"/>
      <c r="P201" s="210">
        <f>O201*H201</f>
        <v>0</v>
      </c>
      <c r="Q201" s="210">
        <v>4.8959999999999997E-4</v>
      </c>
      <c r="R201" s="210">
        <f>Q201*H201</f>
        <v>7.0992E-3</v>
      </c>
      <c r="S201" s="210">
        <v>0</v>
      </c>
      <c r="T201" s="211">
        <f>S201*H201</f>
        <v>0</v>
      </c>
      <c r="AR201" s="24" t="s">
        <v>193</v>
      </c>
      <c r="AT201" s="24" t="s">
        <v>188</v>
      </c>
      <c r="AU201" s="24" t="s">
        <v>84</v>
      </c>
      <c r="AY201" s="24" t="s">
        <v>186</v>
      </c>
      <c r="BE201" s="212">
        <f>IF(N201="základní",J201,0)</f>
        <v>0</v>
      </c>
      <c r="BF201" s="212">
        <f>IF(N201="snížená",J201,0)</f>
        <v>0</v>
      </c>
      <c r="BG201" s="212">
        <f>IF(N201="zákl. přenesená",J201,0)</f>
        <v>0</v>
      </c>
      <c r="BH201" s="212">
        <f>IF(N201="sníž. přenesená",J201,0)</f>
        <v>0</v>
      </c>
      <c r="BI201" s="212">
        <f>IF(N201="nulová",J201,0)</f>
        <v>0</v>
      </c>
      <c r="BJ201" s="24" t="s">
        <v>82</v>
      </c>
      <c r="BK201" s="212">
        <f>ROUND(I201*H201,2)</f>
        <v>0</v>
      </c>
      <c r="BL201" s="24" t="s">
        <v>193</v>
      </c>
      <c r="BM201" s="24" t="s">
        <v>946</v>
      </c>
    </row>
    <row r="202" spans="2:65" s="1" customFormat="1" ht="13.5">
      <c r="B202" s="41"/>
      <c r="C202" s="63"/>
      <c r="D202" s="213" t="s">
        <v>195</v>
      </c>
      <c r="E202" s="63"/>
      <c r="F202" s="214" t="s">
        <v>947</v>
      </c>
      <c r="G202" s="63"/>
      <c r="H202" s="63"/>
      <c r="I202" s="172"/>
      <c r="J202" s="63"/>
      <c r="K202" s="63"/>
      <c r="L202" s="61"/>
      <c r="M202" s="215"/>
      <c r="N202" s="42"/>
      <c r="O202" s="42"/>
      <c r="P202" s="42"/>
      <c r="Q202" s="42"/>
      <c r="R202" s="42"/>
      <c r="S202" s="42"/>
      <c r="T202" s="78"/>
      <c r="AT202" s="24" t="s">
        <v>195</v>
      </c>
      <c r="AU202" s="24" t="s">
        <v>84</v>
      </c>
    </row>
    <row r="203" spans="2:65" s="13" customFormat="1" ht="13.5">
      <c r="B203" s="227"/>
      <c r="C203" s="228"/>
      <c r="D203" s="213" t="s">
        <v>197</v>
      </c>
      <c r="E203" s="229" t="s">
        <v>30</v>
      </c>
      <c r="F203" s="230" t="s">
        <v>911</v>
      </c>
      <c r="G203" s="228"/>
      <c r="H203" s="229" t="s">
        <v>30</v>
      </c>
      <c r="I203" s="231"/>
      <c r="J203" s="228"/>
      <c r="K203" s="228"/>
      <c r="L203" s="232"/>
      <c r="M203" s="233"/>
      <c r="N203" s="234"/>
      <c r="O203" s="234"/>
      <c r="P203" s="234"/>
      <c r="Q203" s="234"/>
      <c r="R203" s="234"/>
      <c r="S203" s="234"/>
      <c r="T203" s="235"/>
      <c r="AT203" s="236" t="s">
        <v>197</v>
      </c>
      <c r="AU203" s="236" t="s">
        <v>84</v>
      </c>
      <c r="AV203" s="13" t="s">
        <v>82</v>
      </c>
      <c r="AW203" s="13" t="s">
        <v>37</v>
      </c>
      <c r="AX203" s="13" t="s">
        <v>74</v>
      </c>
      <c r="AY203" s="236" t="s">
        <v>186</v>
      </c>
    </row>
    <row r="204" spans="2:65" s="12" customFormat="1" ht="13.5">
      <c r="B204" s="216"/>
      <c r="C204" s="217"/>
      <c r="D204" s="213" t="s">
        <v>197</v>
      </c>
      <c r="E204" s="218" t="s">
        <v>30</v>
      </c>
      <c r="F204" s="219" t="s">
        <v>948</v>
      </c>
      <c r="G204" s="217"/>
      <c r="H204" s="220">
        <v>14.5</v>
      </c>
      <c r="I204" s="221"/>
      <c r="J204" s="217"/>
      <c r="K204" s="217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197</v>
      </c>
      <c r="AU204" s="226" t="s">
        <v>84</v>
      </c>
      <c r="AV204" s="12" t="s">
        <v>84</v>
      </c>
      <c r="AW204" s="12" t="s">
        <v>37</v>
      </c>
      <c r="AX204" s="12" t="s">
        <v>74</v>
      </c>
      <c r="AY204" s="226" t="s">
        <v>186</v>
      </c>
    </row>
    <row r="205" spans="2:65" s="1" customFormat="1" ht="16.5" customHeight="1">
      <c r="B205" s="41"/>
      <c r="C205" s="201" t="s">
        <v>10</v>
      </c>
      <c r="D205" s="201" t="s">
        <v>188</v>
      </c>
      <c r="E205" s="202" t="s">
        <v>949</v>
      </c>
      <c r="F205" s="203" t="s">
        <v>950</v>
      </c>
      <c r="G205" s="204" t="s">
        <v>191</v>
      </c>
      <c r="H205" s="205">
        <v>18.298999999999999</v>
      </c>
      <c r="I205" s="206"/>
      <c r="J205" s="207">
        <f>ROUND(I205*H205,2)</f>
        <v>0</v>
      </c>
      <c r="K205" s="203" t="s">
        <v>192</v>
      </c>
      <c r="L205" s="61"/>
      <c r="M205" s="208" t="s">
        <v>30</v>
      </c>
      <c r="N205" s="209" t="s">
        <v>45</v>
      </c>
      <c r="O205" s="42"/>
      <c r="P205" s="210">
        <f>O205*H205</f>
        <v>0</v>
      </c>
      <c r="Q205" s="210">
        <v>9.8999999999999994E-5</v>
      </c>
      <c r="R205" s="210">
        <f>Q205*H205</f>
        <v>1.8116009999999999E-3</v>
      </c>
      <c r="S205" s="210">
        <v>0</v>
      </c>
      <c r="T205" s="211">
        <f>S205*H205</f>
        <v>0</v>
      </c>
      <c r="AR205" s="24" t="s">
        <v>193</v>
      </c>
      <c r="AT205" s="24" t="s">
        <v>188</v>
      </c>
      <c r="AU205" s="24" t="s">
        <v>84</v>
      </c>
      <c r="AY205" s="24" t="s">
        <v>186</v>
      </c>
      <c r="BE205" s="212">
        <f>IF(N205="základní",J205,0)</f>
        <v>0</v>
      </c>
      <c r="BF205" s="212">
        <f>IF(N205="snížená",J205,0)</f>
        <v>0</v>
      </c>
      <c r="BG205" s="212">
        <f>IF(N205="zákl. přenesená",J205,0)</f>
        <v>0</v>
      </c>
      <c r="BH205" s="212">
        <f>IF(N205="sníž. přenesená",J205,0)</f>
        <v>0</v>
      </c>
      <c r="BI205" s="212">
        <f>IF(N205="nulová",J205,0)</f>
        <v>0</v>
      </c>
      <c r="BJ205" s="24" t="s">
        <v>82</v>
      </c>
      <c r="BK205" s="212">
        <f>ROUND(I205*H205,2)</f>
        <v>0</v>
      </c>
      <c r="BL205" s="24" t="s">
        <v>193</v>
      </c>
      <c r="BM205" s="24" t="s">
        <v>951</v>
      </c>
    </row>
    <row r="206" spans="2:65" s="1" customFormat="1" ht="27">
      <c r="B206" s="41"/>
      <c r="C206" s="63"/>
      <c r="D206" s="213" t="s">
        <v>195</v>
      </c>
      <c r="E206" s="63"/>
      <c r="F206" s="214" t="s">
        <v>952</v>
      </c>
      <c r="G206" s="63"/>
      <c r="H206" s="63"/>
      <c r="I206" s="172"/>
      <c r="J206" s="63"/>
      <c r="K206" s="63"/>
      <c r="L206" s="61"/>
      <c r="M206" s="215"/>
      <c r="N206" s="42"/>
      <c r="O206" s="42"/>
      <c r="P206" s="42"/>
      <c r="Q206" s="42"/>
      <c r="R206" s="42"/>
      <c r="S206" s="42"/>
      <c r="T206" s="78"/>
      <c r="AT206" s="24" t="s">
        <v>195</v>
      </c>
      <c r="AU206" s="24" t="s">
        <v>84</v>
      </c>
    </row>
    <row r="207" spans="2:65" s="13" customFormat="1" ht="13.5">
      <c r="B207" s="227"/>
      <c r="C207" s="228"/>
      <c r="D207" s="213" t="s">
        <v>197</v>
      </c>
      <c r="E207" s="229" t="s">
        <v>30</v>
      </c>
      <c r="F207" s="230" t="s">
        <v>911</v>
      </c>
      <c r="G207" s="228"/>
      <c r="H207" s="229" t="s">
        <v>30</v>
      </c>
      <c r="I207" s="231"/>
      <c r="J207" s="228"/>
      <c r="K207" s="228"/>
      <c r="L207" s="232"/>
      <c r="M207" s="233"/>
      <c r="N207" s="234"/>
      <c r="O207" s="234"/>
      <c r="P207" s="234"/>
      <c r="Q207" s="234"/>
      <c r="R207" s="234"/>
      <c r="S207" s="234"/>
      <c r="T207" s="235"/>
      <c r="AT207" s="236" t="s">
        <v>197</v>
      </c>
      <c r="AU207" s="236" t="s">
        <v>84</v>
      </c>
      <c r="AV207" s="13" t="s">
        <v>82</v>
      </c>
      <c r="AW207" s="13" t="s">
        <v>37</v>
      </c>
      <c r="AX207" s="13" t="s">
        <v>74</v>
      </c>
      <c r="AY207" s="236" t="s">
        <v>186</v>
      </c>
    </row>
    <row r="208" spans="2:65" s="12" customFormat="1" ht="13.5">
      <c r="B208" s="216"/>
      <c r="C208" s="217"/>
      <c r="D208" s="213" t="s">
        <v>197</v>
      </c>
      <c r="E208" s="218" t="s">
        <v>30</v>
      </c>
      <c r="F208" s="219" t="s">
        <v>953</v>
      </c>
      <c r="G208" s="217"/>
      <c r="H208" s="220">
        <v>18.298999999999999</v>
      </c>
      <c r="I208" s="221"/>
      <c r="J208" s="217"/>
      <c r="K208" s="217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197</v>
      </c>
      <c r="AU208" s="226" t="s">
        <v>84</v>
      </c>
      <c r="AV208" s="12" t="s">
        <v>84</v>
      </c>
      <c r="AW208" s="12" t="s">
        <v>37</v>
      </c>
      <c r="AX208" s="12" t="s">
        <v>74</v>
      </c>
      <c r="AY208" s="226" t="s">
        <v>186</v>
      </c>
    </row>
    <row r="209" spans="2:65" s="1" customFormat="1" ht="25.5" customHeight="1">
      <c r="B209" s="41"/>
      <c r="C209" s="249" t="s">
        <v>295</v>
      </c>
      <c r="D209" s="249" t="s">
        <v>301</v>
      </c>
      <c r="E209" s="250" t="s">
        <v>954</v>
      </c>
      <c r="F209" s="251" t="s">
        <v>955</v>
      </c>
      <c r="G209" s="252" t="s">
        <v>191</v>
      </c>
      <c r="H209" s="253">
        <v>18.664999999999999</v>
      </c>
      <c r="I209" s="254"/>
      <c r="J209" s="255">
        <f>ROUND(I209*H209,2)</f>
        <v>0</v>
      </c>
      <c r="K209" s="251" t="s">
        <v>30</v>
      </c>
      <c r="L209" s="256"/>
      <c r="M209" s="257" t="s">
        <v>30</v>
      </c>
      <c r="N209" s="258" t="s">
        <v>45</v>
      </c>
      <c r="O209" s="42"/>
      <c r="P209" s="210">
        <f>O209*H209</f>
        <v>0</v>
      </c>
      <c r="Q209" s="210">
        <v>3.1E-4</v>
      </c>
      <c r="R209" s="210">
        <f>Q209*H209</f>
        <v>5.7861499999999995E-3</v>
      </c>
      <c r="S209" s="210">
        <v>0</v>
      </c>
      <c r="T209" s="211">
        <f>S209*H209</f>
        <v>0</v>
      </c>
      <c r="AR209" s="24" t="s">
        <v>236</v>
      </c>
      <c r="AT209" s="24" t="s">
        <v>301</v>
      </c>
      <c r="AU209" s="24" t="s">
        <v>84</v>
      </c>
      <c r="AY209" s="24" t="s">
        <v>186</v>
      </c>
      <c r="BE209" s="212">
        <f>IF(N209="základní",J209,0)</f>
        <v>0</v>
      </c>
      <c r="BF209" s="212">
        <f>IF(N209="snížená",J209,0)</f>
        <v>0</v>
      </c>
      <c r="BG209" s="212">
        <f>IF(N209="zákl. přenesená",J209,0)</f>
        <v>0</v>
      </c>
      <c r="BH209" s="212">
        <f>IF(N209="sníž. přenesená",J209,0)</f>
        <v>0</v>
      </c>
      <c r="BI209" s="212">
        <f>IF(N209="nulová",J209,0)</f>
        <v>0</v>
      </c>
      <c r="BJ209" s="24" t="s">
        <v>82</v>
      </c>
      <c r="BK209" s="212">
        <f>ROUND(I209*H209,2)</f>
        <v>0</v>
      </c>
      <c r="BL209" s="24" t="s">
        <v>193</v>
      </c>
      <c r="BM209" s="24" t="s">
        <v>956</v>
      </c>
    </row>
    <row r="210" spans="2:65" s="1" customFormat="1" ht="27">
      <c r="B210" s="41"/>
      <c r="C210" s="63"/>
      <c r="D210" s="213" t="s">
        <v>195</v>
      </c>
      <c r="E210" s="63"/>
      <c r="F210" s="214" t="s">
        <v>955</v>
      </c>
      <c r="G210" s="63"/>
      <c r="H210" s="63"/>
      <c r="I210" s="172"/>
      <c r="J210" s="63"/>
      <c r="K210" s="63"/>
      <c r="L210" s="61"/>
      <c r="M210" s="215"/>
      <c r="N210" s="42"/>
      <c r="O210" s="42"/>
      <c r="P210" s="42"/>
      <c r="Q210" s="42"/>
      <c r="R210" s="42"/>
      <c r="S210" s="42"/>
      <c r="T210" s="78"/>
      <c r="AT210" s="24" t="s">
        <v>195</v>
      </c>
      <c r="AU210" s="24" t="s">
        <v>84</v>
      </c>
    </row>
    <row r="211" spans="2:65" s="13" customFormat="1" ht="13.5">
      <c r="B211" s="227"/>
      <c r="C211" s="228"/>
      <c r="D211" s="213" t="s">
        <v>197</v>
      </c>
      <c r="E211" s="229" t="s">
        <v>30</v>
      </c>
      <c r="F211" s="230" t="s">
        <v>911</v>
      </c>
      <c r="G211" s="228"/>
      <c r="H211" s="229" t="s">
        <v>30</v>
      </c>
      <c r="I211" s="231"/>
      <c r="J211" s="228"/>
      <c r="K211" s="228"/>
      <c r="L211" s="232"/>
      <c r="M211" s="233"/>
      <c r="N211" s="234"/>
      <c r="O211" s="234"/>
      <c r="P211" s="234"/>
      <c r="Q211" s="234"/>
      <c r="R211" s="234"/>
      <c r="S211" s="234"/>
      <c r="T211" s="235"/>
      <c r="AT211" s="236" t="s">
        <v>197</v>
      </c>
      <c r="AU211" s="236" t="s">
        <v>84</v>
      </c>
      <c r="AV211" s="13" t="s">
        <v>82</v>
      </c>
      <c r="AW211" s="13" t="s">
        <v>37</v>
      </c>
      <c r="AX211" s="13" t="s">
        <v>74</v>
      </c>
      <c r="AY211" s="236" t="s">
        <v>186</v>
      </c>
    </row>
    <row r="212" spans="2:65" s="12" customFormat="1" ht="13.5">
      <c r="B212" s="216"/>
      <c r="C212" s="217"/>
      <c r="D212" s="213" t="s">
        <v>197</v>
      </c>
      <c r="E212" s="218" t="s">
        <v>30</v>
      </c>
      <c r="F212" s="219" t="s">
        <v>953</v>
      </c>
      <c r="G212" s="217"/>
      <c r="H212" s="220">
        <v>18.298999999999999</v>
      </c>
      <c r="I212" s="221"/>
      <c r="J212" s="217"/>
      <c r="K212" s="217"/>
      <c r="L212" s="222"/>
      <c r="M212" s="223"/>
      <c r="N212" s="224"/>
      <c r="O212" s="224"/>
      <c r="P212" s="224"/>
      <c r="Q212" s="224"/>
      <c r="R212" s="224"/>
      <c r="S212" s="224"/>
      <c r="T212" s="225"/>
      <c r="AT212" s="226" t="s">
        <v>197</v>
      </c>
      <c r="AU212" s="226" t="s">
        <v>84</v>
      </c>
      <c r="AV212" s="12" t="s">
        <v>84</v>
      </c>
      <c r="AW212" s="12" t="s">
        <v>37</v>
      </c>
      <c r="AX212" s="12" t="s">
        <v>74</v>
      </c>
      <c r="AY212" s="226" t="s">
        <v>186</v>
      </c>
    </row>
    <row r="213" spans="2:65" s="12" customFormat="1" ht="13.5">
      <c r="B213" s="216"/>
      <c r="C213" s="217"/>
      <c r="D213" s="213" t="s">
        <v>197</v>
      </c>
      <c r="E213" s="217"/>
      <c r="F213" s="219" t="s">
        <v>957</v>
      </c>
      <c r="G213" s="217"/>
      <c r="H213" s="220">
        <v>18.664999999999999</v>
      </c>
      <c r="I213" s="221"/>
      <c r="J213" s="217"/>
      <c r="K213" s="217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197</v>
      </c>
      <c r="AU213" s="226" t="s">
        <v>84</v>
      </c>
      <c r="AV213" s="12" t="s">
        <v>84</v>
      </c>
      <c r="AW213" s="12" t="s">
        <v>6</v>
      </c>
      <c r="AX213" s="12" t="s">
        <v>82</v>
      </c>
      <c r="AY213" s="226" t="s">
        <v>186</v>
      </c>
    </row>
    <row r="214" spans="2:65" s="1" customFormat="1" ht="16.5" customHeight="1">
      <c r="B214" s="41"/>
      <c r="C214" s="201" t="s">
        <v>300</v>
      </c>
      <c r="D214" s="201" t="s">
        <v>188</v>
      </c>
      <c r="E214" s="202" t="s">
        <v>958</v>
      </c>
      <c r="F214" s="203" t="s">
        <v>959</v>
      </c>
      <c r="G214" s="204" t="s">
        <v>212</v>
      </c>
      <c r="H214" s="205">
        <v>1.7250000000000001</v>
      </c>
      <c r="I214" s="206"/>
      <c r="J214" s="207">
        <f>ROUND(I214*H214,2)</f>
        <v>0</v>
      </c>
      <c r="K214" s="203" t="s">
        <v>192</v>
      </c>
      <c r="L214" s="61"/>
      <c r="M214" s="208" t="s">
        <v>30</v>
      </c>
      <c r="N214" s="209" t="s">
        <v>45</v>
      </c>
      <c r="O214" s="42"/>
      <c r="P214" s="210">
        <f>O214*H214</f>
        <v>0</v>
      </c>
      <c r="Q214" s="210">
        <v>2.4532922039999998</v>
      </c>
      <c r="R214" s="210">
        <f>Q214*H214</f>
        <v>4.2319290518999999</v>
      </c>
      <c r="S214" s="210">
        <v>0</v>
      </c>
      <c r="T214" s="211">
        <f>S214*H214</f>
        <v>0</v>
      </c>
      <c r="AR214" s="24" t="s">
        <v>193</v>
      </c>
      <c r="AT214" s="24" t="s">
        <v>188</v>
      </c>
      <c r="AU214" s="24" t="s">
        <v>84</v>
      </c>
      <c r="AY214" s="24" t="s">
        <v>186</v>
      </c>
      <c r="BE214" s="212">
        <f>IF(N214="základní",J214,0)</f>
        <v>0</v>
      </c>
      <c r="BF214" s="212">
        <f>IF(N214="snížená",J214,0)</f>
        <v>0</v>
      </c>
      <c r="BG214" s="212">
        <f>IF(N214="zákl. přenesená",J214,0)</f>
        <v>0</v>
      </c>
      <c r="BH214" s="212">
        <f>IF(N214="sníž. přenesená",J214,0)</f>
        <v>0</v>
      </c>
      <c r="BI214" s="212">
        <f>IF(N214="nulová",J214,0)</f>
        <v>0</v>
      </c>
      <c r="BJ214" s="24" t="s">
        <v>82</v>
      </c>
      <c r="BK214" s="212">
        <f>ROUND(I214*H214,2)</f>
        <v>0</v>
      </c>
      <c r="BL214" s="24" t="s">
        <v>193</v>
      </c>
      <c r="BM214" s="24" t="s">
        <v>960</v>
      </c>
    </row>
    <row r="215" spans="2:65" s="1" customFormat="1" ht="27">
      <c r="B215" s="41"/>
      <c r="C215" s="63"/>
      <c r="D215" s="213" t="s">
        <v>195</v>
      </c>
      <c r="E215" s="63"/>
      <c r="F215" s="214" t="s">
        <v>961</v>
      </c>
      <c r="G215" s="63"/>
      <c r="H215" s="63"/>
      <c r="I215" s="172"/>
      <c r="J215" s="63"/>
      <c r="K215" s="63"/>
      <c r="L215" s="61"/>
      <c r="M215" s="215"/>
      <c r="N215" s="42"/>
      <c r="O215" s="42"/>
      <c r="P215" s="42"/>
      <c r="Q215" s="42"/>
      <c r="R215" s="42"/>
      <c r="S215" s="42"/>
      <c r="T215" s="78"/>
      <c r="AT215" s="24" t="s">
        <v>195</v>
      </c>
      <c r="AU215" s="24" t="s">
        <v>84</v>
      </c>
    </row>
    <row r="216" spans="2:65" s="12" customFormat="1" ht="13.5">
      <c r="B216" s="216"/>
      <c r="C216" s="217"/>
      <c r="D216" s="213" t="s">
        <v>197</v>
      </c>
      <c r="E216" s="218" t="s">
        <v>30</v>
      </c>
      <c r="F216" s="219" t="s">
        <v>962</v>
      </c>
      <c r="G216" s="217"/>
      <c r="H216" s="220">
        <v>1.7250000000000001</v>
      </c>
      <c r="I216" s="221"/>
      <c r="J216" s="217"/>
      <c r="K216" s="217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197</v>
      </c>
      <c r="AU216" s="226" t="s">
        <v>84</v>
      </c>
      <c r="AV216" s="12" t="s">
        <v>84</v>
      </c>
      <c r="AW216" s="12" t="s">
        <v>37</v>
      </c>
      <c r="AX216" s="12" t="s">
        <v>82</v>
      </c>
      <c r="AY216" s="226" t="s">
        <v>186</v>
      </c>
    </row>
    <row r="217" spans="2:65" s="1" customFormat="1" ht="16.5" customHeight="1">
      <c r="B217" s="41"/>
      <c r="C217" s="201" t="s">
        <v>307</v>
      </c>
      <c r="D217" s="201" t="s">
        <v>188</v>
      </c>
      <c r="E217" s="202" t="s">
        <v>963</v>
      </c>
      <c r="F217" s="203" t="s">
        <v>964</v>
      </c>
      <c r="G217" s="204" t="s">
        <v>191</v>
      </c>
      <c r="H217" s="205">
        <v>3.05</v>
      </c>
      <c r="I217" s="206"/>
      <c r="J217" s="207">
        <f>ROUND(I217*H217,2)</f>
        <v>0</v>
      </c>
      <c r="K217" s="203" t="s">
        <v>192</v>
      </c>
      <c r="L217" s="61"/>
      <c r="M217" s="208" t="s">
        <v>30</v>
      </c>
      <c r="N217" s="209" t="s">
        <v>45</v>
      </c>
      <c r="O217" s="42"/>
      <c r="P217" s="210">
        <f>O217*H217</f>
        <v>0</v>
      </c>
      <c r="Q217" s="210">
        <v>2.4719E-3</v>
      </c>
      <c r="R217" s="210">
        <f>Q217*H217</f>
        <v>7.5392949999999997E-3</v>
      </c>
      <c r="S217" s="210">
        <v>0</v>
      </c>
      <c r="T217" s="211">
        <f>S217*H217</f>
        <v>0</v>
      </c>
      <c r="AR217" s="24" t="s">
        <v>193</v>
      </c>
      <c r="AT217" s="24" t="s">
        <v>188</v>
      </c>
      <c r="AU217" s="24" t="s">
        <v>84</v>
      </c>
      <c r="AY217" s="24" t="s">
        <v>186</v>
      </c>
      <c r="BE217" s="212">
        <f>IF(N217="základní",J217,0)</f>
        <v>0</v>
      </c>
      <c r="BF217" s="212">
        <f>IF(N217="snížená",J217,0)</f>
        <v>0</v>
      </c>
      <c r="BG217" s="212">
        <f>IF(N217="zákl. přenesená",J217,0)</f>
        <v>0</v>
      </c>
      <c r="BH217" s="212">
        <f>IF(N217="sníž. přenesená",J217,0)</f>
        <v>0</v>
      </c>
      <c r="BI217" s="212">
        <f>IF(N217="nulová",J217,0)</f>
        <v>0</v>
      </c>
      <c r="BJ217" s="24" t="s">
        <v>82</v>
      </c>
      <c r="BK217" s="212">
        <f>ROUND(I217*H217,2)</f>
        <v>0</v>
      </c>
      <c r="BL217" s="24" t="s">
        <v>193</v>
      </c>
      <c r="BM217" s="24" t="s">
        <v>965</v>
      </c>
    </row>
    <row r="218" spans="2:65" s="1" customFormat="1" ht="13.5">
      <c r="B218" s="41"/>
      <c r="C218" s="63"/>
      <c r="D218" s="213" t="s">
        <v>195</v>
      </c>
      <c r="E218" s="63"/>
      <c r="F218" s="214" t="s">
        <v>966</v>
      </c>
      <c r="G218" s="63"/>
      <c r="H218" s="63"/>
      <c r="I218" s="172"/>
      <c r="J218" s="63"/>
      <c r="K218" s="63"/>
      <c r="L218" s="61"/>
      <c r="M218" s="215"/>
      <c r="N218" s="42"/>
      <c r="O218" s="42"/>
      <c r="P218" s="42"/>
      <c r="Q218" s="42"/>
      <c r="R218" s="42"/>
      <c r="S218" s="42"/>
      <c r="T218" s="78"/>
      <c r="AT218" s="24" t="s">
        <v>195</v>
      </c>
      <c r="AU218" s="24" t="s">
        <v>84</v>
      </c>
    </row>
    <row r="219" spans="2:65" s="12" customFormat="1" ht="13.5">
      <c r="B219" s="216"/>
      <c r="C219" s="217"/>
      <c r="D219" s="213" t="s">
        <v>197</v>
      </c>
      <c r="E219" s="218" t="s">
        <v>30</v>
      </c>
      <c r="F219" s="219" t="s">
        <v>967</v>
      </c>
      <c r="G219" s="217"/>
      <c r="H219" s="220">
        <v>3.05</v>
      </c>
      <c r="I219" s="221"/>
      <c r="J219" s="217"/>
      <c r="K219" s="217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197</v>
      </c>
      <c r="AU219" s="226" t="s">
        <v>84</v>
      </c>
      <c r="AV219" s="12" t="s">
        <v>84</v>
      </c>
      <c r="AW219" s="12" t="s">
        <v>37</v>
      </c>
      <c r="AX219" s="12" t="s">
        <v>82</v>
      </c>
      <c r="AY219" s="226" t="s">
        <v>186</v>
      </c>
    </row>
    <row r="220" spans="2:65" s="1" customFormat="1" ht="16.5" customHeight="1">
      <c r="B220" s="41"/>
      <c r="C220" s="201" t="s">
        <v>313</v>
      </c>
      <c r="D220" s="201" t="s">
        <v>188</v>
      </c>
      <c r="E220" s="202" t="s">
        <v>968</v>
      </c>
      <c r="F220" s="203" t="s">
        <v>969</v>
      </c>
      <c r="G220" s="204" t="s">
        <v>191</v>
      </c>
      <c r="H220" s="205">
        <v>3.05</v>
      </c>
      <c r="I220" s="206"/>
      <c r="J220" s="207">
        <f>ROUND(I220*H220,2)</f>
        <v>0</v>
      </c>
      <c r="K220" s="203" t="s">
        <v>192</v>
      </c>
      <c r="L220" s="61"/>
      <c r="M220" s="208" t="s">
        <v>30</v>
      </c>
      <c r="N220" s="209" t="s">
        <v>45</v>
      </c>
      <c r="O220" s="42"/>
      <c r="P220" s="210">
        <f>O220*H220</f>
        <v>0</v>
      </c>
      <c r="Q220" s="210">
        <v>0</v>
      </c>
      <c r="R220" s="210">
        <f>Q220*H220</f>
        <v>0</v>
      </c>
      <c r="S220" s="210">
        <v>0</v>
      </c>
      <c r="T220" s="211">
        <f>S220*H220</f>
        <v>0</v>
      </c>
      <c r="AR220" s="24" t="s">
        <v>193</v>
      </c>
      <c r="AT220" s="24" t="s">
        <v>188</v>
      </c>
      <c r="AU220" s="24" t="s">
        <v>84</v>
      </c>
      <c r="AY220" s="24" t="s">
        <v>186</v>
      </c>
      <c r="BE220" s="212">
        <f>IF(N220="základní",J220,0)</f>
        <v>0</v>
      </c>
      <c r="BF220" s="212">
        <f>IF(N220="snížená",J220,0)</f>
        <v>0</v>
      </c>
      <c r="BG220" s="212">
        <f>IF(N220="zákl. přenesená",J220,0)</f>
        <v>0</v>
      </c>
      <c r="BH220" s="212">
        <f>IF(N220="sníž. přenesená",J220,0)</f>
        <v>0</v>
      </c>
      <c r="BI220" s="212">
        <f>IF(N220="nulová",J220,0)</f>
        <v>0</v>
      </c>
      <c r="BJ220" s="24" t="s">
        <v>82</v>
      </c>
      <c r="BK220" s="212">
        <f>ROUND(I220*H220,2)</f>
        <v>0</v>
      </c>
      <c r="BL220" s="24" t="s">
        <v>193</v>
      </c>
      <c r="BM220" s="24" t="s">
        <v>970</v>
      </c>
    </row>
    <row r="221" spans="2:65" s="1" customFormat="1" ht="13.5">
      <c r="B221" s="41"/>
      <c r="C221" s="63"/>
      <c r="D221" s="213" t="s">
        <v>195</v>
      </c>
      <c r="E221" s="63"/>
      <c r="F221" s="214" t="s">
        <v>971</v>
      </c>
      <c r="G221" s="63"/>
      <c r="H221" s="63"/>
      <c r="I221" s="172"/>
      <c r="J221" s="63"/>
      <c r="K221" s="63"/>
      <c r="L221" s="61"/>
      <c r="M221" s="215"/>
      <c r="N221" s="42"/>
      <c r="O221" s="42"/>
      <c r="P221" s="42"/>
      <c r="Q221" s="42"/>
      <c r="R221" s="42"/>
      <c r="S221" s="42"/>
      <c r="T221" s="78"/>
      <c r="AT221" s="24" t="s">
        <v>195</v>
      </c>
      <c r="AU221" s="24" t="s">
        <v>84</v>
      </c>
    </row>
    <row r="222" spans="2:65" s="12" customFormat="1" ht="13.5">
      <c r="B222" s="216"/>
      <c r="C222" s="217"/>
      <c r="D222" s="213" t="s">
        <v>197</v>
      </c>
      <c r="E222" s="218" t="s">
        <v>30</v>
      </c>
      <c r="F222" s="219" t="s">
        <v>967</v>
      </c>
      <c r="G222" s="217"/>
      <c r="H222" s="220">
        <v>3.05</v>
      </c>
      <c r="I222" s="221"/>
      <c r="J222" s="217"/>
      <c r="K222" s="217"/>
      <c r="L222" s="222"/>
      <c r="M222" s="223"/>
      <c r="N222" s="224"/>
      <c r="O222" s="224"/>
      <c r="P222" s="224"/>
      <c r="Q222" s="224"/>
      <c r="R222" s="224"/>
      <c r="S222" s="224"/>
      <c r="T222" s="225"/>
      <c r="AT222" s="226" t="s">
        <v>197</v>
      </c>
      <c r="AU222" s="226" t="s">
        <v>84</v>
      </c>
      <c r="AV222" s="12" t="s">
        <v>84</v>
      </c>
      <c r="AW222" s="12" t="s">
        <v>37</v>
      </c>
      <c r="AX222" s="12" t="s">
        <v>82</v>
      </c>
      <c r="AY222" s="226" t="s">
        <v>186</v>
      </c>
    </row>
    <row r="223" spans="2:65" s="1" customFormat="1" ht="16.5" customHeight="1">
      <c r="B223" s="41"/>
      <c r="C223" s="201" t="s">
        <v>318</v>
      </c>
      <c r="D223" s="201" t="s">
        <v>188</v>
      </c>
      <c r="E223" s="202" t="s">
        <v>972</v>
      </c>
      <c r="F223" s="203" t="s">
        <v>973</v>
      </c>
      <c r="G223" s="204" t="s">
        <v>304</v>
      </c>
      <c r="H223" s="205">
        <v>8.5999999999999993E-2</v>
      </c>
      <c r="I223" s="206"/>
      <c r="J223" s="207">
        <f>ROUND(I223*H223,2)</f>
        <v>0</v>
      </c>
      <c r="K223" s="203" t="s">
        <v>192</v>
      </c>
      <c r="L223" s="61"/>
      <c r="M223" s="208" t="s">
        <v>30</v>
      </c>
      <c r="N223" s="209" t="s">
        <v>45</v>
      </c>
      <c r="O223" s="42"/>
      <c r="P223" s="210">
        <f>O223*H223</f>
        <v>0</v>
      </c>
      <c r="Q223" s="210">
        <v>1.0627727796999999</v>
      </c>
      <c r="R223" s="210">
        <f>Q223*H223</f>
        <v>9.1398459054199993E-2</v>
      </c>
      <c r="S223" s="210">
        <v>0</v>
      </c>
      <c r="T223" s="211">
        <f>S223*H223</f>
        <v>0</v>
      </c>
      <c r="AR223" s="24" t="s">
        <v>193</v>
      </c>
      <c r="AT223" s="24" t="s">
        <v>188</v>
      </c>
      <c r="AU223" s="24" t="s">
        <v>84</v>
      </c>
      <c r="AY223" s="24" t="s">
        <v>186</v>
      </c>
      <c r="BE223" s="212">
        <f>IF(N223="základní",J223,0)</f>
        <v>0</v>
      </c>
      <c r="BF223" s="212">
        <f>IF(N223="snížená",J223,0)</f>
        <v>0</v>
      </c>
      <c r="BG223" s="212">
        <f>IF(N223="zákl. přenesená",J223,0)</f>
        <v>0</v>
      </c>
      <c r="BH223" s="212">
        <f>IF(N223="sníž. přenesená",J223,0)</f>
        <v>0</v>
      </c>
      <c r="BI223" s="212">
        <f>IF(N223="nulová",J223,0)</f>
        <v>0</v>
      </c>
      <c r="BJ223" s="24" t="s">
        <v>82</v>
      </c>
      <c r="BK223" s="212">
        <f>ROUND(I223*H223,2)</f>
        <v>0</v>
      </c>
      <c r="BL223" s="24" t="s">
        <v>193</v>
      </c>
      <c r="BM223" s="24" t="s">
        <v>974</v>
      </c>
    </row>
    <row r="224" spans="2:65" s="1" customFormat="1" ht="13.5">
      <c r="B224" s="41"/>
      <c r="C224" s="63"/>
      <c r="D224" s="213" t="s">
        <v>195</v>
      </c>
      <c r="E224" s="63"/>
      <c r="F224" s="214" t="s">
        <v>975</v>
      </c>
      <c r="G224" s="63"/>
      <c r="H224" s="63"/>
      <c r="I224" s="172"/>
      <c r="J224" s="63"/>
      <c r="K224" s="63"/>
      <c r="L224" s="61"/>
      <c r="M224" s="215"/>
      <c r="N224" s="42"/>
      <c r="O224" s="42"/>
      <c r="P224" s="42"/>
      <c r="Q224" s="42"/>
      <c r="R224" s="42"/>
      <c r="S224" s="42"/>
      <c r="T224" s="78"/>
      <c r="AT224" s="24" t="s">
        <v>195</v>
      </c>
      <c r="AU224" s="24" t="s">
        <v>84</v>
      </c>
    </row>
    <row r="225" spans="2:65" s="12" customFormat="1" ht="13.5">
      <c r="B225" s="216"/>
      <c r="C225" s="217"/>
      <c r="D225" s="213" t="s">
        <v>197</v>
      </c>
      <c r="E225" s="218" t="s">
        <v>30</v>
      </c>
      <c r="F225" s="219" t="s">
        <v>976</v>
      </c>
      <c r="G225" s="217"/>
      <c r="H225" s="220">
        <v>8.5999999999999993E-2</v>
      </c>
      <c r="I225" s="221"/>
      <c r="J225" s="217"/>
      <c r="K225" s="217"/>
      <c r="L225" s="222"/>
      <c r="M225" s="223"/>
      <c r="N225" s="224"/>
      <c r="O225" s="224"/>
      <c r="P225" s="224"/>
      <c r="Q225" s="224"/>
      <c r="R225" s="224"/>
      <c r="S225" s="224"/>
      <c r="T225" s="225"/>
      <c r="AT225" s="226" t="s">
        <v>197</v>
      </c>
      <c r="AU225" s="226" t="s">
        <v>84</v>
      </c>
      <c r="AV225" s="12" t="s">
        <v>84</v>
      </c>
      <c r="AW225" s="12" t="s">
        <v>37</v>
      </c>
      <c r="AX225" s="12" t="s">
        <v>82</v>
      </c>
      <c r="AY225" s="226" t="s">
        <v>186</v>
      </c>
    </row>
    <row r="226" spans="2:65" s="1" customFormat="1" ht="25.5" customHeight="1">
      <c r="B226" s="41"/>
      <c r="C226" s="201" t="s">
        <v>9</v>
      </c>
      <c r="D226" s="201" t="s">
        <v>188</v>
      </c>
      <c r="E226" s="202" t="s">
        <v>977</v>
      </c>
      <c r="F226" s="203" t="s">
        <v>978</v>
      </c>
      <c r="G226" s="204" t="s">
        <v>191</v>
      </c>
      <c r="H226" s="205">
        <v>4.2</v>
      </c>
      <c r="I226" s="206"/>
      <c r="J226" s="207">
        <f>ROUND(I226*H226,2)</f>
        <v>0</v>
      </c>
      <c r="K226" s="203" t="s">
        <v>30</v>
      </c>
      <c r="L226" s="61"/>
      <c r="M226" s="208" t="s">
        <v>30</v>
      </c>
      <c r="N226" s="209" t="s">
        <v>45</v>
      </c>
      <c r="O226" s="42"/>
      <c r="P226" s="210">
        <f>O226*H226</f>
        <v>0</v>
      </c>
      <c r="Q226" s="210">
        <v>1.20855</v>
      </c>
      <c r="R226" s="210">
        <f>Q226*H226</f>
        <v>5.0759100000000004</v>
      </c>
      <c r="S226" s="210">
        <v>0</v>
      </c>
      <c r="T226" s="211">
        <f>S226*H226</f>
        <v>0</v>
      </c>
      <c r="AR226" s="24" t="s">
        <v>193</v>
      </c>
      <c r="AT226" s="24" t="s">
        <v>188</v>
      </c>
      <c r="AU226" s="24" t="s">
        <v>84</v>
      </c>
      <c r="AY226" s="24" t="s">
        <v>186</v>
      </c>
      <c r="BE226" s="212">
        <f>IF(N226="základní",J226,0)</f>
        <v>0</v>
      </c>
      <c r="BF226" s="212">
        <f>IF(N226="snížená",J226,0)</f>
        <v>0</v>
      </c>
      <c r="BG226" s="212">
        <f>IF(N226="zákl. přenesená",J226,0)</f>
        <v>0</v>
      </c>
      <c r="BH226" s="212">
        <f>IF(N226="sníž. přenesená",J226,0)</f>
        <v>0</v>
      </c>
      <c r="BI226" s="212">
        <f>IF(N226="nulová",J226,0)</f>
        <v>0</v>
      </c>
      <c r="BJ226" s="24" t="s">
        <v>82</v>
      </c>
      <c r="BK226" s="212">
        <f>ROUND(I226*H226,2)</f>
        <v>0</v>
      </c>
      <c r="BL226" s="24" t="s">
        <v>193</v>
      </c>
      <c r="BM226" s="24" t="s">
        <v>979</v>
      </c>
    </row>
    <row r="227" spans="2:65" s="1" customFormat="1" ht="13.5">
      <c r="B227" s="41"/>
      <c r="C227" s="63"/>
      <c r="D227" s="213" t="s">
        <v>195</v>
      </c>
      <c r="E227" s="63"/>
      <c r="F227" s="214" t="s">
        <v>978</v>
      </c>
      <c r="G227" s="63"/>
      <c r="H227" s="63"/>
      <c r="I227" s="172"/>
      <c r="J227" s="63"/>
      <c r="K227" s="63"/>
      <c r="L227" s="61"/>
      <c r="M227" s="215"/>
      <c r="N227" s="42"/>
      <c r="O227" s="42"/>
      <c r="P227" s="42"/>
      <c r="Q227" s="42"/>
      <c r="R227" s="42"/>
      <c r="S227" s="42"/>
      <c r="T227" s="78"/>
      <c r="AT227" s="24" t="s">
        <v>195</v>
      </c>
      <c r="AU227" s="24" t="s">
        <v>84</v>
      </c>
    </row>
    <row r="228" spans="2:65" s="12" customFormat="1" ht="13.5">
      <c r="B228" s="216"/>
      <c r="C228" s="217"/>
      <c r="D228" s="213" t="s">
        <v>197</v>
      </c>
      <c r="E228" s="218" t="s">
        <v>30</v>
      </c>
      <c r="F228" s="219" t="s">
        <v>980</v>
      </c>
      <c r="G228" s="217"/>
      <c r="H228" s="220">
        <v>4.2</v>
      </c>
      <c r="I228" s="221"/>
      <c r="J228" s="217"/>
      <c r="K228" s="217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197</v>
      </c>
      <c r="AU228" s="226" t="s">
        <v>84</v>
      </c>
      <c r="AV228" s="12" t="s">
        <v>84</v>
      </c>
      <c r="AW228" s="12" t="s">
        <v>37</v>
      </c>
      <c r="AX228" s="12" t="s">
        <v>82</v>
      </c>
      <c r="AY228" s="226" t="s">
        <v>186</v>
      </c>
    </row>
    <row r="229" spans="2:65" s="1" customFormat="1" ht="16.5" customHeight="1">
      <c r="B229" s="41"/>
      <c r="C229" s="201" t="s">
        <v>326</v>
      </c>
      <c r="D229" s="201" t="s">
        <v>188</v>
      </c>
      <c r="E229" s="202" t="s">
        <v>981</v>
      </c>
      <c r="F229" s="203" t="s">
        <v>982</v>
      </c>
      <c r="G229" s="204" t="s">
        <v>304</v>
      </c>
      <c r="H229" s="205">
        <v>6.7000000000000004E-2</v>
      </c>
      <c r="I229" s="206"/>
      <c r="J229" s="207">
        <f>ROUND(I229*H229,2)</f>
        <v>0</v>
      </c>
      <c r="K229" s="203" t="s">
        <v>192</v>
      </c>
      <c r="L229" s="61"/>
      <c r="M229" s="208" t="s">
        <v>30</v>
      </c>
      <c r="N229" s="209" t="s">
        <v>45</v>
      </c>
      <c r="O229" s="42"/>
      <c r="P229" s="210">
        <f>O229*H229</f>
        <v>0</v>
      </c>
      <c r="Q229" s="210">
        <v>1.06017026</v>
      </c>
      <c r="R229" s="210">
        <f>Q229*H229</f>
        <v>7.1031407420000012E-2</v>
      </c>
      <c r="S229" s="210">
        <v>0</v>
      </c>
      <c r="T229" s="211">
        <f>S229*H229</f>
        <v>0</v>
      </c>
      <c r="AR229" s="24" t="s">
        <v>193</v>
      </c>
      <c r="AT229" s="24" t="s">
        <v>188</v>
      </c>
      <c r="AU229" s="24" t="s">
        <v>84</v>
      </c>
      <c r="AY229" s="24" t="s">
        <v>186</v>
      </c>
      <c r="BE229" s="212">
        <f>IF(N229="základní",J229,0)</f>
        <v>0</v>
      </c>
      <c r="BF229" s="212">
        <f>IF(N229="snížená",J229,0)</f>
        <v>0</v>
      </c>
      <c r="BG229" s="212">
        <f>IF(N229="zákl. přenesená",J229,0)</f>
        <v>0</v>
      </c>
      <c r="BH229" s="212">
        <f>IF(N229="sníž. přenesená",J229,0)</f>
        <v>0</v>
      </c>
      <c r="BI229" s="212">
        <f>IF(N229="nulová",J229,0)</f>
        <v>0</v>
      </c>
      <c r="BJ229" s="24" t="s">
        <v>82</v>
      </c>
      <c r="BK229" s="212">
        <f>ROUND(I229*H229,2)</f>
        <v>0</v>
      </c>
      <c r="BL229" s="24" t="s">
        <v>193</v>
      </c>
      <c r="BM229" s="24" t="s">
        <v>983</v>
      </c>
    </row>
    <row r="230" spans="2:65" s="1" customFormat="1" ht="13.5">
      <c r="B230" s="41"/>
      <c r="C230" s="63"/>
      <c r="D230" s="213" t="s">
        <v>195</v>
      </c>
      <c r="E230" s="63"/>
      <c r="F230" s="214" t="s">
        <v>984</v>
      </c>
      <c r="G230" s="63"/>
      <c r="H230" s="63"/>
      <c r="I230" s="172"/>
      <c r="J230" s="63"/>
      <c r="K230" s="63"/>
      <c r="L230" s="61"/>
      <c r="M230" s="215"/>
      <c r="N230" s="42"/>
      <c r="O230" s="42"/>
      <c r="P230" s="42"/>
      <c r="Q230" s="42"/>
      <c r="R230" s="42"/>
      <c r="S230" s="42"/>
      <c r="T230" s="78"/>
      <c r="AT230" s="24" t="s">
        <v>195</v>
      </c>
      <c r="AU230" s="24" t="s">
        <v>84</v>
      </c>
    </row>
    <row r="231" spans="2:65" s="12" customFormat="1" ht="13.5">
      <c r="B231" s="216"/>
      <c r="C231" s="217"/>
      <c r="D231" s="213" t="s">
        <v>197</v>
      </c>
      <c r="E231" s="218" t="s">
        <v>30</v>
      </c>
      <c r="F231" s="219" t="s">
        <v>985</v>
      </c>
      <c r="G231" s="217"/>
      <c r="H231" s="220">
        <v>6.7000000000000004E-2</v>
      </c>
      <c r="I231" s="221"/>
      <c r="J231" s="217"/>
      <c r="K231" s="217"/>
      <c r="L231" s="222"/>
      <c r="M231" s="223"/>
      <c r="N231" s="224"/>
      <c r="O231" s="224"/>
      <c r="P231" s="224"/>
      <c r="Q231" s="224"/>
      <c r="R231" s="224"/>
      <c r="S231" s="224"/>
      <c r="T231" s="225"/>
      <c r="AT231" s="226" t="s">
        <v>197</v>
      </c>
      <c r="AU231" s="226" t="s">
        <v>84</v>
      </c>
      <c r="AV231" s="12" t="s">
        <v>84</v>
      </c>
      <c r="AW231" s="12" t="s">
        <v>37</v>
      </c>
      <c r="AX231" s="12" t="s">
        <v>82</v>
      </c>
      <c r="AY231" s="226" t="s">
        <v>186</v>
      </c>
    </row>
    <row r="232" spans="2:65" s="11" customFormat="1" ht="29.85" customHeight="1">
      <c r="B232" s="185"/>
      <c r="C232" s="186"/>
      <c r="D232" s="187" t="s">
        <v>73</v>
      </c>
      <c r="E232" s="199" t="s">
        <v>203</v>
      </c>
      <c r="F232" s="199" t="s">
        <v>378</v>
      </c>
      <c r="G232" s="186"/>
      <c r="H232" s="186"/>
      <c r="I232" s="189"/>
      <c r="J232" s="200">
        <f>BK232</f>
        <v>0</v>
      </c>
      <c r="K232" s="186"/>
      <c r="L232" s="191"/>
      <c r="M232" s="192"/>
      <c r="N232" s="193"/>
      <c r="O232" s="193"/>
      <c r="P232" s="194">
        <f>SUM(P233:P247)</f>
        <v>0</v>
      </c>
      <c r="Q232" s="193"/>
      <c r="R232" s="194">
        <f>SUM(R233:R247)</f>
        <v>5.9204741766970983</v>
      </c>
      <c r="S232" s="193"/>
      <c r="T232" s="195">
        <f>SUM(T233:T247)</f>
        <v>0</v>
      </c>
      <c r="AR232" s="196" t="s">
        <v>82</v>
      </c>
      <c r="AT232" s="197" t="s">
        <v>73</v>
      </c>
      <c r="AU232" s="197" t="s">
        <v>82</v>
      </c>
      <c r="AY232" s="196" t="s">
        <v>186</v>
      </c>
      <c r="BK232" s="198">
        <f>SUM(BK233:BK247)</f>
        <v>0</v>
      </c>
    </row>
    <row r="233" spans="2:65" s="1" customFormat="1" ht="16.5" customHeight="1">
      <c r="B233" s="41"/>
      <c r="C233" s="201" t="s">
        <v>331</v>
      </c>
      <c r="D233" s="201" t="s">
        <v>188</v>
      </c>
      <c r="E233" s="202" t="s">
        <v>986</v>
      </c>
      <c r="F233" s="203" t="s">
        <v>987</v>
      </c>
      <c r="G233" s="204" t="s">
        <v>212</v>
      </c>
      <c r="H233" s="205">
        <v>2.2999999999999998</v>
      </c>
      <c r="I233" s="206"/>
      <c r="J233" s="207">
        <f>ROUND(I233*H233,2)</f>
        <v>0</v>
      </c>
      <c r="K233" s="203" t="s">
        <v>192</v>
      </c>
      <c r="L233" s="61"/>
      <c r="M233" s="208" t="s">
        <v>30</v>
      </c>
      <c r="N233" s="209" t="s">
        <v>45</v>
      </c>
      <c r="O233" s="42"/>
      <c r="P233" s="210">
        <f>O233*H233</f>
        <v>0</v>
      </c>
      <c r="Q233" s="210">
        <v>2.4532922039999998</v>
      </c>
      <c r="R233" s="210">
        <f>Q233*H233</f>
        <v>5.642572069199999</v>
      </c>
      <c r="S233" s="210">
        <v>0</v>
      </c>
      <c r="T233" s="211">
        <f>S233*H233</f>
        <v>0</v>
      </c>
      <c r="AR233" s="24" t="s">
        <v>193</v>
      </c>
      <c r="AT233" s="24" t="s">
        <v>188</v>
      </c>
      <c r="AU233" s="24" t="s">
        <v>84</v>
      </c>
      <c r="AY233" s="24" t="s">
        <v>186</v>
      </c>
      <c r="BE233" s="212">
        <f>IF(N233="základní",J233,0)</f>
        <v>0</v>
      </c>
      <c r="BF233" s="212">
        <f>IF(N233="snížená",J233,0)</f>
        <v>0</v>
      </c>
      <c r="BG233" s="212">
        <f>IF(N233="zákl. přenesená",J233,0)</f>
        <v>0</v>
      </c>
      <c r="BH233" s="212">
        <f>IF(N233="sníž. přenesená",J233,0)</f>
        <v>0</v>
      </c>
      <c r="BI233" s="212">
        <f>IF(N233="nulová",J233,0)</f>
        <v>0</v>
      </c>
      <c r="BJ233" s="24" t="s">
        <v>82</v>
      </c>
      <c r="BK233" s="212">
        <f>ROUND(I233*H233,2)</f>
        <v>0</v>
      </c>
      <c r="BL233" s="24" t="s">
        <v>193</v>
      </c>
      <c r="BM233" s="24" t="s">
        <v>988</v>
      </c>
    </row>
    <row r="234" spans="2:65" s="1" customFormat="1" ht="27">
      <c r="B234" s="41"/>
      <c r="C234" s="63"/>
      <c r="D234" s="213" t="s">
        <v>195</v>
      </c>
      <c r="E234" s="63"/>
      <c r="F234" s="214" t="s">
        <v>989</v>
      </c>
      <c r="G234" s="63"/>
      <c r="H234" s="63"/>
      <c r="I234" s="172"/>
      <c r="J234" s="63"/>
      <c r="K234" s="63"/>
      <c r="L234" s="61"/>
      <c r="M234" s="215"/>
      <c r="N234" s="42"/>
      <c r="O234" s="42"/>
      <c r="P234" s="42"/>
      <c r="Q234" s="42"/>
      <c r="R234" s="42"/>
      <c r="S234" s="42"/>
      <c r="T234" s="78"/>
      <c r="AT234" s="24" t="s">
        <v>195</v>
      </c>
      <c r="AU234" s="24" t="s">
        <v>84</v>
      </c>
    </row>
    <row r="235" spans="2:65" s="12" customFormat="1" ht="13.5">
      <c r="B235" s="216"/>
      <c r="C235" s="217"/>
      <c r="D235" s="213" t="s">
        <v>197</v>
      </c>
      <c r="E235" s="218" t="s">
        <v>30</v>
      </c>
      <c r="F235" s="219" t="s">
        <v>990</v>
      </c>
      <c r="G235" s="217"/>
      <c r="H235" s="220">
        <v>2.2999999999999998</v>
      </c>
      <c r="I235" s="221"/>
      <c r="J235" s="217"/>
      <c r="K235" s="217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197</v>
      </c>
      <c r="AU235" s="226" t="s">
        <v>84</v>
      </c>
      <c r="AV235" s="12" t="s">
        <v>84</v>
      </c>
      <c r="AW235" s="12" t="s">
        <v>37</v>
      </c>
      <c r="AX235" s="12" t="s">
        <v>82</v>
      </c>
      <c r="AY235" s="226" t="s">
        <v>186</v>
      </c>
    </row>
    <row r="236" spans="2:65" s="1" customFormat="1" ht="16.5" customHeight="1">
      <c r="B236" s="41"/>
      <c r="C236" s="201" t="s">
        <v>337</v>
      </c>
      <c r="D236" s="201" t="s">
        <v>188</v>
      </c>
      <c r="E236" s="202" t="s">
        <v>991</v>
      </c>
      <c r="F236" s="203" t="s">
        <v>992</v>
      </c>
      <c r="G236" s="204" t="s">
        <v>191</v>
      </c>
      <c r="H236" s="205">
        <v>24</v>
      </c>
      <c r="I236" s="206"/>
      <c r="J236" s="207">
        <f>ROUND(I236*H236,2)</f>
        <v>0</v>
      </c>
      <c r="K236" s="203" t="s">
        <v>192</v>
      </c>
      <c r="L236" s="61"/>
      <c r="M236" s="208" t="s">
        <v>30</v>
      </c>
      <c r="N236" s="209" t="s">
        <v>45</v>
      </c>
      <c r="O236" s="42"/>
      <c r="P236" s="210">
        <f>O236*H236</f>
        <v>0</v>
      </c>
      <c r="Q236" s="210">
        <v>2.7469E-3</v>
      </c>
      <c r="R236" s="210">
        <f>Q236*H236</f>
        <v>6.5925600000000001E-2</v>
      </c>
      <c r="S236" s="210">
        <v>0</v>
      </c>
      <c r="T236" s="211">
        <f>S236*H236</f>
        <v>0</v>
      </c>
      <c r="AR236" s="24" t="s">
        <v>193</v>
      </c>
      <c r="AT236" s="24" t="s">
        <v>188</v>
      </c>
      <c r="AU236" s="24" t="s">
        <v>84</v>
      </c>
      <c r="AY236" s="24" t="s">
        <v>186</v>
      </c>
      <c r="BE236" s="212">
        <f>IF(N236="základní",J236,0)</f>
        <v>0</v>
      </c>
      <c r="BF236" s="212">
        <f>IF(N236="snížená",J236,0)</f>
        <v>0</v>
      </c>
      <c r="BG236" s="212">
        <f>IF(N236="zákl. přenesená",J236,0)</f>
        <v>0</v>
      </c>
      <c r="BH236" s="212">
        <f>IF(N236="sníž. přenesená",J236,0)</f>
        <v>0</v>
      </c>
      <c r="BI236" s="212">
        <f>IF(N236="nulová",J236,0)</f>
        <v>0</v>
      </c>
      <c r="BJ236" s="24" t="s">
        <v>82</v>
      </c>
      <c r="BK236" s="212">
        <f>ROUND(I236*H236,2)</f>
        <v>0</v>
      </c>
      <c r="BL236" s="24" t="s">
        <v>193</v>
      </c>
      <c r="BM236" s="24" t="s">
        <v>993</v>
      </c>
    </row>
    <row r="237" spans="2:65" s="1" customFormat="1" ht="13.5">
      <c r="B237" s="41"/>
      <c r="C237" s="63"/>
      <c r="D237" s="213" t="s">
        <v>195</v>
      </c>
      <c r="E237" s="63"/>
      <c r="F237" s="214" t="s">
        <v>994</v>
      </c>
      <c r="G237" s="63"/>
      <c r="H237" s="63"/>
      <c r="I237" s="172"/>
      <c r="J237" s="63"/>
      <c r="K237" s="63"/>
      <c r="L237" s="61"/>
      <c r="M237" s="215"/>
      <c r="N237" s="42"/>
      <c r="O237" s="42"/>
      <c r="P237" s="42"/>
      <c r="Q237" s="42"/>
      <c r="R237" s="42"/>
      <c r="S237" s="42"/>
      <c r="T237" s="78"/>
      <c r="AT237" s="24" t="s">
        <v>195</v>
      </c>
      <c r="AU237" s="24" t="s">
        <v>84</v>
      </c>
    </row>
    <row r="238" spans="2:65" s="12" customFormat="1" ht="13.5">
      <c r="B238" s="216"/>
      <c r="C238" s="217"/>
      <c r="D238" s="213" t="s">
        <v>197</v>
      </c>
      <c r="E238" s="218" t="s">
        <v>30</v>
      </c>
      <c r="F238" s="219" t="s">
        <v>995</v>
      </c>
      <c r="G238" s="217"/>
      <c r="H238" s="220">
        <v>24</v>
      </c>
      <c r="I238" s="221"/>
      <c r="J238" s="217"/>
      <c r="K238" s="217"/>
      <c r="L238" s="222"/>
      <c r="M238" s="223"/>
      <c r="N238" s="224"/>
      <c r="O238" s="224"/>
      <c r="P238" s="224"/>
      <c r="Q238" s="224"/>
      <c r="R238" s="224"/>
      <c r="S238" s="224"/>
      <c r="T238" s="225"/>
      <c r="AT238" s="226" t="s">
        <v>197</v>
      </c>
      <c r="AU238" s="226" t="s">
        <v>84</v>
      </c>
      <c r="AV238" s="12" t="s">
        <v>84</v>
      </c>
      <c r="AW238" s="12" t="s">
        <v>37</v>
      </c>
      <c r="AX238" s="12" t="s">
        <v>82</v>
      </c>
      <c r="AY238" s="226" t="s">
        <v>186</v>
      </c>
    </row>
    <row r="239" spans="2:65" s="1" customFormat="1" ht="16.5" customHeight="1">
      <c r="B239" s="41"/>
      <c r="C239" s="201" t="s">
        <v>342</v>
      </c>
      <c r="D239" s="201" t="s">
        <v>188</v>
      </c>
      <c r="E239" s="202" t="s">
        <v>996</v>
      </c>
      <c r="F239" s="203" t="s">
        <v>997</v>
      </c>
      <c r="G239" s="204" t="s">
        <v>191</v>
      </c>
      <c r="H239" s="205">
        <v>24</v>
      </c>
      <c r="I239" s="206"/>
      <c r="J239" s="207">
        <f>ROUND(I239*H239,2)</f>
        <v>0</v>
      </c>
      <c r="K239" s="203" t="s">
        <v>192</v>
      </c>
      <c r="L239" s="61"/>
      <c r="M239" s="208" t="s">
        <v>30</v>
      </c>
      <c r="N239" s="209" t="s">
        <v>45</v>
      </c>
      <c r="O239" s="42"/>
      <c r="P239" s="210">
        <f>O239*H239</f>
        <v>0</v>
      </c>
      <c r="Q239" s="210">
        <v>0</v>
      </c>
      <c r="R239" s="210">
        <f>Q239*H239</f>
        <v>0</v>
      </c>
      <c r="S239" s="210">
        <v>0</v>
      </c>
      <c r="T239" s="211">
        <f>S239*H239</f>
        <v>0</v>
      </c>
      <c r="AR239" s="24" t="s">
        <v>193</v>
      </c>
      <c r="AT239" s="24" t="s">
        <v>188</v>
      </c>
      <c r="AU239" s="24" t="s">
        <v>84</v>
      </c>
      <c r="AY239" s="24" t="s">
        <v>186</v>
      </c>
      <c r="BE239" s="212">
        <f>IF(N239="základní",J239,0)</f>
        <v>0</v>
      </c>
      <c r="BF239" s="212">
        <f>IF(N239="snížená",J239,0)</f>
        <v>0</v>
      </c>
      <c r="BG239" s="212">
        <f>IF(N239="zákl. přenesená",J239,0)</f>
        <v>0</v>
      </c>
      <c r="BH239" s="212">
        <f>IF(N239="sníž. přenesená",J239,0)</f>
        <v>0</v>
      </c>
      <c r="BI239" s="212">
        <f>IF(N239="nulová",J239,0)</f>
        <v>0</v>
      </c>
      <c r="BJ239" s="24" t="s">
        <v>82</v>
      </c>
      <c r="BK239" s="212">
        <f>ROUND(I239*H239,2)</f>
        <v>0</v>
      </c>
      <c r="BL239" s="24" t="s">
        <v>193</v>
      </c>
      <c r="BM239" s="24" t="s">
        <v>998</v>
      </c>
    </row>
    <row r="240" spans="2:65" s="1" customFormat="1" ht="13.5">
      <c r="B240" s="41"/>
      <c r="C240" s="63"/>
      <c r="D240" s="213" t="s">
        <v>195</v>
      </c>
      <c r="E240" s="63"/>
      <c r="F240" s="214" t="s">
        <v>999</v>
      </c>
      <c r="G240" s="63"/>
      <c r="H240" s="63"/>
      <c r="I240" s="172"/>
      <c r="J240" s="63"/>
      <c r="K240" s="63"/>
      <c r="L240" s="61"/>
      <c r="M240" s="215"/>
      <c r="N240" s="42"/>
      <c r="O240" s="42"/>
      <c r="P240" s="42"/>
      <c r="Q240" s="42"/>
      <c r="R240" s="42"/>
      <c r="S240" s="42"/>
      <c r="T240" s="78"/>
      <c r="AT240" s="24" t="s">
        <v>195</v>
      </c>
      <c r="AU240" s="24" t="s">
        <v>84</v>
      </c>
    </row>
    <row r="241" spans="2:65" s="12" customFormat="1" ht="13.5">
      <c r="B241" s="216"/>
      <c r="C241" s="217"/>
      <c r="D241" s="213" t="s">
        <v>197</v>
      </c>
      <c r="E241" s="218" t="s">
        <v>30</v>
      </c>
      <c r="F241" s="219" t="s">
        <v>995</v>
      </c>
      <c r="G241" s="217"/>
      <c r="H241" s="220">
        <v>24</v>
      </c>
      <c r="I241" s="221"/>
      <c r="J241" s="217"/>
      <c r="K241" s="217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197</v>
      </c>
      <c r="AU241" s="226" t="s">
        <v>84</v>
      </c>
      <c r="AV241" s="12" t="s">
        <v>84</v>
      </c>
      <c r="AW241" s="12" t="s">
        <v>37</v>
      </c>
      <c r="AX241" s="12" t="s">
        <v>82</v>
      </c>
      <c r="AY241" s="226" t="s">
        <v>186</v>
      </c>
    </row>
    <row r="242" spans="2:65" s="1" customFormat="1" ht="16.5" customHeight="1">
      <c r="B242" s="41"/>
      <c r="C242" s="201" t="s">
        <v>348</v>
      </c>
      <c r="D242" s="201" t="s">
        <v>188</v>
      </c>
      <c r="E242" s="202" t="s">
        <v>1000</v>
      </c>
      <c r="F242" s="203" t="s">
        <v>1001</v>
      </c>
      <c r="G242" s="204" t="s">
        <v>191</v>
      </c>
      <c r="H242" s="205">
        <v>24</v>
      </c>
      <c r="I242" s="206"/>
      <c r="J242" s="207">
        <f>ROUND(I242*H242,2)</f>
        <v>0</v>
      </c>
      <c r="K242" s="203" t="s">
        <v>192</v>
      </c>
      <c r="L242" s="61"/>
      <c r="M242" s="208" t="s">
        <v>30</v>
      </c>
      <c r="N242" s="209" t="s">
        <v>45</v>
      </c>
      <c r="O242" s="42"/>
      <c r="P242" s="210">
        <f>O242*H242</f>
        <v>0</v>
      </c>
      <c r="Q242" s="210">
        <v>2.5000000000000001E-3</v>
      </c>
      <c r="R242" s="210">
        <f>Q242*H242</f>
        <v>0.06</v>
      </c>
      <c r="S242" s="210">
        <v>0</v>
      </c>
      <c r="T242" s="211">
        <f>S242*H242</f>
        <v>0</v>
      </c>
      <c r="AR242" s="24" t="s">
        <v>193</v>
      </c>
      <c r="AT242" s="24" t="s">
        <v>188</v>
      </c>
      <c r="AU242" s="24" t="s">
        <v>84</v>
      </c>
      <c r="AY242" s="24" t="s">
        <v>186</v>
      </c>
      <c r="BE242" s="212">
        <f>IF(N242="základní",J242,0)</f>
        <v>0</v>
      </c>
      <c r="BF242" s="212">
        <f>IF(N242="snížená",J242,0)</f>
        <v>0</v>
      </c>
      <c r="BG242" s="212">
        <f>IF(N242="zákl. přenesená",J242,0)</f>
        <v>0</v>
      </c>
      <c r="BH242" s="212">
        <f>IF(N242="sníž. přenesená",J242,0)</f>
        <v>0</v>
      </c>
      <c r="BI242" s="212">
        <f>IF(N242="nulová",J242,0)</f>
        <v>0</v>
      </c>
      <c r="BJ242" s="24" t="s">
        <v>82</v>
      </c>
      <c r="BK242" s="212">
        <f>ROUND(I242*H242,2)</f>
        <v>0</v>
      </c>
      <c r="BL242" s="24" t="s">
        <v>193</v>
      </c>
      <c r="BM242" s="24" t="s">
        <v>1002</v>
      </c>
    </row>
    <row r="243" spans="2:65" s="1" customFormat="1" ht="13.5">
      <c r="B243" s="41"/>
      <c r="C243" s="63"/>
      <c r="D243" s="213" t="s">
        <v>195</v>
      </c>
      <c r="E243" s="63"/>
      <c r="F243" s="214" t="s">
        <v>1003</v>
      </c>
      <c r="G243" s="63"/>
      <c r="H243" s="63"/>
      <c r="I243" s="172"/>
      <c r="J243" s="63"/>
      <c r="K243" s="63"/>
      <c r="L243" s="61"/>
      <c r="M243" s="215"/>
      <c r="N243" s="42"/>
      <c r="O243" s="42"/>
      <c r="P243" s="42"/>
      <c r="Q243" s="42"/>
      <c r="R243" s="42"/>
      <c r="S243" s="42"/>
      <c r="T243" s="78"/>
      <c r="AT243" s="24" t="s">
        <v>195</v>
      </c>
      <c r="AU243" s="24" t="s">
        <v>84</v>
      </c>
    </row>
    <row r="244" spans="2:65" s="12" customFormat="1" ht="13.5">
      <c r="B244" s="216"/>
      <c r="C244" s="217"/>
      <c r="D244" s="213" t="s">
        <v>197</v>
      </c>
      <c r="E244" s="218" t="s">
        <v>30</v>
      </c>
      <c r="F244" s="219" t="s">
        <v>995</v>
      </c>
      <c r="G244" s="217"/>
      <c r="H244" s="220">
        <v>24</v>
      </c>
      <c r="I244" s="221"/>
      <c r="J244" s="217"/>
      <c r="K244" s="217"/>
      <c r="L244" s="222"/>
      <c r="M244" s="223"/>
      <c r="N244" s="224"/>
      <c r="O244" s="224"/>
      <c r="P244" s="224"/>
      <c r="Q244" s="224"/>
      <c r="R244" s="224"/>
      <c r="S244" s="224"/>
      <c r="T244" s="225"/>
      <c r="AT244" s="226" t="s">
        <v>197</v>
      </c>
      <c r="AU244" s="226" t="s">
        <v>84</v>
      </c>
      <c r="AV244" s="12" t="s">
        <v>84</v>
      </c>
      <c r="AW244" s="12" t="s">
        <v>37</v>
      </c>
      <c r="AX244" s="12" t="s">
        <v>82</v>
      </c>
      <c r="AY244" s="226" t="s">
        <v>186</v>
      </c>
    </row>
    <row r="245" spans="2:65" s="1" customFormat="1" ht="16.5" customHeight="1">
      <c r="B245" s="41"/>
      <c r="C245" s="201" t="s">
        <v>355</v>
      </c>
      <c r="D245" s="201" t="s">
        <v>188</v>
      </c>
      <c r="E245" s="202" t="s">
        <v>1004</v>
      </c>
      <c r="F245" s="203" t="s">
        <v>1005</v>
      </c>
      <c r="G245" s="204" t="s">
        <v>304</v>
      </c>
      <c r="H245" s="205">
        <v>0.14299999999999999</v>
      </c>
      <c r="I245" s="206"/>
      <c r="J245" s="207">
        <f>ROUND(I245*H245,2)</f>
        <v>0</v>
      </c>
      <c r="K245" s="203" t="s">
        <v>192</v>
      </c>
      <c r="L245" s="61"/>
      <c r="M245" s="208" t="s">
        <v>30</v>
      </c>
      <c r="N245" s="209" t="s">
        <v>45</v>
      </c>
      <c r="O245" s="42"/>
      <c r="P245" s="210">
        <f>O245*H245</f>
        <v>0</v>
      </c>
      <c r="Q245" s="210">
        <v>1.0627727796999999</v>
      </c>
      <c r="R245" s="210">
        <f>Q245*H245</f>
        <v>0.15197650749709998</v>
      </c>
      <c r="S245" s="210">
        <v>0</v>
      </c>
      <c r="T245" s="211">
        <f>S245*H245</f>
        <v>0</v>
      </c>
      <c r="AR245" s="24" t="s">
        <v>193</v>
      </c>
      <c r="AT245" s="24" t="s">
        <v>188</v>
      </c>
      <c r="AU245" s="24" t="s">
        <v>84</v>
      </c>
      <c r="AY245" s="24" t="s">
        <v>186</v>
      </c>
      <c r="BE245" s="212">
        <f>IF(N245="základní",J245,0)</f>
        <v>0</v>
      </c>
      <c r="BF245" s="212">
        <f>IF(N245="snížená",J245,0)</f>
        <v>0</v>
      </c>
      <c r="BG245" s="212">
        <f>IF(N245="zákl. přenesená",J245,0)</f>
        <v>0</v>
      </c>
      <c r="BH245" s="212">
        <f>IF(N245="sníž. přenesená",J245,0)</f>
        <v>0</v>
      </c>
      <c r="BI245" s="212">
        <f>IF(N245="nulová",J245,0)</f>
        <v>0</v>
      </c>
      <c r="BJ245" s="24" t="s">
        <v>82</v>
      </c>
      <c r="BK245" s="212">
        <f>ROUND(I245*H245,2)</f>
        <v>0</v>
      </c>
      <c r="BL245" s="24" t="s">
        <v>193</v>
      </c>
      <c r="BM245" s="24" t="s">
        <v>1006</v>
      </c>
    </row>
    <row r="246" spans="2:65" s="1" customFormat="1" ht="27">
      <c r="B246" s="41"/>
      <c r="C246" s="63"/>
      <c r="D246" s="213" t="s">
        <v>195</v>
      </c>
      <c r="E246" s="63"/>
      <c r="F246" s="214" t="s">
        <v>1007</v>
      </c>
      <c r="G246" s="63"/>
      <c r="H246" s="63"/>
      <c r="I246" s="172"/>
      <c r="J246" s="63"/>
      <c r="K246" s="63"/>
      <c r="L246" s="61"/>
      <c r="M246" s="215"/>
      <c r="N246" s="42"/>
      <c r="O246" s="42"/>
      <c r="P246" s="42"/>
      <c r="Q246" s="42"/>
      <c r="R246" s="42"/>
      <c r="S246" s="42"/>
      <c r="T246" s="78"/>
      <c r="AT246" s="24" t="s">
        <v>195</v>
      </c>
      <c r="AU246" s="24" t="s">
        <v>84</v>
      </c>
    </row>
    <row r="247" spans="2:65" s="12" customFormat="1" ht="13.5">
      <c r="B247" s="216"/>
      <c r="C247" s="217"/>
      <c r="D247" s="213" t="s">
        <v>197</v>
      </c>
      <c r="E247" s="218" t="s">
        <v>30</v>
      </c>
      <c r="F247" s="219" t="s">
        <v>1008</v>
      </c>
      <c r="G247" s="217"/>
      <c r="H247" s="220">
        <v>0.14299999999999999</v>
      </c>
      <c r="I247" s="221"/>
      <c r="J247" s="217"/>
      <c r="K247" s="217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197</v>
      </c>
      <c r="AU247" s="226" t="s">
        <v>84</v>
      </c>
      <c r="AV247" s="12" t="s">
        <v>84</v>
      </c>
      <c r="AW247" s="12" t="s">
        <v>37</v>
      </c>
      <c r="AX247" s="12" t="s">
        <v>82</v>
      </c>
      <c r="AY247" s="226" t="s">
        <v>186</v>
      </c>
    </row>
    <row r="248" spans="2:65" s="11" customFormat="1" ht="29.85" customHeight="1">
      <c r="B248" s="185"/>
      <c r="C248" s="186"/>
      <c r="D248" s="187" t="s">
        <v>73</v>
      </c>
      <c r="E248" s="199" t="s">
        <v>193</v>
      </c>
      <c r="F248" s="199" t="s">
        <v>390</v>
      </c>
      <c r="G248" s="186"/>
      <c r="H248" s="186"/>
      <c r="I248" s="189"/>
      <c r="J248" s="200">
        <f>BK248</f>
        <v>0</v>
      </c>
      <c r="K248" s="186"/>
      <c r="L248" s="191"/>
      <c r="M248" s="192"/>
      <c r="N248" s="193"/>
      <c r="O248" s="193"/>
      <c r="P248" s="194">
        <f>SUM(P249:P252)</f>
        <v>0</v>
      </c>
      <c r="Q248" s="193"/>
      <c r="R248" s="194">
        <f>SUM(R249:R252)</f>
        <v>0.34222936999999998</v>
      </c>
      <c r="S248" s="193"/>
      <c r="T248" s="195">
        <f>SUM(T249:T252)</f>
        <v>0</v>
      </c>
      <c r="AR248" s="196" t="s">
        <v>82</v>
      </c>
      <c r="AT248" s="197" t="s">
        <v>73</v>
      </c>
      <c r="AU248" s="197" t="s">
        <v>82</v>
      </c>
      <c r="AY248" s="196" t="s">
        <v>186</v>
      </c>
      <c r="BK248" s="198">
        <f>SUM(BK249:BK252)</f>
        <v>0</v>
      </c>
    </row>
    <row r="249" spans="2:65" s="1" customFormat="1" ht="16.5" customHeight="1">
      <c r="B249" s="41"/>
      <c r="C249" s="201" t="s">
        <v>361</v>
      </c>
      <c r="D249" s="201" t="s">
        <v>188</v>
      </c>
      <c r="E249" s="202" t="s">
        <v>1009</v>
      </c>
      <c r="F249" s="203" t="s">
        <v>1010</v>
      </c>
      <c r="G249" s="204" t="s">
        <v>212</v>
      </c>
      <c r="H249" s="205">
        <v>0.18099999999999999</v>
      </c>
      <c r="I249" s="206"/>
      <c r="J249" s="207">
        <f>ROUND(I249*H249,2)</f>
        <v>0</v>
      </c>
      <c r="K249" s="203" t="s">
        <v>192</v>
      </c>
      <c r="L249" s="61"/>
      <c r="M249" s="208" t="s">
        <v>30</v>
      </c>
      <c r="N249" s="209" t="s">
        <v>45</v>
      </c>
      <c r="O249" s="42"/>
      <c r="P249" s="210">
        <f>O249*H249</f>
        <v>0</v>
      </c>
      <c r="Q249" s="210">
        <v>1.8907700000000001</v>
      </c>
      <c r="R249" s="210">
        <f>Q249*H249</f>
        <v>0.34222936999999998</v>
      </c>
      <c r="S249" s="210">
        <v>0</v>
      </c>
      <c r="T249" s="211">
        <f>S249*H249</f>
        <v>0</v>
      </c>
      <c r="AR249" s="24" t="s">
        <v>193</v>
      </c>
      <c r="AT249" s="24" t="s">
        <v>188</v>
      </c>
      <c r="AU249" s="24" t="s">
        <v>84</v>
      </c>
      <c r="AY249" s="24" t="s">
        <v>186</v>
      </c>
      <c r="BE249" s="212">
        <f>IF(N249="základní",J249,0)</f>
        <v>0</v>
      </c>
      <c r="BF249" s="212">
        <f>IF(N249="snížená",J249,0)</f>
        <v>0</v>
      </c>
      <c r="BG249" s="212">
        <f>IF(N249="zákl. přenesená",J249,0)</f>
        <v>0</v>
      </c>
      <c r="BH249" s="212">
        <f>IF(N249="sníž. přenesená",J249,0)</f>
        <v>0</v>
      </c>
      <c r="BI249" s="212">
        <f>IF(N249="nulová",J249,0)</f>
        <v>0</v>
      </c>
      <c r="BJ249" s="24" t="s">
        <v>82</v>
      </c>
      <c r="BK249" s="212">
        <f>ROUND(I249*H249,2)</f>
        <v>0</v>
      </c>
      <c r="BL249" s="24" t="s">
        <v>193</v>
      </c>
      <c r="BM249" s="24" t="s">
        <v>1011</v>
      </c>
    </row>
    <row r="250" spans="2:65" s="1" customFormat="1" ht="13.5">
      <c r="B250" s="41"/>
      <c r="C250" s="63"/>
      <c r="D250" s="213" t="s">
        <v>195</v>
      </c>
      <c r="E250" s="63"/>
      <c r="F250" s="214" t="s">
        <v>1012</v>
      </c>
      <c r="G250" s="63"/>
      <c r="H250" s="63"/>
      <c r="I250" s="172"/>
      <c r="J250" s="63"/>
      <c r="K250" s="63"/>
      <c r="L250" s="61"/>
      <c r="M250" s="215"/>
      <c r="N250" s="42"/>
      <c r="O250" s="42"/>
      <c r="P250" s="42"/>
      <c r="Q250" s="42"/>
      <c r="R250" s="42"/>
      <c r="S250" s="42"/>
      <c r="T250" s="78"/>
      <c r="AT250" s="24" t="s">
        <v>195</v>
      </c>
      <c r="AU250" s="24" t="s">
        <v>84</v>
      </c>
    </row>
    <row r="251" spans="2:65" s="13" customFormat="1" ht="13.5">
      <c r="B251" s="227"/>
      <c r="C251" s="228"/>
      <c r="D251" s="213" t="s">
        <v>197</v>
      </c>
      <c r="E251" s="229" t="s">
        <v>30</v>
      </c>
      <c r="F251" s="230" t="s">
        <v>911</v>
      </c>
      <c r="G251" s="228"/>
      <c r="H251" s="229" t="s">
        <v>30</v>
      </c>
      <c r="I251" s="231"/>
      <c r="J251" s="228"/>
      <c r="K251" s="228"/>
      <c r="L251" s="232"/>
      <c r="M251" s="233"/>
      <c r="N251" s="234"/>
      <c r="O251" s="234"/>
      <c r="P251" s="234"/>
      <c r="Q251" s="234"/>
      <c r="R251" s="234"/>
      <c r="S251" s="234"/>
      <c r="T251" s="235"/>
      <c r="AT251" s="236" t="s">
        <v>197</v>
      </c>
      <c r="AU251" s="236" t="s">
        <v>84</v>
      </c>
      <c r="AV251" s="13" t="s">
        <v>82</v>
      </c>
      <c r="AW251" s="13" t="s">
        <v>37</v>
      </c>
      <c r="AX251" s="13" t="s">
        <v>74</v>
      </c>
      <c r="AY251" s="236" t="s">
        <v>186</v>
      </c>
    </row>
    <row r="252" spans="2:65" s="12" customFormat="1" ht="13.5">
      <c r="B252" s="216"/>
      <c r="C252" s="217"/>
      <c r="D252" s="213" t="s">
        <v>197</v>
      </c>
      <c r="E252" s="218" t="s">
        <v>30</v>
      </c>
      <c r="F252" s="219" t="s">
        <v>1013</v>
      </c>
      <c r="G252" s="217"/>
      <c r="H252" s="220">
        <v>0.18099999999999999</v>
      </c>
      <c r="I252" s="221"/>
      <c r="J252" s="217"/>
      <c r="K252" s="217"/>
      <c r="L252" s="222"/>
      <c r="M252" s="223"/>
      <c r="N252" s="224"/>
      <c r="O252" s="224"/>
      <c r="P252" s="224"/>
      <c r="Q252" s="224"/>
      <c r="R252" s="224"/>
      <c r="S252" s="224"/>
      <c r="T252" s="225"/>
      <c r="AT252" s="226" t="s">
        <v>197</v>
      </c>
      <c r="AU252" s="226" t="s">
        <v>84</v>
      </c>
      <c r="AV252" s="12" t="s">
        <v>84</v>
      </c>
      <c r="AW252" s="12" t="s">
        <v>37</v>
      </c>
      <c r="AX252" s="12" t="s">
        <v>74</v>
      </c>
      <c r="AY252" s="226" t="s">
        <v>186</v>
      </c>
    </row>
    <row r="253" spans="2:65" s="11" customFormat="1" ht="29.85" customHeight="1">
      <c r="B253" s="185"/>
      <c r="C253" s="186"/>
      <c r="D253" s="187" t="s">
        <v>73</v>
      </c>
      <c r="E253" s="199" t="s">
        <v>216</v>
      </c>
      <c r="F253" s="199" t="s">
        <v>397</v>
      </c>
      <c r="G253" s="186"/>
      <c r="H253" s="186"/>
      <c r="I253" s="189"/>
      <c r="J253" s="200">
        <f>BK253</f>
        <v>0</v>
      </c>
      <c r="K253" s="186"/>
      <c r="L253" s="191"/>
      <c r="M253" s="192"/>
      <c r="N253" s="193"/>
      <c r="O253" s="193"/>
      <c r="P253" s="194">
        <f>SUM(P254:P263)</f>
        <v>0</v>
      </c>
      <c r="Q253" s="193"/>
      <c r="R253" s="194">
        <f>SUM(R254:R263)</f>
        <v>2.6301600000000001</v>
      </c>
      <c r="S253" s="193"/>
      <c r="T253" s="195">
        <f>SUM(T254:T263)</f>
        <v>0</v>
      </c>
      <c r="AR253" s="196" t="s">
        <v>82</v>
      </c>
      <c r="AT253" s="197" t="s">
        <v>73</v>
      </c>
      <c r="AU253" s="197" t="s">
        <v>82</v>
      </c>
      <c r="AY253" s="196" t="s">
        <v>186</v>
      </c>
      <c r="BK253" s="198">
        <f>SUM(BK254:BK263)</f>
        <v>0</v>
      </c>
    </row>
    <row r="254" spans="2:65" s="1" customFormat="1" ht="16.5" customHeight="1">
      <c r="B254" s="41"/>
      <c r="C254" s="201" t="s">
        <v>366</v>
      </c>
      <c r="D254" s="201" t="s">
        <v>188</v>
      </c>
      <c r="E254" s="202" t="s">
        <v>1014</v>
      </c>
      <c r="F254" s="203" t="s">
        <v>1015</v>
      </c>
      <c r="G254" s="204" t="s">
        <v>191</v>
      </c>
      <c r="H254" s="205">
        <v>12</v>
      </c>
      <c r="I254" s="206"/>
      <c r="J254" s="207">
        <f>ROUND(I254*H254,2)</f>
        <v>0</v>
      </c>
      <c r="K254" s="203" t="s">
        <v>192</v>
      </c>
      <c r="L254" s="61"/>
      <c r="M254" s="208" t="s">
        <v>30</v>
      </c>
      <c r="N254" s="209" t="s">
        <v>45</v>
      </c>
      <c r="O254" s="42"/>
      <c r="P254" s="210">
        <f>O254*H254</f>
        <v>0</v>
      </c>
      <c r="Q254" s="210">
        <v>0</v>
      </c>
      <c r="R254" s="210">
        <f>Q254*H254</f>
        <v>0</v>
      </c>
      <c r="S254" s="210">
        <v>0</v>
      </c>
      <c r="T254" s="211">
        <f>S254*H254</f>
        <v>0</v>
      </c>
      <c r="AR254" s="24" t="s">
        <v>193</v>
      </c>
      <c r="AT254" s="24" t="s">
        <v>188</v>
      </c>
      <c r="AU254" s="24" t="s">
        <v>84</v>
      </c>
      <c r="AY254" s="24" t="s">
        <v>186</v>
      </c>
      <c r="BE254" s="212">
        <f>IF(N254="základní",J254,0)</f>
        <v>0</v>
      </c>
      <c r="BF254" s="212">
        <f>IF(N254="snížená",J254,0)</f>
        <v>0</v>
      </c>
      <c r="BG254" s="212">
        <f>IF(N254="zákl. přenesená",J254,0)</f>
        <v>0</v>
      </c>
      <c r="BH254" s="212">
        <f>IF(N254="sníž. přenesená",J254,0)</f>
        <v>0</v>
      </c>
      <c r="BI254" s="212">
        <f>IF(N254="nulová",J254,0)</f>
        <v>0</v>
      </c>
      <c r="BJ254" s="24" t="s">
        <v>82</v>
      </c>
      <c r="BK254" s="212">
        <f>ROUND(I254*H254,2)</f>
        <v>0</v>
      </c>
      <c r="BL254" s="24" t="s">
        <v>193</v>
      </c>
      <c r="BM254" s="24" t="s">
        <v>1016</v>
      </c>
    </row>
    <row r="255" spans="2:65" s="1" customFormat="1" ht="13.5">
      <c r="B255" s="41"/>
      <c r="C255" s="63"/>
      <c r="D255" s="213" t="s">
        <v>195</v>
      </c>
      <c r="E255" s="63"/>
      <c r="F255" s="214" t="s">
        <v>1017</v>
      </c>
      <c r="G255" s="63"/>
      <c r="H255" s="63"/>
      <c r="I255" s="172"/>
      <c r="J255" s="63"/>
      <c r="K255" s="63"/>
      <c r="L255" s="61"/>
      <c r="M255" s="215"/>
      <c r="N255" s="42"/>
      <c r="O255" s="42"/>
      <c r="P255" s="42"/>
      <c r="Q255" s="42"/>
      <c r="R255" s="42"/>
      <c r="S255" s="42"/>
      <c r="T255" s="78"/>
      <c r="AT255" s="24" t="s">
        <v>195</v>
      </c>
      <c r="AU255" s="24" t="s">
        <v>84</v>
      </c>
    </row>
    <row r="256" spans="2:65" s="12" customFormat="1" ht="13.5">
      <c r="B256" s="216"/>
      <c r="C256" s="217"/>
      <c r="D256" s="213" t="s">
        <v>197</v>
      </c>
      <c r="E256" s="218" t="s">
        <v>30</v>
      </c>
      <c r="F256" s="219" t="s">
        <v>1018</v>
      </c>
      <c r="G256" s="217"/>
      <c r="H256" s="220">
        <v>12</v>
      </c>
      <c r="I256" s="221"/>
      <c r="J256" s="217"/>
      <c r="K256" s="217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197</v>
      </c>
      <c r="AU256" s="226" t="s">
        <v>84</v>
      </c>
      <c r="AV256" s="12" t="s">
        <v>84</v>
      </c>
      <c r="AW256" s="12" t="s">
        <v>37</v>
      </c>
      <c r="AX256" s="12" t="s">
        <v>74</v>
      </c>
      <c r="AY256" s="226" t="s">
        <v>186</v>
      </c>
    </row>
    <row r="257" spans="2:65" s="14" customFormat="1" ht="13.5">
      <c r="B257" s="237"/>
      <c r="C257" s="238"/>
      <c r="D257" s="213" t="s">
        <v>197</v>
      </c>
      <c r="E257" s="239" t="s">
        <v>30</v>
      </c>
      <c r="F257" s="240" t="s">
        <v>235</v>
      </c>
      <c r="G257" s="238"/>
      <c r="H257" s="241">
        <v>12</v>
      </c>
      <c r="I257" s="242"/>
      <c r="J257" s="238"/>
      <c r="K257" s="238"/>
      <c r="L257" s="243"/>
      <c r="M257" s="244"/>
      <c r="N257" s="245"/>
      <c r="O257" s="245"/>
      <c r="P257" s="245"/>
      <c r="Q257" s="245"/>
      <c r="R257" s="245"/>
      <c r="S257" s="245"/>
      <c r="T257" s="246"/>
      <c r="AT257" s="247" t="s">
        <v>197</v>
      </c>
      <c r="AU257" s="247" t="s">
        <v>84</v>
      </c>
      <c r="AV257" s="14" t="s">
        <v>193</v>
      </c>
      <c r="AW257" s="14" t="s">
        <v>6</v>
      </c>
      <c r="AX257" s="14" t="s">
        <v>82</v>
      </c>
      <c r="AY257" s="247" t="s">
        <v>186</v>
      </c>
    </row>
    <row r="258" spans="2:65" s="1" customFormat="1" ht="25.5" customHeight="1">
      <c r="B258" s="41"/>
      <c r="C258" s="201" t="s">
        <v>372</v>
      </c>
      <c r="D258" s="201" t="s">
        <v>188</v>
      </c>
      <c r="E258" s="202" t="s">
        <v>1019</v>
      </c>
      <c r="F258" s="203" t="s">
        <v>1020</v>
      </c>
      <c r="G258" s="204" t="s">
        <v>191</v>
      </c>
      <c r="H258" s="205">
        <v>12</v>
      </c>
      <c r="I258" s="206"/>
      <c r="J258" s="207">
        <f>ROUND(I258*H258,2)</f>
        <v>0</v>
      </c>
      <c r="K258" s="203" t="s">
        <v>192</v>
      </c>
      <c r="L258" s="61"/>
      <c r="M258" s="208" t="s">
        <v>30</v>
      </c>
      <c r="N258" s="209" t="s">
        <v>45</v>
      </c>
      <c r="O258" s="42"/>
      <c r="P258" s="210">
        <f>O258*H258</f>
        <v>0</v>
      </c>
      <c r="Q258" s="210">
        <v>8.4250000000000005E-2</v>
      </c>
      <c r="R258" s="210">
        <f>Q258*H258</f>
        <v>1.0110000000000001</v>
      </c>
      <c r="S258" s="210">
        <v>0</v>
      </c>
      <c r="T258" s="211">
        <f>S258*H258</f>
        <v>0</v>
      </c>
      <c r="AR258" s="24" t="s">
        <v>193</v>
      </c>
      <c r="AT258" s="24" t="s">
        <v>188</v>
      </c>
      <c r="AU258" s="24" t="s">
        <v>84</v>
      </c>
      <c r="AY258" s="24" t="s">
        <v>186</v>
      </c>
      <c r="BE258" s="212">
        <f>IF(N258="základní",J258,0)</f>
        <v>0</v>
      </c>
      <c r="BF258" s="212">
        <f>IF(N258="snížená",J258,0)</f>
        <v>0</v>
      </c>
      <c r="BG258" s="212">
        <f>IF(N258="zákl. přenesená",J258,0)</f>
        <v>0</v>
      </c>
      <c r="BH258" s="212">
        <f>IF(N258="sníž. přenesená",J258,0)</f>
        <v>0</v>
      </c>
      <c r="BI258" s="212">
        <f>IF(N258="nulová",J258,0)</f>
        <v>0</v>
      </c>
      <c r="BJ258" s="24" t="s">
        <v>82</v>
      </c>
      <c r="BK258" s="212">
        <f>ROUND(I258*H258,2)</f>
        <v>0</v>
      </c>
      <c r="BL258" s="24" t="s">
        <v>193</v>
      </c>
      <c r="BM258" s="24" t="s">
        <v>1021</v>
      </c>
    </row>
    <row r="259" spans="2:65" s="1" customFormat="1" ht="40.5">
      <c r="B259" s="41"/>
      <c r="C259" s="63"/>
      <c r="D259" s="213" t="s">
        <v>195</v>
      </c>
      <c r="E259" s="63"/>
      <c r="F259" s="214" t="s">
        <v>1022</v>
      </c>
      <c r="G259" s="63"/>
      <c r="H259" s="63"/>
      <c r="I259" s="172"/>
      <c r="J259" s="63"/>
      <c r="K259" s="63"/>
      <c r="L259" s="61"/>
      <c r="M259" s="215"/>
      <c r="N259" s="42"/>
      <c r="O259" s="42"/>
      <c r="P259" s="42"/>
      <c r="Q259" s="42"/>
      <c r="R259" s="42"/>
      <c r="S259" s="42"/>
      <c r="T259" s="78"/>
      <c r="AT259" s="24" t="s">
        <v>195</v>
      </c>
      <c r="AU259" s="24" t="s">
        <v>84</v>
      </c>
    </row>
    <row r="260" spans="2:65" s="12" customFormat="1" ht="13.5">
      <c r="B260" s="216"/>
      <c r="C260" s="217"/>
      <c r="D260" s="213" t="s">
        <v>197</v>
      </c>
      <c r="E260" s="218" t="s">
        <v>30</v>
      </c>
      <c r="F260" s="219" t="s">
        <v>1018</v>
      </c>
      <c r="G260" s="217"/>
      <c r="H260" s="220">
        <v>12</v>
      </c>
      <c r="I260" s="221"/>
      <c r="J260" s="217"/>
      <c r="K260" s="217"/>
      <c r="L260" s="222"/>
      <c r="M260" s="223"/>
      <c r="N260" s="224"/>
      <c r="O260" s="224"/>
      <c r="P260" s="224"/>
      <c r="Q260" s="224"/>
      <c r="R260" s="224"/>
      <c r="S260" s="224"/>
      <c r="T260" s="225"/>
      <c r="AT260" s="226" t="s">
        <v>197</v>
      </c>
      <c r="AU260" s="226" t="s">
        <v>84</v>
      </c>
      <c r="AV260" s="12" t="s">
        <v>84</v>
      </c>
      <c r="AW260" s="12" t="s">
        <v>37</v>
      </c>
      <c r="AX260" s="12" t="s">
        <v>74</v>
      </c>
      <c r="AY260" s="226" t="s">
        <v>186</v>
      </c>
    </row>
    <row r="261" spans="2:65" s="1" customFormat="1" ht="16.5" customHeight="1">
      <c r="B261" s="41"/>
      <c r="C261" s="249" t="s">
        <v>379</v>
      </c>
      <c r="D261" s="249" t="s">
        <v>301</v>
      </c>
      <c r="E261" s="250" t="s">
        <v>1023</v>
      </c>
      <c r="F261" s="251" t="s">
        <v>1024</v>
      </c>
      <c r="G261" s="252" t="s">
        <v>191</v>
      </c>
      <c r="H261" s="253">
        <v>12.36</v>
      </c>
      <c r="I261" s="254"/>
      <c r="J261" s="255">
        <f>ROUND(I261*H261,2)</f>
        <v>0</v>
      </c>
      <c r="K261" s="251" t="s">
        <v>192</v>
      </c>
      <c r="L261" s="256"/>
      <c r="M261" s="257" t="s">
        <v>30</v>
      </c>
      <c r="N261" s="258" t="s">
        <v>45</v>
      </c>
      <c r="O261" s="42"/>
      <c r="P261" s="210">
        <f>O261*H261</f>
        <v>0</v>
      </c>
      <c r="Q261" s="210">
        <v>0.13100000000000001</v>
      </c>
      <c r="R261" s="210">
        <f>Q261*H261</f>
        <v>1.6191599999999999</v>
      </c>
      <c r="S261" s="210">
        <v>0</v>
      </c>
      <c r="T261" s="211">
        <f>S261*H261</f>
        <v>0</v>
      </c>
      <c r="AR261" s="24" t="s">
        <v>236</v>
      </c>
      <c r="AT261" s="24" t="s">
        <v>301</v>
      </c>
      <c r="AU261" s="24" t="s">
        <v>84</v>
      </c>
      <c r="AY261" s="24" t="s">
        <v>186</v>
      </c>
      <c r="BE261" s="212">
        <f>IF(N261="základní",J261,0)</f>
        <v>0</v>
      </c>
      <c r="BF261" s="212">
        <f>IF(N261="snížená",J261,0)</f>
        <v>0</v>
      </c>
      <c r="BG261" s="212">
        <f>IF(N261="zákl. přenesená",J261,0)</f>
        <v>0</v>
      </c>
      <c r="BH261" s="212">
        <f>IF(N261="sníž. přenesená",J261,0)</f>
        <v>0</v>
      </c>
      <c r="BI261" s="212">
        <f>IF(N261="nulová",J261,0)</f>
        <v>0</v>
      </c>
      <c r="BJ261" s="24" t="s">
        <v>82</v>
      </c>
      <c r="BK261" s="212">
        <f>ROUND(I261*H261,2)</f>
        <v>0</v>
      </c>
      <c r="BL261" s="24" t="s">
        <v>193</v>
      </c>
      <c r="BM261" s="24" t="s">
        <v>1025</v>
      </c>
    </row>
    <row r="262" spans="2:65" s="1" customFormat="1" ht="13.5">
      <c r="B262" s="41"/>
      <c r="C262" s="63"/>
      <c r="D262" s="213" t="s">
        <v>195</v>
      </c>
      <c r="E262" s="63"/>
      <c r="F262" s="214" t="s">
        <v>1024</v>
      </c>
      <c r="G262" s="63"/>
      <c r="H262" s="63"/>
      <c r="I262" s="172"/>
      <c r="J262" s="63"/>
      <c r="K262" s="63"/>
      <c r="L262" s="61"/>
      <c r="M262" s="215"/>
      <c r="N262" s="42"/>
      <c r="O262" s="42"/>
      <c r="P262" s="42"/>
      <c r="Q262" s="42"/>
      <c r="R262" s="42"/>
      <c r="S262" s="42"/>
      <c r="T262" s="78"/>
      <c r="AT262" s="24" t="s">
        <v>195</v>
      </c>
      <c r="AU262" s="24" t="s">
        <v>84</v>
      </c>
    </row>
    <row r="263" spans="2:65" s="12" customFormat="1" ht="13.5">
      <c r="B263" s="216"/>
      <c r="C263" s="217"/>
      <c r="D263" s="213" t="s">
        <v>197</v>
      </c>
      <c r="E263" s="218" t="s">
        <v>30</v>
      </c>
      <c r="F263" s="219" t="s">
        <v>1026</v>
      </c>
      <c r="G263" s="217"/>
      <c r="H263" s="220">
        <v>12.36</v>
      </c>
      <c r="I263" s="221"/>
      <c r="J263" s="217"/>
      <c r="K263" s="217"/>
      <c r="L263" s="222"/>
      <c r="M263" s="223"/>
      <c r="N263" s="224"/>
      <c r="O263" s="224"/>
      <c r="P263" s="224"/>
      <c r="Q263" s="224"/>
      <c r="R263" s="224"/>
      <c r="S263" s="224"/>
      <c r="T263" s="225"/>
      <c r="AT263" s="226" t="s">
        <v>197</v>
      </c>
      <c r="AU263" s="226" t="s">
        <v>84</v>
      </c>
      <c r="AV263" s="12" t="s">
        <v>84</v>
      </c>
      <c r="AW263" s="12" t="s">
        <v>37</v>
      </c>
      <c r="AX263" s="12" t="s">
        <v>74</v>
      </c>
      <c r="AY263" s="226" t="s">
        <v>186</v>
      </c>
    </row>
    <row r="264" spans="2:65" s="11" customFormat="1" ht="29.85" customHeight="1">
      <c r="B264" s="185"/>
      <c r="C264" s="186"/>
      <c r="D264" s="187" t="s">
        <v>73</v>
      </c>
      <c r="E264" s="199" t="s">
        <v>243</v>
      </c>
      <c r="F264" s="199" t="s">
        <v>484</v>
      </c>
      <c r="G264" s="186"/>
      <c r="H264" s="186"/>
      <c r="I264" s="189"/>
      <c r="J264" s="200">
        <f>BK264</f>
        <v>0</v>
      </c>
      <c r="K264" s="186"/>
      <c r="L264" s="191"/>
      <c r="M264" s="192"/>
      <c r="N264" s="193"/>
      <c r="O264" s="193"/>
      <c r="P264" s="194">
        <f>SUM(P265:P271)</f>
        <v>0</v>
      </c>
      <c r="Q264" s="193"/>
      <c r="R264" s="194">
        <f>SUM(R265:R271)</f>
        <v>2.121</v>
      </c>
      <c r="S264" s="193"/>
      <c r="T264" s="195">
        <f>SUM(T265:T271)</f>
        <v>0</v>
      </c>
      <c r="AR264" s="196" t="s">
        <v>82</v>
      </c>
      <c r="AT264" s="197" t="s">
        <v>73</v>
      </c>
      <c r="AU264" s="197" t="s">
        <v>82</v>
      </c>
      <c r="AY264" s="196" t="s">
        <v>186</v>
      </c>
      <c r="BK264" s="198">
        <f>SUM(BK265:BK271)</f>
        <v>0</v>
      </c>
    </row>
    <row r="265" spans="2:65" s="1" customFormat="1" ht="25.5" customHeight="1">
      <c r="B265" s="41"/>
      <c r="C265" s="201" t="s">
        <v>384</v>
      </c>
      <c r="D265" s="201" t="s">
        <v>188</v>
      </c>
      <c r="E265" s="202" t="s">
        <v>1027</v>
      </c>
      <c r="F265" s="203" t="s">
        <v>1028</v>
      </c>
      <c r="G265" s="204" t="s">
        <v>206</v>
      </c>
      <c r="H265" s="205">
        <v>14</v>
      </c>
      <c r="I265" s="206"/>
      <c r="J265" s="207">
        <f>ROUND(I265*H265,2)</f>
        <v>0</v>
      </c>
      <c r="K265" s="203" t="s">
        <v>192</v>
      </c>
      <c r="L265" s="61"/>
      <c r="M265" s="208" t="s">
        <v>30</v>
      </c>
      <c r="N265" s="209" t="s">
        <v>45</v>
      </c>
      <c r="O265" s="42"/>
      <c r="P265" s="210">
        <f>O265*H265</f>
        <v>0</v>
      </c>
      <c r="Q265" s="210">
        <v>0.1295</v>
      </c>
      <c r="R265" s="210">
        <f>Q265*H265</f>
        <v>1.8130000000000002</v>
      </c>
      <c r="S265" s="210">
        <v>0</v>
      </c>
      <c r="T265" s="211">
        <f>S265*H265</f>
        <v>0</v>
      </c>
      <c r="AR265" s="24" t="s">
        <v>193</v>
      </c>
      <c r="AT265" s="24" t="s">
        <v>188</v>
      </c>
      <c r="AU265" s="24" t="s">
        <v>84</v>
      </c>
      <c r="AY265" s="24" t="s">
        <v>186</v>
      </c>
      <c r="BE265" s="212">
        <f>IF(N265="základní",J265,0)</f>
        <v>0</v>
      </c>
      <c r="BF265" s="212">
        <f>IF(N265="snížená",J265,0)</f>
        <v>0</v>
      </c>
      <c r="BG265" s="212">
        <f>IF(N265="zákl. přenesená",J265,0)</f>
        <v>0</v>
      </c>
      <c r="BH265" s="212">
        <f>IF(N265="sníž. přenesená",J265,0)</f>
        <v>0</v>
      </c>
      <c r="BI265" s="212">
        <f>IF(N265="nulová",J265,0)</f>
        <v>0</v>
      </c>
      <c r="BJ265" s="24" t="s">
        <v>82</v>
      </c>
      <c r="BK265" s="212">
        <f>ROUND(I265*H265,2)</f>
        <v>0</v>
      </c>
      <c r="BL265" s="24" t="s">
        <v>193</v>
      </c>
      <c r="BM265" s="24" t="s">
        <v>1029</v>
      </c>
    </row>
    <row r="266" spans="2:65" s="1" customFormat="1" ht="27">
      <c r="B266" s="41"/>
      <c r="C266" s="63"/>
      <c r="D266" s="213" t="s">
        <v>195</v>
      </c>
      <c r="E266" s="63"/>
      <c r="F266" s="214" t="s">
        <v>1030</v>
      </c>
      <c r="G266" s="63"/>
      <c r="H266" s="63"/>
      <c r="I266" s="172"/>
      <c r="J266" s="63"/>
      <c r="K266" s="63"/>
      <c r="L266" s="61"/>
      <c r="M266" s="215"/>
      <c r="N266" s="42"/>
      <c r="O266" s="42"/>
      <c r="P266" s="42"/>
      <c r="Q266" s="42"/>
      <c r="R266" s="42"/>
      <c r="S266" s="42"/>
      <c r="T266" s="78"/>
      <c r="AT266" s="24" t="s">
        <v>195</v>
      </c>
      <c r="AU266" s="24" t="s">
        <v>84</v>
      </c>
    </row>
    <row r="267" spans="2:65" s="1" customFormat="1" ht="27">
      <c r="B267" s="41"/>
      <c r="C267" s="63"/>
      <c r="D267" s="213" t="s">
        <v>241</v>
      </c>
      <c r="E267" s="63"/>
      <c r="F267" s="248" t="s">
        <v>538</v>
      </c>
      <c r="G267" s="63"/>
      <c r="H267" s="63"/>
      <c r="I267" s="172"/>
      <c r="J267" s="63"/>
      <c r="K267" s="63"/>
      <c r="L267" s="61"/>
      <c r="M267" s="215"/>
      <c r="N267" s="42"/>
      <c r="O267" s="42"/>
      <c r="P267" s="42"/>
      <c r="Q267" s="42"/>
      <c r="R267" s="42"/>
      <c r="S267" s="42"/>
      <c r="T267" s="78"/>
      <c r="AT267" s="24" t="s">
        <v>241</v>
      </c>
      <c r="AU267" s="24" t="s">
        <v>84</v>
      </c>
    </row>
    <row r="268" spans="2:65" s="12" customFormat="1" ht="13.5">
      <c r="B268" s="216"/>
      <c r="C268" s="217"/>
      <c r="D268" s="213" t="s">
        <v>197</v>
      </c>
      <c r="E268" s="218" t="s">
        <v>30</v>
      </c>
      <c r="F268" s="219" t="s">
        <v>1031</v>
      </c>
      <c r="G268" s="217"/>
      <c r="H268" s="220">
        <v>14</v>
      </c>
      <c r="I268" s="221"/>
      <c r="J268" s="217"/>
      <c r="K268" s="217"/>
      <c r="L268" s="222"/>
      <c r="M268" s="223"/>
      <c r="N268" s="224"/>
      <c r="O268" s="224"/>
      <c r="P268" s="224"/>
      <c r="Q268" s="224"/>
      <c r="R268" s="224"/>
      <c r="S268" s="224"/>
      <c r="T268" s="225"/>
      <c r="AT268" s="226" t="s">
        <v>197</v>
      </c>
      <c r="AU268" s="226" t="s">
        <v>84</v>
      </c>
      <c r="AV268" s="12" t="s">
        <v>84</v>
      </c>
      <c r="AW268" s="12" t="s">
        <v>37</v>
      </c>
      <c r="AX268" s="12" t="s">
        <v>74</v>
      </c>
      <c r="AY268" s="226" t="s">
        <v>186</v>
      </c>
    </row>
    <row r="269" spans="2:65" s="1" customFormat="1" ht="16.5" customHeight="1">
      <c r="B269" s="41"/>
      <c r="C269" s="249" t="s">
        <v>391</v>
      </c>
      <c r="D269" s="249" t="s">
        <v>301</v>
      </c>
      <c r="E269" s="250" t="s">
        <v>1032</v>
      </c>
      <c r="F269" s="251" t="s">
        <v>1033</v>
      </c>
      <c r="G269" s="252" t="s">
        <v>206</v>
      </c>
      <c r="H269" s="253">
        <v>14</v>
      </c>
      <c r="I269" s="254"/>
      <c r="J269" s="255">
        <f>ROUND(I269*H269,2)</f>
        <v>0</v>
      </c>
      <c r="K269" s="251" t="s">
        <v>30</v>
      </c>
      <c r="L269" s="256"/>
      <c r="M269" s="257" t="s">
        <v>30</v>
      </c>
      <c r="N269" s="258" t="s">
        <v>45</v>
      </c>
      <c r="O269" s="42"/>
      <c r="P269" s="210">
        <f>O269*H269</f>
        <v>0</v>
      </c>
      <c r="Q269" s="210">
        <v>2.1999999999999999E-2</v>
      </c>
      <c r="R269" s="210">
        <f>Q269*H269</f>
        <v>0.308</v>
      </c>
      <c r="S269" s="210">
        <v>0</v>
      </c>
      <c r="T269" s="211">
        <f>S269*H269</f>
        <v>0</v>
      </c>
      <c r="AR269" s="24" t="s">
        <v>236</v>
      </c>
      <c r="AT269" s="24" t="s">
        <v>301</v>
      </c>
      <c r="AU269" s="24" t="s">
        <v>84</v>
      </c>
      <c r="AY269" s="24" t="s">
        <v>186</v>
      </c>
      <c r="BE269" s="212">
        <f>IF(N269="základní",J269,0)</f>
        <v>0</v>
      </c>
      <c r="BF269" s="212">
        <f>IF(N269="snížená",J269,0)</f>
        <v>0</v>
      </c>
      <c r="BG269" s="212">
        <f>IF(N269="zákl. přenesená",J269,0)</f>
        <v>0</v>
      </c>
      <c r="BH269" s="212">
        <f>IF(N269="sníž. přenesená",J269,0)</f>
        <v>0</v>
      </c>
      <c r="BI269" s="212">
        <f>IF(N269="nulová",J269,0)</f>
        <v>0</v>
      </c>
      <c r="BJ269" s="24" t="s">
        <v>82</v>
      </c>
      <c r="BK269" s="212">
        <f>ROUND(I269*H269,2)</f>
        <v>0</v>
      </c>
      <c r="BL269" s="24" t="s">
        <v>193</v>
      </c>
      <c r="BM269" s="24" t="s">
        <v>1034</v>
      </c>
    </row>
    <row r="270" spans="2:65" s="1" customFormat="1" ht="13.5">
      <c r="B270" s="41"/>
      <c r="C270" s="63"/>
      <c r="D270" s="213" t="s">
        <v>195</v>
      </c>
      <c r="E270" s="63"/>
      <c r="F270" s="214" t="s">
        <v>1033</v>
      </c>
      <c r="G270" s="63"/>
      <c r="H270" s="63"/>
      <c r="I270" s="172"/>
      <c r="J270" s="63"/>
      <c r="K270" s="63"/>
      <c r="L270" s="61"/>
      <c r="M270" s="215"/>
      <c r="N270" s="42"/>
      <c r="O270" s="42"/>
      <c r="P270" s="42"/>
      <c r="Q270" s="42"/>
      <c r="R270" s="42"/>
      <c r="S270" s="42"/>
      <c r="T270" s="78"/>
      <c r="AT270" s="24" t="s">
        <v>195</v>
      </c>
      <c r="AU270" s="24" t="s">
        <v>84</v>
      </c>
    </row>
    <row r="271" spans="2:65" s="12" customFormat="1" ht="13.5">
      <c r="B271" s="216"/>
      <c r="C271" s="217"/>
      <c r="D271" s="213" t="s">
        <v>197</v>
      </c>
      <c r="E271" s="218" t="s">
        <v>30</v>
      </c>
      <c r="F271" s="219" t="s">
        <v>1031</v>
      </c>
      <c r="G271" s="217"/>
      <c r="H271" s="220">
        <v>14</v>
      </c>
      <c r="I271" s="221"/>
      <c r="J271" s="217"/>
      <c r="K271" s="217"/>
      <c r="L271" s="222"/>
      <c r="M271" s="223"/>
      <c r="N271" s="224"/>
      <c r="O271" s="224"/>
      <c r="P271" s="224"/>
      <c r="Q271" s="224"/>
      <c r="R271" s="224"/>
      <c r="S271" s="224"/>
      <c r="T271" s="225"/>
      <c r="AT271" s="226" t="s">
        <v>197</v>
      </c>
      <c r="AU271" s="226" t="s">
        <v>84</v>
      </c>
      <c r="AV271" s="12" t="s">
        <v>84</v>
      </c>
      <c r="AW271" s="12" t="s">
        <v>37</v>
      </c>
      <c r="AX271" s="12" t="s">
        <v>74</v>
      </c>
      <c r="AY271" s="226" t="s">
        <v>186</v>
      </c>
    </row>
    <row r="272" spans="2:65" s="11" customFormat="1" ht="29.85" customHeight="1">
      <c r="B272" s="185"/>
      <c r="C272" s="186"/>
      <c r="D272" s="187" t="s">
        <v>73</v>
      </c>
      <c r="E272" s="199" t="s">
        <v>609</v>
      </c>
      <c r="F272" s="199" t="s">
        <v>610</v>
      </c>
      <c r="G272" s="186"/>
      <c r="H272" s="186"/>
      <c r="I272" s="189"/>
      <c r="J272" s="200">
        <f>BK272</f>
        <v>0</v>
      </c>
      <c r="K272" s="186"/>
      <c r="L272" s="191"/>
      <c r="M272" s="192"/>
      <c r="N272" s="193"/>
      <c r="O272" s="193"/>
      <c r="P272" s="194">
        <f>SUM(P273:P276)</f>
        <v>0</v>
      </c>
      <c r="Q272" s="193"/>
      <c r="R272" s="194">
        <f>SUM(R273:R276)</f>
        <v>0</v>
      </c>
      <c r="S272" s="193"/>
      <c r="T272" s="195">
        <f>SUM(T273:T276)</f>
        <v>0</v>
      </c>
      <c r="AR272" s="196" t="s">
        <v>82</v>
      </c>
      <c r="AT272" s="197" t="s">
        <v>73</v>
      </c>
      <c r="AU272" s="197" t="s">
        <v>82</v>
      </c>
      <c r="AY272" s="196" t="s">
        <v>186</v>
      </c>
      <c r="BK272" s="198">
        <f>SUM(BK273:BK276)</f>
        <v>0</v>
      </c>
    </row>
    <row r="273" spans="2:65" s="1" customFormat="1" ht="16.5" customHeight="1">
      <c r="B273" s="41"/>
      <c r="C273" s="201" t="s">
        <v>398</v>
      </c>
      <c r="D273" s="201" t="s">
        <v>188</v>
      </c>
      <c r="E273" s="202" t="s">
        <v>1035</v>
      </c>
      <c r="F273" s="203" t="s">
        <v>1036</v>
      </c>
      <c r="G273" s="204" t="s">
        <v>304</v>
      </c>
      <c r="H273" s="205">
        <v>20.506</v>
      </c>
      <c r="I273" s="206"/>
      <c r="J273" s="207">
        <f>ROUND(I273*H273,2)</f>
        <v>0</v>
      </c>
      <c r="K273" s="203" t="s">
        <v>192</v>
      </c>
      <c r="L273" s="61"/>
      <c r="M273" s="208" t="s">
        <v>30</v>
      </c>
      <c r="N273" s="209" t="s">
        <v>45</v>
      </c>
      <c r="O273" s="42"/>
      <c r="P273" s="210">
        <f>O273*H273</f>
        <v>0</v>
      </c>
      <c r="Q273" s="210">
        <v>0</v>
      </c>
      <c r="R273" s="210">
        <f>Q273*H273</f>
        <v>0</v>
      </c>
      <c r="S273" s="210">
        <v>0</v>
      </c>
      <c r="T273" s="211">
        <f>S273*H273</f>
        <v>0</v>
      </c>
      <c r="AR273" s="24" t="s">
        <v>193</v>
      </c>
      <c r="AT273" s="24" t="s">
        <v>188</v>
      </c>
      <c r="AU273" s="24" t="s">
        <v>84</v>
      </c>
      <c r="AY273" s="24" t="s">
        <v>186</v>
      </c>
      <c r="BE273" s="212">
        <f>IF(N273="základní",J273,0)</f>
        <v>0</v>
      </c>
      <c r="BF273" s="212">
        <f>IF(N273="snížená",J273,0)</f>
        <v>0</v>
      </c>
      <c r="BG273" s="212">
        <f>IF(N273="zákl. přenesená",J273,0)</f>
        <v>0</v>
      </c>
      <c r="BH273" s="212">
        <f>IF(N273="sníž. přenesená",J273,0)</f>
        <v>0</v>
      </c>
      <c r="BI273" s="212">
        <f>IF(N273="nulová",J273,0)</f>
        <v>0</v>
      </c>
      <c r="BJ273" s="24" t="s">
        <v>82</v>
      </c>
      <c r="BK273" s="212">
        <f>ROUND(I273*H273,2)</f>
        <v>0</v>
      </c>
      <c r="BL273" s="24" t="s">
        <v>193</v>
      </c>
      <c r="BM273" s="24" t="s">
        <v>1037</v>
      </c>
    </row>
    <row r="274" spans="2:65" s="1" customFormat="1" ht="27">
      <c r="B274" s="41"/>
      <c r="C274" s="63"/>
      <c r="D274" s="213" t="s">
        <v>195</v>
      </c>
      <c r="E274" s="63"/>
      <c r="F274" s="214" t="s">
        <v>1038</v>
      </c>
      <c r="G274" s="63"/>
      <c r="H274" s="63"/>
      <c r="I274" s="172"/>
      <c r="J274" s="63"/>
      <c r="K274" s="63"/>
      <c r="L274" s="61"/>
      <c r="M274" s="215"/>
      <c r="N274" s="42"/>
      <c r="O274" s="42"/>
      <c r="P274" s="42"/>
      <c r="Q274" s="42"/>
      <c r="R274" s="42"/>
      <c r="S274" s="42"/>
      <c r="T274" s="78"/>
      <c r="AT274" s="24" t="s">
        <v>195</v>
      </c>
      <c r="AU274" s="24" t="s">
        <v>84</v>
      </c>
    </row>
    <row r="275" spans="2:65" s="1" customFormat="1" ht="27">
      <c r="B275" s="41"/>
      <c r="C275" s="63"/>
      <c r="D275" s="213" t="s">
        <v>241</v>
      </c>
      <c r="E275" s="63"/>
      <c r="F275" s="248" t="s">
        <v>616</v>
      </c>
      <c r="G275" s="63"/>
      <c r="H275" s="63"/>
      <c r="I275" s="172"/>
      <c r="J275" s="63"/>
      <c r="K275" s="63"/>
      <c r="L275" s="61"/>
      <c r="M275" s="215"/>
      <c r="N275" s="42"/>
      <c r="O275" s="42"/>
      <c r="P275" s="42"/>
      <c r="Q275" s="42"/>
      <c r="R275" s="42"/>
      <c r="S275" s="42"/>
      <c r="T275" s="78"/>
      <c r="AT275" s="24" t="s">
        <v>241</v>
      </c>
      <c r="AU275" s="24" t="s">
        <v>84</v>
      </c>
    </row>
    <row r="276" spans="2:65" s="12" customFormat="1" ht="13.5">
      <c r="B276" s="216"/>
      <c r="C276" s="217"/>
      <c r="D276" s="213" t="s">
        <v>197</v>
      </c>
      <c r="E276" s="218" t="s">
        <v>30</v>
      </c>
      <c r="F276" s="219" t="s">
        <v>1039</v>
      </c>
      <c r="G276" s="217"/>
      <c r="H276" s="220">
        <v>20.506</v>
      </c>
      <c r="I276" s="221"/>
      <c r="J276" s="217"/>
      <c r="K276" s="217"/>
      <c r="L276" s="222"/>
      <c r="M276" s="223"/>
      <c r="N276" s="224"/>
      <c r="O276" s="224"/>
      <c r="P276" s="224"/>
      <c r="Q276" s="224"/>
      <c r="R276" s="224"/>
      <c r="S276" s="224"/>
      <c r="T276" s="225"/>
      <c r="AT276" s="226" t="s">
        <v>197</v>
      </c>
      <c r="AU276" s="226" t="s">
        <v>84</v>
      </c>
      <c r="AV276" s="12" t="s">
        <v>84</v>
      </c>
      <c r="AW276" s="12" t="s">
        <v>37</v>
      </c>
      <c r="AX276" s="12" t="s">
        <v>82</v>
      </c>
      <c r="AY276" s="226" t="s">
        <v>186</v>
      </c>
    </row>
    <row r="277" spans="2:65" s="11" customFormat="1" ht="37.35" customHeight="1">
      <c r="B277" s="185"/>
      <c r="C277" s="186"/>
      <c r="D277" s="187" t="s">
        <v>73</v>
      </c>
      <c r="E277" s="188" t="s">
        <v>1040</v>
      </c>
      <c r="F277" s="188" t="s">
        <v>1041</v>
      </c>
      <c r="G277" s="186"/>
      <c r="H277" s="186"/>
      <c r="I277" s="189"/>
      <c r="J277" s="190">
        <f>BK277</f>
        <v>0</v>
      </c>
      <c r="K277" s="186"/>
      <c r="L277" s="191"/>
      <c r="M277" s="192"/>
      <c r="N277" s="193"/>
      <c r="O277" s="193"/>
      <c r="P277" s="194">
        <f>P278+P296+P353+P360</f>
        <v>0</v>
      </c>
      <c r="Q277" s="193"/>
      <c r="R277" s="194">
        <f>R278+R296+R353+R360</f>
        <v>0.471013378875</v>
      </c>
      <c r="S277" s="193"/>
      <c r="T277" s="195">
        <f>T278+T296+T353+T360</f>
        <v>0</v>
      </c>
      <c r="AR277" s="196" t="s">
        <v>84</v>
      </c>
      <c r="AT277" s="197" t="s">
        <v>73</v>
      </c>
      <c r="AU277" s="197" t="s">
        <v>74</v>
      </c>
      <c r="AY277" s="196" t="s">
        <v>186</v>
      </c>
      <c r="BK277" s="198">
        <f>BK278+BK296+BK353+BK360</f>
        <v>0</v>
      </c>
    </row>
    <row r="278" spans="2:65" s="11" customFormat="1" ht="19.899999999999999" customHeight="1">
      <c r="B278" s="185"/>
      <c r="C278" s="186"/>
      <c r="D278" s="187" t="s">
        <v>73</v>
      </c>
      <c r="E278" s="199" t="s">
        <v>1042</v>
      </c>
      <c r="F278" s="199" t="s">
        <v>1043</v>
      </c>
      <c r="G278" s="186"/>
      <c r="H278" s="186"/>
      <c r="I278" s="189"/>
      <c r="J278" s="200">
        <f>BK278</f>
        <v>0</v>
      </c>
      <c r="K278" s="186"/>
      <c r="L278" s="191"/>
      <c r="M278" s="192"/>
      <c r="N278" s="193"/>
      <c r="O278" s="193"/>
      <c r="P278" s="194">
        <f>SUM(P279:P295)</f>
        <v>0</v>
      </c>
      <c r="Q278" s="193"/>
      <c r="R278" s="194">
        <f>SUM(R279:R295)</f>
        <v>4.5290399999999995E-2</v>
      </c>
      <c r="S278" s="193"/>
      <c r="T278" s="195">
        <f>SUM(T279:T295)</f>
        <v>0</v>
      </c>
      <c r="AR278" s="196" t="s">
        <v>84</v>
      </c>
      <c r="AT278" s="197" t="s">
        <v>73</v>
      </c>
      <c r="AU278" s="197" t="s">
        <v>82</v>
      </c>
      <c r="AY278" s="196" t="s">
        <v>186</v>
      </c>
      <c r="BK278" s="198">
        <f>SUM(BK279:BK295)</f>
        <v>0</v>
      </c>
    </row>
    <row r="279" spans="2:65" s="1" customFormat="1" ht="25.5" customHeight="1">
      <c r="B279" s="41"/>
      <c r="C279" s="201" t="s">
        <v>404</v>
      </c>
      <c r="D279" s="201" t="s">
        <v>188</v>
      </c>
      <c r="E279" s="202" t="s">
        <v>1044</v>
      </c>
      <c r="F279" s="203" t="s">
        <v>1045</v>
      </c>
      <c r="G279" s="204" t="s">
        <v>191</v>
      </c>
      <c r="H279" s="205">
        <v>17.11</v>
      </c>
      <c r="I279" s="206"/>
      <c r="J279" s="207">
        <f>ROUND(I279*H279,2)</f>
        <v>0</v>
      </c>
      <c r="K279" s="203" t="s">
        <v>192</v>
      </c>
      <c r="L279" s="61"/>
      <c r="M279" s="208" t="s">
        <v>30</v>
      </c>
      <c r="N279" s="209" t="s">
        <v>45</v>
      </c>
      <c r="O279" s="42"/>
      <c r="P279" s="210">
        <f>O279*H279</f>
        <v>0</v>
      </c>
      <c r="Q279" s="210">
        <v>0</v>
      </c>
      <c r="R279" s="210">
        <f>Q279*H279</f>
        <v>0</v>
      </c>
      <c r="S279" s="210">
        <v>0</v>
      </c>
      <c r="T279" s="211">
        <f>S279*H279</f>
        <v>0</v>
      </c>
      <c r="AR279" s="24" t="s">
        <v>295</v>
      </c>
      <c r="AT279" s="24" t="s">
        <v>188</v>
      </c>
      <c r="AU279" s="24" t="s">
        <v>84</v>
      </c>
      <c r="AY279" s="24" t="s">
        <v>186</v>
      </c>
      <c r="BE279" s="212">
        <f>IF(N279="základní",J279,0)</f>
        <v>0</v>
      </c>
      <c r="BF279" s="212">
        <f>IF(N279="snížená",J279,0)</f>
        <v>0</v>
      </c>
      <c r="BG279" s="212">
        <f>IF(N279="zákl. přenesená",J279,0)</f>
        <v>0</v>
      </c>
      <c r="BH279" s="212">
        <f>IF(N279="sníž. přenesená",J279,0)</f>
        <v>0</v>
      </c>
      <c r="BI279" s="212">
        <f>IF(N279="nulová",J279,0)</f>
        <v>0</v>
      </c>
      <c r="BJ279" s="24" t="s">
        <v>82</v>
      </c>
      <c r="BK279" s="212">
        <f>ROUND(I279*H279,2)</f>
        <v>0</v>
      </c>
      <c r="BL279" s="24" t="s">
        <v>295</v>
      </c>
      <c r="BM279" s="24" t="s">
        <v>1046</v>
      </c>
    </row>
    <row r="280" spans="2:65" s="1" customFormat="1" ht="27">
      <c r="B280" s="41"/>
      <c r="C280" s="63"/>
      <c r="D280" s="213" t="s">
        <v>195</v>
      </c>
      <c r="E280" s="63"/>
      <c r="F280" s="214" t="s">
        <v>1047</v>
      </c>
      <c r="G280" s="63"/>
      <c r="H280" s="63"/>
      <c r="I280" s="172"/>
      <c r="J280" s="63"/>
      <c r="K280" s="63"/>
      <c r="L280" s="61"/>
      <c r="M280" s="215"/>
      <c r="N280" s="42"/>
      <c r="O280" s="42"/>
      <c r="P280" s="42"/>
      <c r="Q280" s="42"/>
      <c r="R280" s="42"/>
      <c r="S280" s="42"/>
      <c r="T280" s="78"/>
      <c r="AT280" s="24" t="s">
        <v>195</v>
      </c>
      <c r="AU280" s="24" t="s">
        <v>84</v>
      </c>
    </row>
    <row r="281" spans="2:65" s="12" customFormat="1" ht="13.5">
      <c r="B281" s="216"/>
      <c r="C281" s="217"/>
      <c r="D281" s="213" t="s">
        <v>197</v>
      </c>
      <c r="E281" s="218" t="s">
        <v>30</v>
      </c>
      <c r="F281" s="219" t="s">
        <v>1048</v>
      </c>
      <c r="G281" s="217"/>
      <c r="H281" s="220">
        <v>17.11</v>
      </c>
      <c r="I281" s="221"/>
      <c r="J281" s="217"/>
      <c r="K281" s="217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197</v>
      </c>
      <c r="AU281" s="226" t="s">
        <v>84</v>
      </c>
      <c r="AV281" s="12" t="s">
        <v>84</v>
      </c>
      <c r="AW281" s="12" t="s">
        <v>37</v>
      </c>
      <c r="AX281" s="12" t="s">
        <v>82</v>
      </c>
      <c r="AY281" s="226" t="s">
        <v>186</v>
      </c>
    </row>
    <row r="282" spans="2:65" s="1" customFormat="1" ht="16.5" customHeight="1">
      <c r="B282" s="41"/>
      <c r="C282" s="249" t="s">
        <v>410</v>
      </c>
      <c r="D282" s="249" t="s">
        <v>301</v>
      </c>
      <c r="E282" s="250" t="s">
        <v>1049</v>
      </c>
      <c r="F282" s="251" t="s">
        <v>1050</v>
      </c>
      <c r="G282" s="252" t="s">
        <v>191</v>
      </c>
      <c r="H282" s="253">
        <v>19.677</v>
      </c>
      <c r="I282" s="254"/>
      <c r="J282" s="255">
        <f>ROUND(I282*H282,2)</f>
        <v>0</v>
      </c>
      <c r="K282" s="251" t="s">
        <v>192</v>
      </c>
      <c r="L282" s="256"/>
      <c r="M282" s="257" t="s">
        <v>30</v>
      </c>
      <c r="N282" s="258" t="s">
        <v>45</v>
      </c>
      <c r="O282" s="42"/>
      <c r="P282" s="210">
        <f>O282*H282</f>
        <v>0</v>
      </c>
      <c r="Q282" s="210">
        <v>1.9E-3</v>
      </c>
      <c r="R282" s="210">
        <f>Q282*H282</f>
        <v>3.7386299999999997E-2</v>
      </c>
      <c r="S282" s="210">
        <v>0</v>
      </c>
      <c r="T282" s="211">
        <f>S282*H282</f>
        <v>0</v>
      </c>
      <c r="AR282" s="24" t="s">
        <v>384</v>
      </c>
      <c r="AT282" s="24" t="s">
        <v>301</v>
      </c>
      <c r="AU282" s="24" t="s">
        <v>84</v>
      </c>
      <c r="AY282" s="24" t="s">
        <v>186</v>
      </c>
      <c r="BE282" s="212">
        <f>IF(N282="základní",J282,0)</f>
        <v>0</v>
      </c>
      <c r="BF282" s="212">
        <f>IF(N282="snížená",J282,0)</f>
        <v>0</v>
      </c>
      <c r="BG282" s="212">
        <f>IF(N282="zákl. přenesená",J282,0)</f>
        <v>0</v>
      </c>
      <c r="BH282" s="212">
        <f>IF(N282="sníž. přenesená",J282,0)</f>
        <v>0</v>
      </c>
      <c r="BI282" s="212">
        <f>IF(N282="nulová",J282,0)</f>
        <v>0</v>
      </c>
      <c r="BJ282" s="24" t="s">
        <v>82</v>
      </c>
      <c r="BK282" s="212">
        <f>ROUND(I282*H282,2)</f>
        <v>0</v>
      </c>
      <c r="BL282" s="24" t="s">
        <v>295</v>
      </c>
      <c r="BM282" s="24" t="s">
        <v>1051</v>
      </c>
    </row>
    <row r="283" spans="2:65" s="1" customFormat="1" ht="13.5">
      <c r="B283" s="41"/>
      <c r="C283" s="63"/>
      <c r="D283" s="213" t="s">
        <v>195</v>
      </c>
      <c r="E283" s="63"/>
      <c r="F283" s="214" t="s">
        <v>1050</v>
      </c>
      <c r="G283" s="63"/>
      <c r="H283" s="63"/>
      <c r="I283" s="172"/>
      <c r="J283" s="63"/>
      <c r="K283" s="63"/>
      <c r="L283" s="61"/>
      <c r="M283" s="215"/>
      <c r="N283" s="42"/>
      <c r="O283" s="42"/>
      <c r="P283" s="42"/>
      <c r="Q283" s="42"/>
      <c r="R283" s="42"/>
      <c r="S283" s="42"/>
      <c r="T283" s="78"/>
      <c r="AT283" s="24" t="s">
        <v>195</v>
      </c>
      <c r="AU283" s="24" t="s">
        <v>84</v>
      </c>
    </row>
    <row r="284" spans="2:65" s="12" customFormat="1" ht="13.5">
      <c r="B284" s="216"/>
      <c r="C284" s="217"/>
      <c r="D284" s="213" t="s">
        <v>197</v>
      </c>
      <c r="E284" s="218" t="s">
        <v>30</v>
      </c>
      <c r="F284" s="219" t="s">
        <v>1048</v>
      </c>
      <c r="G284" s="217"/>
      <c r="H284" s="220">
        <v>17.11</v>
      </c>
      <c r="I284" s="221"/>
      <c r="J284" s="217"/>
      <c r="K284" s="217"/>
      <c r="L284" s="222"/>
      <c r="M284" s="223"/>
      <c r="N284" s="224"/>
      <c r="O284" s="224"/>
      <c r="P284" s="224"/>
      <c r="Q284" s="224"/>
      <c r="R284" s="224"/>
      <c r="S284" s="224"/>
      <c r="T284" s="225"/>
      <c r="AT284" s="226" t="s">
        <v>197</v>
      </c>
      <c r="AU284" s="226" t="s">
        <v>84</v>
      </c>
      <c r="AV284" s="12" t="s">
        <v>84</v>
      </c>
      <c r="AW284" s="12" t="s">
        <v>37</v>
      </c>
      <c r="AX284" s="12" t="s">
        <v>82</v>
      </c>
      <c r="AY284" s="226" t="s">
        <v>186</v>
      </c>
    </row>
    <row r="285" spans="2:65" s="12" customFormat="1" ht="13.5">
      <c r="B285" s="216"/>
      <c r="C285" s="217"/>
      <c r="D285" s="213" t="s">
        <v>197</v>
      </c>
      <c r="E285" s="217"/>
      <c r="F285" s="219" t="s">
        <v>1052</v>
      </c>
      <c r="G285" s="217"/>
      <c r="H285" s="220">
        <v>19.677</v>
      </c>
      <c r="I285" s="221"/>
      <c r="J285" s="217"/>
      <c r="K285" s="217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197</v>
      </c>
      <c r="AU285" s="226" t="s">
        <v>84</v>
      </c>
      <c r="AV285" s="12" t="s">
        <v>84</v>
      </c>
      <c r="AW285" s="12" t="s">
        <v>6</v>
      </c>
      <c r="AX285" s="12" t="s">
        <v>82</v>
      </c>
      <c r="AY285" s="226" t="s">
        <v>186</v>
      </c>
    </row>
    <row r="286" spans="2:65" s="1" customFormat="1" ht="16.5" customHeight="1">
      <c r="B286" s="41"/>
      <c r="C286" s="201" t="s">
        <v>418</v>
      </c>
      <c r="D286" s="201" t="s">
        <v>188</v>
      </c>
      <c r="E286" s="202" t="s">
        <v>1053</v>
      </c>
      <c r="F286" s="203" t="s">
        <v>1054</v>
      </c>
      <c r="G286" s="204" t="s">
        <v>191</v>
      </c>
      <c r="H286" s="205">
        <v>17.11</v>
      </c>
      <c r="I286" s="206"/>
      <c r="J286" s="207">
        <f>ROUND(I286*H286,2)</f>
        <v>0</v>
      </c>
      <c r="K286" s="203" t="s">
        <v>192</v>
      </c>
      <c r="L286" s="61"/>
      <c r="M286" s="208" t="s">
        <v>30</v>
      </c>
      <c r="N286" s="209" t="s">
        <v>45</v>
      </c>
      <c r="O286" s="42"/>
      <c r="P286" s="210">
        <f>O286*H286</f>
        <v>0</v>
      </c>
      <c r="Q286" s="210">
        <v>0</v>
      </c>
      <c r="R286" s="210">
        <f>Q286*H286</f>
        <v>0</v>
      </c>
      <c r="S286" s="210">
        <v>0</v>
      </c>
      <c r="T286" s="211">
        <f>S286*H286</f>
        <v>0</v>
      </c>
      <c r="AR286" s="24" t="s">
        <v>295</v>
      </c>
      <c r="AT286" s="24" t="s">
        <v>188</v>
      </c>
      <c r="AU286" s="24" t="s">
        <v>84</v>
      </c>
      <c r="AY286" s="24" t="s">
        <v>186</v>
      </c>
      <c r="BE286" s="212">
        <f>IF(N286="základní",J286,0)</f>
        <v>0</v>
      </c>
      <c r="BF286" s="212">
        <f>IF(N286="snížená",J286,0)</f>
        <v>0</v>
      </c>
      <c r="BG286" s="212">
        <f>IF(N286="zákl. přenesená",J286,0)</f>
        <v>0</v>
      </c>
      <c r="BH286" s="212">
        <f>IF(N286="sníž. přenesená",J286,0)</f>
        <v>0</v>
      </c>
      <c r="BI286" s="212">
        <f>IF(N286="nulová",J286,0)</f>
        <v>0</v>
      </c>
      <c r="BJ286" s="24" t="s">
        <v>82</v>
      </c>
      <c r="BK286" s="212">
        <f>ROUND(I286*H286,2)</f>
        <v>0</v>
      </c>
      <c r="BL286" s="24" t="s">
        <v>295</v>
      </c>
      <c r="BM286" s="24" t="s">
        <v>1055</v>
      </c>
    </row>
    <row r="287" spans="2:65" s="1" customFormat="1" ht="27">
      <c r="B287" s="41"/>
      <c r="C287" s="63"/>
      <c r="D287" s="213" t="s">
        <v>195</v>
      </c>
      <c r="E287" s="63"/>
      <c r="F287" s="214" t="s">
        <v>1056</v>
      </c>
      <c r="G287" s="63"/>
      <c r="H287" s="63"/>
      <c r="I287" s="172"/>
      <c r="J287" s="63"/>
      <c r="K287" s="63"/>
      <c r="L287" s="61"/>
      <c r="M287" s="215"/>
      <c r="N287" s="42"/>
      <c r="O287" s="42"/>
      <c r="P287" s="42"/>
      <c r="Q287" s="42"/>
      <c r="R287" s="42"/>
      <c r="S287" s="42"/>
      <c r="T287" s="78"/>
      <c r="AT287" s="24" t="s">
        <v>195</v>
      </c>
      <c r="AU287" s="24" t="s">
        <v>84</v>
      </c>
    </row>
    <row r="288" spans="2:65" s="1" customFormat="1" ht="16.5" customHeight="1">
      <c r="B288" s="41"/>
      <c r="C288" s="249" t="s">
        <v>422</v>
      </c>
      <c r="D288" s="249" t="s">
        <v>301</v>
      </c>
      <c r="E288" s="250" t="s">
        <v>1057</v>
      </c>
      <c r="F288" s="251" t="s">
        <v>1058</v>
      </c>
      <c r="G288" s="252" t="s">
        <v>191</v>
      </c>
      <c r="H288" s="253">
        <v>26.347000000000001</v>
      </c>
      <c r="I288" s="254"/>
      <c r="J288" s="255">
        <f>ROUND(I288*H288,2)</f>
        <v>0</v>
      </c>
      <c r="K288" s="251" t="s">
        <v>192</v>
      </c>
      <c r="L288" s="256"/>
      <c r="M288" s="257" t="s">
        <v>30</v>
      </c>
      <c r="N288" s="258" t="s">
        <v>45</v>
      </c>
      <c r="O288" s="42"/>
      <c r="P288" s="210">
        <f>O288*H288</f>
        <v>0</v>
      </c>
      <c r="Q288" s="210">
        <v>2.9999999999999997E-4</v>
      </c>
      <c r="R288" s="210">
        <f>Q288*H288</f>
        <v>7.904099999999999E-3</v>
      </c>
      <c r="S288" s="210">
        <v>0</v>
      </c>
      <c r="T288" s="211">
        <f>S288*H288</f>
        <v>0</v>
      </c>
      <c r="AR288" s="24" t="s">
        <v>384</v>
      </c>
      <c r="AT288" s="24" t="s">
        <v>301</v>
      </c>
      <c r="AU288" s="24" t="s">
        <v>84</v>
      </c>
      <c r="AY288" s="24" t="s">
        <v>186</v>
      </c>
      <c r="BE288" s="212">
        <f>IF(N288="základní",J288,0)</f>
        <v>0</v>
      </c>
      <c r="BF288" s="212">
        <f>IF(N288="snížená",J288,0)</f>
        <v>0</v>
      </c>
      <c r="BG288" s="212">
        <f>IF(N288="zákl. přenesená",J288,0)</f>
        <v>0</v>
      </c>
      <c r="BH288" s="212">
        <f>IF(N288="sníž. přenesená",J288,0)</f>
        <v>0</v>
      </c>
      <c r="BI288" s="212">
        <f>IF(N288="nulová",J288,0)</f>
        <v>0</v>
      </c>
      <c r="BJ288" s="24" t="s">
        <v>82</v>
      </c>
      <c r="BK288" s="212">
        <f>ROUND(I288*H288,2)</f>
        <v>0</v>
      </c>
      <c r="BL288" s="24" t="s">
        <v>295</v>
      </c>
      <c r="BM288" s="24" t="s">
        <v>1059</v>
      </c>
    </row>
    <row r="289" spans="2:65" s="1" customFormat="1" ht="13.5">
      <c r="B289" s="41"/>
      <c r="C289" s="63"/>
      <c r="D289" s="213" t="s">
        <v>195</v>
      </c>
      <c r="E289" s="63"/>
      <c r="F289" s="214" t="s">
        <v>1058</v>
      </c>
      <c r="G289" s="63"/>
      <c r="H289" s="63"/>
      <c r="I289" s="172"/>
      <c r="J289" s="63"/>
      <c r="K289" s="63"/>
      <c r="L289" s="61"/>
      <c r="M289" s="215"/>
      <c r="N289" s="42"/>
      <c r="O289" s="42"/>
      <c r="P289" s="42"/>
      <c r="Q289" s="42"/>
      <c r="R289" s="42"/>
      <c r="S289" s="42"/>
      <c r="T289" s="78"/>
      <c r="AT289" s="24" t="s">
        <v>195</v>
      </c>
      <c r="AU289" s="24" t="s">
        <v>84</v>
      </c>
    </row>
    <row r="290" spans="2:65" s="12" customFormat="1" ht="13.5">
      <c r="B290" s="216"/>
      <c r="C290" s="217"/>
      <c r="D290" s="213" t="s">
        <v>197</v>
      </c>
      <c r="E290" s="218" t="s">
        <v>30</v>
      </c>
      <c r="F290" s="219" t="s">
        <v>1060</v>
      </c>
      <c r="G290" s="217"/>
      <c r="H290" s="220">
        <v>17.11</v>
      </c>
      <c r="I290" s="221"/>
      <c r="J290" s="217"/>
      <c r="K290" s="217"/>
      <c r="L290" s="222"/>
      <c r="M290" s="223"/>
      <c r="N290" s="224"/>
      <c r="O290" s="224"/>
      <c r="P290" s="224"/>
      <c r="Q290" s="224"/>
      <c r="R290" s="224"/>
      <c r="S290" s="224"/>
      <c r="T290" s="225"/>
      <c r="AT290" s="226" t="s">
        <v>197</v>
      </c>
      <c r="AU290" s="226" t="s">
        <v>84</v>
      </c>
      <c r="AV290" s="12" t="s">
        <v>84</v>
      </c>
      <c r="AW290" s="12" t="s">
        <v>37</v>
      </c>
      <c r="AX290" s="12" t="s">
        <v>74</v>
      </c>
      <c r="AY290" s="226" t="s">
        <v>186</v>
      </c>
    </row>
    <row r="291" spans="2:65" s="12" customFormat="1" ht="13.5">
      <c r="B291" s="216"/>
      <c r="C291" s="217"/>
      <c r="D291" s="213" t="s">
        <v>197</v>
      </c>
      <c r="E291" s="218" t="s">
        <v>30</v>
      </c>
      <c r="F291" s="219" t="s">
        <v>1061</v>
      </c>
      <c r="G291" s="217"/>
      <c r="H291" s="220">
        <v>5.8</v>
      </c>
      <c r="I291" s="221"/>
      <c r="J291" s="217"/>
      <c r="K291" s="217"/>
      <c r="L291" s="222"/>
      <c r="M291" s="223"/>
      <c r="N291" s="224"/>
      <c r="O291" s="224"/>
      <c r="P291" s="224"/>
      <c r="Q291" s="224"/>
      <c r="R291" s="224"/>
      <c r="S291" s="224"/>
      <c r="T291" s="225"/>
      <c r="AT291" s="226" t="s">
        <v>197</v>
      </c>
      <c r="AU291" s="226" t="s">
        <v>84</v>
      </c>
      <c r="AV291" s="12" t="s">
        <v>84</v>
      </c>
      <c r="AW291" s="12" t="s">
        <v>37</v>
      </c>
      <c r="AX291" s="12" t="s">
        <v>74</v>
      </c>
      <c r="AY291" s="226" t="s">
        <v>186</v>
      </c>
    </row>
    <row r="292" spans="2:65" s="14" customFormat="1" ht="13.5">
      <c r="B292" s="237"/>
      <c r="C292" s="238"/>
      <c r="D292" s="213" t="s">
        <v>197</v>
      </c>
      <c r="E292" s="239" t="s">
        <v>30</v>
      </c>
      <c r="F292" s="240" t="s">
        <v>235</v>
      </c>
      <c r="G292" s="238"/>
      <c r="H292" s="241">
        <v>22.91</v>
      </c>
      <c r="I292" s="242"/>
      <c r="J292" s="238"/>
      <c r="K292" s="238"/>
      <c r="L292" s="243"/>
      <c r="M292" s="244"/>
      <c r="N292" s="245"/>
      <c r="O292" s="245"/>
      <c r="P292" s="245"/>
      <c r="Q292" s="245"/>
      <c r="R292" s="245"/>
      <c r="S292" s="245"/>
      <c r="T292" s="246"/>
      <c r="AT292" s="247" t="s">
        <v>197</v>
      </c>
      <c r="AU292" s="247" t="s">
        <v>84</v>
      </c>
      <c r="AV292" s="14" t="s">
        <v>193</v>
      </c>
      <c r="AW292" s="14" t="s">
        <v>37</v>
      </c>
      <c r="AX292" s="14" t="s">
        <v>82</v>
      </c>
      <c r="AY292" s="247" t="s">
        <v>186</v>
      </c>
    </row>
    <row r="293" spans="2:65" s="12" customFormat="1" ht="13.5">
      <c r="B293" s="216"/>
      <c r="C293" s="217"/>
      <c r="D293" s="213" t="s">
        <v>197</v>
      </c>
      <c r="E293" s="217"/>
      <c r="F293" s="219" t="s">
        <v>1062</v>
      </c>
      <c r="G293" s="217"/>
      <c r="H293" s="220">
        <v>26.347000000000001</v>
      </c>
      <c r="I293" s="221"/>
      <c r="J293" s="217"/>
      <c r="K293" s="217"/>
      <c r="L293" s="222"/>
      <c r="M293" s="223"/>
      <c r="N293" s="224"/>
      <c r="O293" s="224"/>
      <c r="P293" s="224"/>
      <c r="Q293" s="224"/>
      <c r="R293" s="224"/>
      <c r="S293" s="224"/>
      <c r="T293" s="225"/>
      <c r="AT293" s="226" t="s">
        <v>197</v>
      </c>
      <c r="AU293" s="226" t="s">
        <v>84</v>
      </c>
      <c r="AV293" s="12" t="s">
        <v>84</v>
      </c>
      <c r="AW293" s="12" t="s">
        <v>6</v>
      </c>
      <c r="AX293" s="12" t="s">
        <v>82</v>
      </c>
      <c r="AY293" s="226" t="s">
        <v>186</v>
      </c>
    </row>
    <row r="294" spans="2:65" s="1" customFormat="1" ht="16.5" customHeight="1">
      <c r="B294" s="41"/>
      <c r="C294" s="201" t="s">
        <v>427</v>
      </c>
      <c r="D294" s="201" t="s">
        <v>188</v>
      </c>
      <c r="E294" s="202" t="s">
        <v>1063</v>
      </c>
      <c r="F294" s="203" t="s">
        <v>1064</v>
      </c>
      <c r="G294" s="204" t="s">
        <v>1065</v>
      </c>
      <c r="H294" s="264"/>
      <c r="I294" s="206"/>
      <c r="J294" s="207">
        <f>ROUND(I294*H294,2)</f>
        <v>0</v>
      </c>
      <c r="K294" s="203" t="s">
        <v>192</v>
      </c>
      <c r="L294" s="61"/>
      <c r="M294" s="208" t="s">
        <v>30</v>
      </c>
      <c r="N294" s="209" t="s">
        <v>45</v>
      </c>
      <c r="O294" s="42"/>
      <c r="P294" s="210">
        <f>O294*H294</f>
        <v>0</v>
      </c>
      <c r="Q294" s="210">
        <v>0</v>
      </c>
      <c r="R294" s="210">
        <f>Q294*H294</f>
        <v>0</v>
      </c>
      <c r="S294" s="210">
        <v>0</v>
      </c>
      <c r="T294" s="211">
        <f>S294*H294</f>
        <v>0</v>
      </c>
      <c r="AR294" s="24" t="s">
        <v>295</v>
      </c>
      <c r="AT294" s="24" t="s">
        <v>188</v>
      </c>
      <c r="AU294" s="24" t="s">
        <v>84</v>
      </c>
      <c r="AY294" s="24" t="s">
        <v>186</v>
      </c>
      <c r="BE294" s="212">
        <f>IF(N294="základní",J294,0)</f>
        <v>0</v>
      </c>
      <c r="BF294" s="212">
        <f>IF(N294="snížená",J294,0)</f>
        <v>0</v>
      </c>
      <c r="BG294" s="212">
        <f>IF(N294="zákl. přenesená",J294,0)</f>
        <v>0</v>
      </c>
      <c r="BH294" s="212">
        <f>IF(N294="sníž. přenesená",J294,0)</f>
        <v>0</v>
      </c>
      <c r="BI294" s="212">
        <f>IF(N294="nulová",J294,0)</f>
        <v>0</v>
      </c>
      <c r="BJ294" s="24" t="s">
        <v>82</v>
      </c>
      <c r="BK294" s="212">
        <f>ROUND(I294*H294,2)</f>
        <v>0</v>
      </c>
      <c r="BL294" s="24" t="s">
        <v>295</v>
      </c>
      <c r="BM294" s="24" t="s">
        <v>1066</v>
      </c>
    </row>
    <row r="295" spans="2:65" s="1" customFormat="1" ht="27">
      <c r="B295" s="41"/>
      <c r="C295" s="63"/>
      <c r="D295" s="213" t="s">
        <v>195</v>
      </c>
      <c r="E295" s="63"/>
      <c r="F295" s="214" t="s">
        <v>1067</v>
      </c>
      <c r="G295" s="63"/>
      <c r="H295" s="63"/>
      <c r="I295" s="172"/>
      <c r="J295" s="63"/>
      <c r="K295" s="63"/>
      <c r="L295" s="61"/>
      <c r="M295" s="215"/>
      <c r="N295" s="42"/>
      <c r="O295" s="42"/>
      <c r="P295" s="42"/>
      <c r="Q295" s="42"/>
      <c r="R295" s="42"/>
      <c r="S295" s="42"/>
      <c r="T295" s="78"/>
      <c r="AT295" s="24" t="s">
        <v>195</v>
      </c>
      <c r="AU295" s="24" t="s">
        <v>84</v>
      </c>
    </row>
    <row r="296" spans="2:65" s="11" customFormat="1" ht="29.85" customHeight="1">
      <c r="B296" s="185"/>
      <c r="C296" s="186"/>
      <c r="D296" s="187" t="s">
        <v>73</v>
      </c>
      <c r="E296" s="199" t="s">
        <v>1068</v>
      </c>
      <c r="F296" s="199" t="s">
        <v>1069</v>
      </c>
      <c r="G296" s="186"/>
      <c r="H296" s="186"/>
      <c r="I296" s="189"/>
      <c r="J296" s="200">
        <f>BK296</f>
        <v>0</v>
      </c>
      <c r="K296" s="186"/>
      <c r="L296" s="191"/>
      <c r="M296" s="192"/>
      <c r="N296" s="193"/>
      <c r="O296" s="193"/>
      <c r="P296" s="194">
        <f>SUM(P297:P352)</f>
        <v>0</v>
      </c>
      <c r="Q296" s="193"/>
      <c r="R296" s="194">
        <f>SUM(R297:R352)</f>
        <v>0.42572297887499999</v>
      </c>
      <c r="S296" s="193"/>
      <c r="T296" s="195">
        <f>SUM(T297:T352)</f>
        <v>0</v>
      </c>
      <c r="AR296" s="196" t="s">
        <v>84</v>
      </c>
      <c r="AT296" s="197" t="s">
        <v>73</v>
      </c>
      <c r="AU296" s="197" t="s">
        <v>82</v>
      </c>
      <c r="AY296" s="196" t="s">
        <v>186</v>
      </c>
      <c r="BK296" s="198">
        <f>SUM(BK297:BK352)</f>
        <v>0</v>
      </c>
    </row>
    <row r="297" spans="2:65" s="1" customFormat="1" ht="25.5" customHeight="1">
      <c r="B297" s="41"/>
      <c r="C297" s="201" t="s">
        <v>432</v>
      </c>
      <c r="D297" s="201" t="s">
        <v>188</v>
      </c>
      <c r="E297" s="202" t="s">
        <v>1070</v>
      </c>
      <c r="F297" s="203" t="s">
        <v>1071</v>
      </c>
      <c r="G297" s="204" t="s">
        <v>212</v>
      </c>
      <c r="H297" s="205">
        <v>0.63300000000000001</v>
      </c>
      <c r="I297" s="206"/>
      <c r="J297" s="207">
        <f>ROUND(I297*H297,2)</f>
        <v>0</v>
      </c>
      <c r="K297" s="203" t="s">
        <v>30</v>
      </c>
      <c r="L297" s="61"/>
      <c r="M297" s="208" t="s">
        <v>30</v>
      </c>
      <c r="N297" s="209" t="s">
        <v>45</v>
      </c>
      <c r="O297" s="42"/>
      <c r="P297" s="210">
        <f>O297*H297</f>
        <v>0</v>
      </c>
      <c r="Q297" s="210">
        <v>0</v>
      </c>
      <c r="R297" s="210">
        <f>Q297*H297</f>
        <v>0</v>
      </c>
      <c r="S297" s="210">
        <v>0</v>
      </c>
      <c r="T297" s="211">
        <f>S297*H297</f>
        <v>0</v>
      </c>
      <c r="AR297" s="24" t="s">
        <v>295</v>
      </c>
      <c r="AT297" s="24" t="s">
        <v>188</v>
      </c>
      <c r="AU297" s="24" t="s">
        <v>84</v>
      </c>
      <c r="AY297" s="24" t="s">
        <v>186</v>
      </c>
      <c r="BE297" s="212">
        <f>IF(N297="základní",J297,0)</f>
        <v>0</v>
      </c>
      <c r="BF297" s="212">
        <f>IF(N297="snížená",J297,0)</f>
        <v>0</v>
      </c>
      <c r="BG297" s="212">
        <f>IF(N297="zákl. přenesená",J297,0)</f>
        <v>0</v>
      </c>
      <c r="BH297" s="212">
        <f>IF(N297="sníž. přenesená",J297,0)</f>
        <v>0</v>
      </c>
      <c r="BI297" s="212">
        <f>IF(N297="nulová",J297,0)</f>
        <v>0</v>
      </c>
      <c r="BJ297" s="24" t="s">
        <v>82</v>
      </c>
      <c r="BK297" s="212">
        <f>ROUND(I297*H297,2)</f>
        <v>0</v>
      </c>
      <c r="BL297" s="24" t="s">
        <v>295</v>
      </c>
      <c r="BM297" s="24" t="s">
        <v>1072</v>
      </c>
    </row>
    <row r="298" spans="2:65" s="1" customFormat="1" ht="13.5">
      <c r="B298" s="41"/>
      <c r="C298" s="63"/>
      <c r="D298" s="213" t="s">
        <v>195</v>
      </c>
      <c r="E298" s="63"/>
      <c r="F298" s="214" t="s">
        <v>1071</v>
      </c>
      <c r="G298" s="63"/>
      <c r="H298" s="63"/>
      <c r="I298" s="172"/>
      <c r="J298" s="63"/>
      <c r="K298" s="63"/>
      <c r="L298" s="61"/>
      <c r="M298" s="215"/>
      <c r="N298" s="42"/>
      <c r="O298" s="42"/>
      <c r="P298" s="42"/>
      <c r="Q298" s="42"/>
      <c r="R298" s="42"/>
      <c r="S298" s="42"/>
      <c r="T298" s="78"/>
      <c r="AT298" s="24" t="s">
        <v>195</v>
      </c>
      <c r="AU298" s="24" t="s">
        <v>84</v>
      </c>
    </row>
    <row r="299" spans="2:65" s="12" customFormat="1" ht="13.5">
      <c r="B299" s="216"/>
      <c r="C299" s="217"/>
      <c r="D299" s="213" t="s">
        <v>197</v>
      </c>
      <c r="E299" s="218" t="s">
        <v>30</v>
      </c>
      <c r="F299" s="219" t="s">
        <v>1073</v>
      </c>
      <c r="G299" s="217"/>
      <c r="H299" s="220">
        <v>0.314</v>
      </c>
      <c r="I299" s="221"/>
      <c r="J299" s="217"/>
      <c r="K299" s="217"/>
      <c r="L299" s="222"/>
      <c r="M299" s="223"/>
      <c r="N299" s="224"/>
      <c r="O299" s="224"/>
      <c r="P299" s="224"/>
      <c r="Q299" s="224"/>
      <c r="R299" s="224"/>
      <c r="S299" s="224"/>
      <c r="T299" s="225"/>
      <c r="AT299" s="226" t="s">
        <v>197</v>
      </c>
      <c r="AU299" s="226" t="s">
        <v>84</v>
      </c>
      <c r="AV299" s="12" t="s">
        <v>84</v>
      </c>
      <c r="AW299" s="12" t="s">
        <v>37</v>
      </c>
      <c r="AX299" s="12" t="s">
        <v>74</v>
      </c>
      <c r="AY299" s="226" t="s">
        <v>186</v>
      </c>
    </row>
    <row r="300" spans="2:65" s="12" customFormat="1" ht="13.5">
      <c r="B300" s="216"/>
      <c r="C300" s="217"/>
      <c r="D300" s="213" t="s">
        <v>197</v>
      </c>
      <c r="E300" s="218" t="s">
        <v>30</v>
      </c>
      <c r="F300" s="219" t="s">
        <v>1074</v>
      </c>
      <c r="G300" s="217"/>
      <c r="H300" s="220">
        <v>0.27200000000000002</v>
      </c>
      <c r="I300" s="221"/>
      <c r="J300" s="217"/>
      <c r="K300" s="217"/>
      <c r="L300" s="222"/>
      <c r="M300" s="223"/>
      <c r="N300" s="224"/>
      <c r="O300" s="224"/>
      <c r="P300" s="224"/>
      <c r="Q300" s="224"/>
      <c r="R300" s="224"/>
      <c r="S300" s="224"/>
      <c r="T300" s="225"/>
      <c r="AT300" s="226" t="s">
        <v>197</v>
      </c>
      <c r="AU300" s="226" t="s">
        <v>84</v>
      </c>
      <c r="AV300" s="12" t="s">
        <v>84</v>
      </c>
      <c r="AW300" s="12" t="s">
        <v>37</v>
      </c>
      <c r="AX300" s="12" t="s">
        <v>74</v>
      </c>
      <c r="AY300" s="226" t="s">
        <v>186</v>
      </c>
    </row>
    <row r="301" spans="2:65" s="14" customFormat="1" ht="13.5">
      <c r="B301" s="237"/>
      <c r="C301" s="238"/>
      <c r="D301" s="213" t="s">
        <v>197</v>
      </c>
      <c r="E301" s="239" t="s">
        <v>30</v>
      </c>
      <c r="F301" s="240" t="s">
        <v>235</v>
      </c>
      <c r="G301" s="238"/>
      <c r="H301" s="241">
        <v>0.58599999999999997</v>
      </c>
      <c r="I301" s="242"/>
      <c r="J301" s="238"/>
      <c r="K301" s="238"/>
      <c r="L301" s="243"/>
      <c r="M301" s="244"/>
      <c r="N301" s="245"/>
      <c r="O301" s="245"/>
      <c r="P301" s="245"/>
      <c r="Q301" s="245"/>
      <c r="R301" s="245"/>
      <c r="S301" s="245"/>
      <c r="T301" s="246"/>
      <c r="AT301" s="247" t="s">
        <v>197</v>
      </c>
      <c r="AU301" s="247" t="s">
        <v>84</v>
      </c>
      <c r="AV301" s="14" t="s">
        <v>193</v>
      </c>
      <c r="AW301" s="14" t="s">
        <v>37</v>
      </c>
      <c r="AX301" s="14" t="s">
        <v>82</v>
      </c>
      <c r="AY301" s="247" t="s">
        <v>186</v>
      </c>
    </row>
    <row r="302" spans="2:65" s="12" customFormat="1" ht="13.5">
      <c r="B302" s="216"/>
      <c r="C302" s="217"/>
      <c r="D302" s="213" t="s">
        <v>197</v>
      </c>
      <c r="E302" s="217"/>
      <c r="F302" s="219" t="s">
        <v>1075</v>
      </c>
      <c r="G302" s="217"/>
      <c r="H302" s="220">
        <v>0.63300000000000001</v>
      </c>
      <c r="I302" s="221"/>
      <c r="J302" s="217"/>
      <c r="K302" s="217"/>
      <c r="L302" s="222"/>
      <c r="M302" s="223"/>
      <c r="N302" s="224"/>
      <c r="O302" s="224"/>
      <c r="P302" s="224"/>
      <c r="Q302" s="224"/>
      <c r="R302" s="224"/>
      <c r="S302" s="224"/>
      <c r="T302" s="225"/>
      <c r="AT302" s="226" t="s">
        <v>197</v>
      </c>
      <c r="AU302" s="226" t="s">
        <v>84</v>
      </c>
      <c r="AV302" s="12" t="s">
        <v>84</v>
      </c>
      <c r="AW302" s="12" t="s">
        <v>6</v>
      </c>
      <c r="AX302" s="12" t="s">
        <v>82</v>
      </c>
      <c r="AY302" s="226" t="s">
        <v>186</v>
      </c>
    </row>
    <row r="303" spans="2:65" s="1" customFormat="1" ht="25.5" customHeight="1">
      <c r="B303" s="41"/>
      <c r="C303" s="201" t="s">
        <v>439</v>
      </c>
      <c r="D303" s="201" t="s">
        <v>188</v>
      </c>
      <c r="E303" s="202" t="s">
        <v>1076</v>
      </c>
      <c r="F303" s="203" t="s">
        <v>1077</v>
      </c>
      <c r="G303" s="204" t="s">
        <v>212</v>
      </c>
      <c r="H303" s="205">
        <v>0.69899999999999995</v>
      </c>
      <c r="I303" s="206"/>
      <c r="J303" s="207">
        <f>ROUND(I303*H303,2)</f>
        <v>0</v>
      </c>
      <c r="K303" s="203" t="s">
        <v>30</v>
      </c>
      <c r="L303" s="61"/>
      <c r="M303" s="208" t="s">
        <v>30</v>
      </c>
      <c r="N303" s="209" t="s">
        <v>45</v>
      </c>
      <c r="O303" s="42"/>
      <c r="P303" s="210">
        <f>O303*H303</f>
        <v>0</v>
      </c>
      <c r="Q303" s="210">
        <v>0</v>
      </c>
      <c r="R303" s="210">
        <f>Q303*H303</f>
        <v>0</v>
      </c>
      <c r="S303" s="210">
        <v>0</v>
      </c>
      <c r="T303" s="211">
        <f>S303*H303</f>
        <v>0</v>
      </c>
      <c r="AR303" s="24" t="s">
        <v>295</v>
      </c>
      <c r="AT303" s="24" t="s">
        <v>188</v>
      </c>
      <c r="AU303" s="24" t="s">
        <v>84</v>
      </c>
      <c r="AY303" s="24" t="s">
        <v>186</v>
      </c>
      <c r="BE303" s="212">
        <f>IF(N303="základní",J303,0)</f>
        <v>0</v>
      </c>
      <c r="BF303" s="212">
        <f>IF(N303="snížená",J303,0)</f>
        <v>0</v>
      </c>
      <c r="BG303" s="212">
        <f>IF(N303="zákl. přenesená",J303,0)</f>
        <v>0</v>
      </c>
      <c r="BH303" s="212">
        <f>IF(N303="sníž. přenesená",J303,0)</f>
        <v>0</v>
      </c>
      <c r="BI303" s="212">
        <f>IF(N303="nulová",J303,0)</f>
        <v>0</v>
      </c>
      <c r="BJ303" s="24" t="s">
        <v>82</v>
      </c>
      <c r="BK303" s="212">
        <f>ROUND(I303*H303,2)</f>
        <v>0</v>
      </c>
      <c r="BL303" s="24" t="s">
        <v>295</v>
      </c>
      <c r="BM303" s="24" t="s">
        <v>1078</v>
      </c>
    </row>
    <row r="304" spans="2:65" s="1" customFormat="1" ht="13.5">
      <c r="B304" s="41"/>
      <c r="C304" s="63"/>
      <c r="D304" s="213" t="s">
        <v>195</v>
      </c>
      <c r="E304" s="63"/>
      <c r="F304" s="214" t="s">
        <v>1077</v>
      </c>
      <c r="G304" s="63"/>
      <c r="H304" s="63"/>
      <c r="I304" s="172"/>
      <c r="J304" s="63"/>
      <c r="K304" s="63"/>
      <c r="L304" s="61"/>
      <c r="M304" s="215"/>
      <c r="N304" s="42"/>
      <c r="O304" s="42"/>
      <c r="P304" s="42"/>
      <c r="Q304" s="42"/>
      <c r="R304" s="42"/>
      <c r="S304" s="42"/>
      <c r="T304" s="78"/>
      <c r="AT304" s="24" t="s">
        <v>195</v>
      </c>
      <c r="AU304" s="24" t="s">
        <v>84</v>
      </c>
    </row>
    <row r="305" spans="2:65" s="12" customFormat="1" ht="13.5">
      <c r="B305" s="216"/>
      <c r="C305" s="217"/>
      <c r="D305" s="213" t="s">
        <v>197</v>
      </c>
      <c r="E305" s="218" t="s">
        <v>30</v>
      </c>
      <c r="F305" s="219" t="s">
        <v>1079</v>
      </c>
      <c r="G305" s="217"/>
      <c r="H305" s="220">
        <v>0.64700000000000002</v>
      </c>
      <c r="I305" s="221"/>
      <c r="J305" s="217"/>
      <c r="K305" s="217"/>
      <c r="L305" s="222"/>
      <c r="M305" s="223"/>
      <c r="N305" s="224"/>
      <c r="O305" s="224"/>
      <c r="P305" s="224"/>
      <c r="Q305" s="224"/>
      <c r="R305" s="224"/>
      <c r="S305" s="224"/>
      <c r="T305" s="225"/>
      <c r="AT305" s="226" t="s">
        <v>197</v>
      </c>
      <c r="AU305" s="226" t="s">
        <v>84</v>
      </c>
      <c r="AV305" s="12" t="s">
        <v>84</v>
      </c>
      <c r="AW305" s="12" t="s">
        <v>37</v>
      </c>
      <c r="AX305" s="12" t="s">
        <v>82</v>
      </c>
      <c r="AY305" s="226" t="s">
        <v>186</v>
      </c>
    </row>
    <row r="306" spans="2:65" s="12" customFormat="1" ht="13.5">
      <c r="B306" s="216"/>
      <c r="C306" s="217"/>
      <c r="D306" s="213" t="s">
        <v>197</v>
      </c>
      <c r="E306" s="217"/>
      <c r="F306" s="219" t="s">
        <v>1080</v>
      </c>
      <c r="G306" s="217"/>
      <c r="H306" s="220">
        <v>0.69899999999999995</v>
      </c>
      <c r="I306" s="221"/>
      <c r="J306" s="217"/>
      <c r="K306" s="217"/>
      <c r="L306" s="222"/>
      <c r="M306" s="223"/>
      <c r="N306" s="224"/>
      <c r="O306" s="224"/>
      <c r="P306" s="224"/>
      <c r="Q306" s="224"/>
      <c r="R306" s="224"/>
      <c r="S306" s="224"/>
      <c r="T306" s="225"/>
      <c r="AT306" s="226" t="s">
        <v>197</v>
      </c>
      <c r="AU306" s="226" t="s">
        <v>84</v>
      </c>
      <c r="AV306" s="12" t="s">
        <v>84</v>
      </c>
      <c r="AW306" s="12" t="s">
        <v>6</v>
      </c>
      <c r="AX306" s="12" t="s">
        <v>82</v>
      </c>
      <c r="AY306" s="226" t="s">
        <v>186</v>
      </c>
    </row>
    <row r="307" spans="2:65" s="1" customFormat="1" ht="38.25" customHeight="1">
      <c r="B307" s="41"/>
      <c r="C307" s="201" t="s">
        <v>446</v>
      </c>
      <c r="D307" s="201" t="s">
        <v>188</v>
      </c>
      <c r="E307" s="202" t="s">
        <v>1081</v>
      </c>
      <c r="F307" s="203" t="s">
        <v>1082</v>
      </c>
      <c r="G307" s="204" t="s">
        <v>212</v>
      </c>
      <c r="H307" s="205">
        <v>0.63400000000000001</v>
      </c>
      <c r="I307" s="206"/>
      <c r="J307" s="207">
        <f>ROUND(I307*H307,2)</f>
        <v>0</v>
      </c>
      <c r="K307" s="203" t="s">
        <v>30</v>
      </c>
      <c r="L307" s="61"/>
      <c r="M307" s="208" t="s">
        <v>30</v>
      </c>
      <c r="N307" s="209" t="s">
        <v>45</v>
      </c>
      <c r="O307" s="42"/>
      <c r="P307" s="210">
        <f>O307*H307</f>
        <v>0</v>
      </c>
      <c r="Q307" s="210">
        <v>0</v>
      </c>
      <c r="R307" s="210">
        <f>Q307*H307</f>
        <v>0</v>
      </c>
      <c r="S307" s="210">
        <v>0</v>
      </c>
      <c r="T307" s="211">
        <f>S307*H307</f>
        <v>0</v>
      </c>
      <c r="AR307" s="24" t="s">
        <v>295</v>
      </c>
      <c r="AT307" s="24" t="s">
        <v>188</v>
      </c>
      <c r="AU307" s="24" t="s">
        <v>84</v>
      </c>
      <c r="AY307" s="24" t="s">
        <v>186</v>
      </c>
      <c r="BE307" s="212">
        <f>IF(N307="základní",J307,0)</f>
        <v>0</v>
      </c>
      <c r="BF307" s="212">
        <f>IF(N307="snížená",J307,0)</f>
        <v>0</v>
      </c>
      <c r="BG307" s="212">
        <f>IF(N307="zákl. přenesená",J307,0)</f>
        <v>0</v>
      </c>
      <c r="BH307" s="212">
        <f>IF(N307="sníž. přenesená",J307,0)</f>
        <v>0</v>
      </c>
      <c r="BI307" s="212">
        <f>IF(N307="nulová",J307,0)</f>
        <v>0</v>
      </c>
      <c r="BJ307" s="24" t="s">
        <v>82</v>
      </c>
      <c r="BK307" s="212">
        <f>ROUND(I307*H307,2)</f>
        <v>0</v>
      </c>
      <c r="BL307" s="24" t="s">
        <v>295</v>
      </c>
      <c r="BM307" s="24" t="s">
        <v>1083</v>
      </c>
    </row>
    <row r="308" spans="2:65" s="1" customFormat="1" ht="27">
      <c r="B308" s="41"/>
      <c r="C308" s="63"/>
      <c r="D308" s="213" t="s">
        <v>195</v>
      </c>
      <c r="E308" s="63"/>
      <c r="F308" s="214" t="s">
        <v>1082</v>
      </c>
      <c r="G308" s="63"/>
      <c r="H308" s="63"/>
      <c r="I308" s="172"/>
      <c r="J308" s="63"/>
      <c r="K308" s="63"/>
      <c r="L308" s="61"/>
      <c r="M308" s="215"/>
      <c r="N308" s="42"/>
      <c r="O308" s="42"/>
      <c r="P308" s="42"/>
      <c r="Q308" s="42"/>
      <c r="R308" s="42"/>
      <c r="S308" s="42"/>
      <c r="T308" s="78"/>
      <c r="AT308" s="24" t="s">
        <v>195</v>
      </c>
      <c r="AU308" s="24" t="s">
        <v>84</v>
      </c>
    </row>
    <row r="309" spans="2:65" s="12" customFormat="1" ht="13.5">
      <c r="B309" s="216"/>
      <c r="C309" s="217"/>
      <c r="D309" s="213" t="s">
        <v>197</v>
      </c>
      <c r="E309" s="218" t="s">
        <v>30</v>
      </c>
      <c r="F309" s="219" t="s">
        <v>1084</v>
      </c>
      <c r="G309" s="217"/>
      <c r="H309" s="220">
        <v>0.58699999999999997</v>
      </c>
      <c r="I309" s="221"/>
      <c r="J309" s="217"/>
      <c r="K309" s="217"/>
      <c r="L309" s="222"/>
      <c r="M309" s="223"/>
      <c r="N309" s="224"/>
      <c r="O309" s="224"/>
      <c r="P309" s="224"/>
      <c r="Q309" s="224"/>
      <c r="R309" s="224"/>
      <c r="S309" s="224"/>
      <c r="T309" s="225"/>
      <c r="AT309" s="226" t="s">
        <v>197</v>
      </c>
      <c r="AU309" s="226" t="s">
        <v>84</v>
      </c>
      <c r="AV309" s="12" t="s">
        <v>84</v>
      </c>
      <c r="AW309" s="12" t="s">
        <v>37</v>
      </c>
      <c r="AX309" s="12" t="s">
        <v>82</v>
      </c>
      <c r="AY309" s="226" t="s">
        <v>186</v>
      </c>
    </row>
    <row r="310" spans="2:65" s="12" customFormat="1" ht="13.5">
      <c r="B310" s="216"/>
      <c r="C310" s="217"/>
      <c r="D310" s="213" t="s">
        <v>197</v>
      </c>
      <c r="E310" s="217"/>
      <c r="F310" s="219" t="s">
        <v>1085</v>
      </c>
      <c r="G310" s="217"/>
      <c r="H310" s="220">
        <v>0.63400000000000001</v>
      </c>
      <c r="I310" s="221"/>
      <c r="J310" s="217"/>
      <c r="K310" s="217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197</v>
      </c>
      <c r="AU310" s="226" t="s">
        <v>84</v>
      </c>
      <c r="AV310" s="12" t="s">
        <v>84</v>
      </c>
      <c r="AW310" s="12" t="s">
        <v>6</v>
      </c>
      <c r="AX310" s="12" t="s">
        <v>82</v>
      </c>
      <c r="AY310" s="226" t="s">
        <v>186</v>
      </c>
    </row>
    <row r="311" spans="2:65" s="1" customFormat="1" ht="16.5" customHeight="1">
      <c r="B311" s="41"/>
      <c r="C311" s="201" t="s">
        <v>452</v>
      </c>
      <c r="D311" s="201" t="s">
        <v>188</v>
      </c>
      <c r="E311" s="202" t="s">
        <v>1086</v>
      </c>
      <c r="F311" s="203" t="s">
        <v>1087</v>
      </c>
      <c r="G311" s="204" t="s">
        <v>212</v>
      </c>
      <c r="H311" s="205">
        <v>0.56000000000000005</v>
      </c>
      <c r="I311" s="206"/>
      <c r="J311" s="207">
        <f>ROUND(I311*H311,2)</f>
        <v>0</v>
      </c>
      <c r="K311" s="203" t="s">
        <v>30</v>
      </c>
      <c r="L311" s="61"/>
      <c r="M311" s="208" t="s">
        <v>30</v>
      </c>
      <c r="N311" s="209" t="s">
        <v>45</v>
      </c>
      <c r="O311" s="42"/>
      <c r="P311" s="210">
        <f>O311*H311</f>
        <v>0</v>
      </c>
      <c r="Q311" s="210">
        <v>0</v>
      </c>
      <c r="R311" s="210">
        <f>Q311*H311</f>
        <v>0</v>
      </c>
      <c r="S311" s="210">
        <v>0</v>
      </c>
      <c r="T311" s="211">
        <f>S311*H311</f>
        <v>0</v>
      </c>
      <c r="AR311" s="24" t="s">
        <v>295</v>
      </c>
      <c r="AT311" s="24" t="s">
        <v>188</v>
      </c>
      <c r="AU311" s="24" t="s">
        <v>84</v>
      </c>
      <c r="AY311" s="24" t="s">
        <v>186</v>
      </c>
      <c r="BE311" s="212">
        <f>IF(N311="základní",J311,0)</f>
        <v>0</v>
      </c>
      <c r="BF311" s="212">
        <f>IF(N311="snížená",J311,0)</f>
        <v>0</v>
      </c>
      <c r="BG311" s="212">
        <f>IF(N311="zákl. přenesená",J311,0)</f>
        <v>0</v>
      </c>
      <c r="BH311" s="212">
        <f>IF(N311="sníž. přenesená",J311,0)</f>
        <v>0</v>
      </c>
      <c r="BI311" s="212">
        <f>IF(N311="nulová",J311,0)</f>
        <v>0</v>
      </c>
      <c r="BJ311" s="24" t="s">
        <v>82</v>
      </c>
      <c r="BK311" s="212">
        <f>ROUND(I311*H311,2)</f>
        <v>0</v>
      </c>
      <c r="BL311" s="24" t="s">
        <v>295</v>
      </c>
      <c r="BM311" s="24" t="s">
        <v>1088</v>
      </c>
    </row>
    <row r="312" spans="2:65" s="1" customFormat="1" ht="13.5">
      <c r="B312" s="41"/>
      <c r="C312" s="63"/>
      <c r="D312" s="213" t="s">
        <v>195</v>
      </c>
      <c r="E312" s="63"/>
      <c r="F312" s="214" t="s">
        <v>1087</v>
      </c>
      <c r="G312" s="63"/>
      <c r="H312" s="63"/>
      <c r="I312" s="172"/>
      <c r="J312" s="63"/>
      <c r="K312" s="63"/>
      <c r="L312" s="61"/>
      <c r="M312" s="215"/>
      <c r="N312" s="42"/>
      <c r="O312" s="42"/>
      <c r="P312" s="42"/>
      <c r="Q312" s="42"/>
      <c r="R312" s="42"/>
      <c r="S312" s="42"/>
      <c r="T312" s="78"/>
      <c r="AT312" s="24" t="s">
        <v>195</v>
      </c>
      <c r="AU312" s="24" t="s">
        <v>84</v>
      </c>
    </row>
    <row r="313" spans="2:65" s="12" customFormat="1" ht="13.5">
      <c r="B313" s="216"/>
      <c r="C313" s="217"/>
      <c r="D313" s="213" t="s">
        <v>197</v>
      </c>
      <c r="E313" s="218" t="s">
        <v>30</v>
      </c>
      <c r="F313" s="219" t="s">
        <v>1089</v>
      </c>
      <c r="G313" s="217"/>
      <c r="H313" s="220">
        <v>0.56000000000000005</v>
      </c>
      <c r="I313" s="221"/>
      <c r="J313" s="217"/>
      <c r="K313" s="217"/>
      <c r="L313" s="222"/>
      <c r="M313" s="223"/>
      <c r="N313" s="224"/>
      <c r="O313" s="224"/>
      <c r="P313" s="224"/>
      <c r="Q313" s="224"/>
      <c r="R313" s="224"/>
      <c r="S313" s="224"/>
      <c r="T313" s="225"/>
      <c r="AT313" s="226" t="s">
        <v>197</v>
      </c>
      <c r="AU313" s="226" t="s">
        <v>84</v>
      </c>
      <c r="AV313" s="12" t="s">
        <v>84</v>
      </c>
      <c r="AW313" s="12" t="s">
        <v>37</v>
      </c>
      <c r="AX313" s="12" t="s">
        <v>82</v>
      </c>
      <c r="AY313" s="226" t="s">
        <v>186</v>
      </c>
    </row>
    <row r="314" spans="2:65" s="1" customFormat="1" ht="25.5" customHeight="1">
      <c r="B314" s="41"/>
      <c r="C314" s="201" t="s">
        <v>458</v>
      </c>
      <c r="D314" s="201" t="s">
        <v>188</v>
      </c>
      <c r="E314" s="202" t="s">
        <v>1090</v>
      </c>
      <c r="F314" s="203" t="s">
        <v>1091</v>
      </c>
      <c r="G314" s="204" t="s">
        <v>212</v>
      </c>
      <c r="H314" s="205">
        <v>1.0920000000000001</v>
      </c>
      <c r="I314" s="206"/>
      <c r="J314" s="207">
        <f>ROUND(I314*H314,2)</f>
        <v>0</v>
      </c>
      <c r="K314" s="203" t="s">
        <v>30</v>
      </c>
      <c r="L314" s="61"/>
      <c r="M314" s="208" t="s">
        <v>30</v>
      </c>
      <c r="N314" s="209" t="s">
        <v>45</v>
      </c>
      <c r="O314" s="42"/>
      <c r="P314" s="210">
        <f>O314*H314</f>
        <v>0</v>
      </c>
      <c r="Q314" s="210">
        <v>0</v>
      </c>
      <c r="R314" s="210">
        <f>Q314*H314</f>
        <v>0</v>
      </c>
      <c r="S314" s="210">
        <v>0</v>
      </c>
      <c r="T314" s="211">
        <f>S314*H314</f>
        <v>0</v>
      </c>
      <c r="AR314" s="24" t="s">
        <v>295</v>
      </c>
      <c r="AT314" s="24" t="s">
        <v>188</v>
      </c>
      <c r="AU314" s="24" t="s">
        <v>84</v>
      </c>
      <c r="AY314" s="24" t="s">
        <v>186</v>
      </c>
      <c r="BE314" s="212">
        <f>IF(N314="základní",J314,0)</f>
        <v>0</v>
      </c>
      <c r="BF314" s="212">
        <f>IF(N314="snížená",J314,0)</f>
        <v>0</v>
      </c>
      <c r="BG314" s="212">
        <f>IF(N314="zákl. přenesená",J314,0)</f>
        <v>0</v>
      </c>
      <c r="BH314" s="212">
        <f>IF(N314="sníž. přenesená",J314,0)</f>
        <v>0</v>
      </c>
      <c r="BI314" s="212">
        <f>IF(N314="nulová",J314,0)</f>
        <v>0</v>
      </c>
      <c r="BJ314" s="24" t="s">
        <v>82</v>
      </c>
      <c r="BK314" s="212">
        <f>ROUND(I314*H314,2)</f>
        <v>0</v>
      </c>
      <c r="BL314" s="24" t="s">
        <v>295</v>
      </c>
      <c r="BM314" s="24" t="s">
        <v>1092</v>
      </c>
    </row>
    <row r="315" spans="2:65" s="1" customFormat="1" ht="13.5">
      <c r="B315" s="41"/>
      <c r="C315" s="63"/>
      <c r="D315" s="213" t="s">
        <v>195</v>
      </c>
      <c r="E315" s="63"/>
      <c r="F315" s="214" t="s">
        <v>1091</v>
      </c>
      <c r="G315" s="63"/>
      <c r="H315" s="63"/>
      <c r="I315" s="172"/>
      <c r="J315" s="63"/>
      <c r="K315" s="63"/>
      <c r="L315" s="61"/>
      <c r="M315" s="215"/>
      <c r="N315" s="42"/>
      <c r="O315" s="42"/>
      <c r="P315" s="42"/>
      <c r="Q315" s="42"/>
      <c r="R315" s="42"/>
      <c r="S315" s="42"/>
      <c r="T315" s="78"/>
      <c r="AT315" s="24" t="s">
        <v>195</v>
      </c>
      <c r="AU315" s="24" t="s">
        <v>84</v>
      </c>
    </row>
    <row r="316" spans="2:65" s="12" customFormat="1" ht="13.5">
      <c r="B316" s="216"/>
      <c r="C316" s="217"/>
      <c r="D316" s="213" t="s">
        <v>197</v>
      </c>
      <c r="E316" s="218" t="s">
        <v>30</v>
      </c>
      <c r="F316" s="219" t="s">
        <v>1093</v>
      </c>
      <c r="G316" s="217"/>
      <c r="H316" s="220">
        <v>1.0920000000000001</v>
      </c>
      <c r="I316" s="221"/>
      <c r="J316" s="217"/>
      <c r="K316" s="217"/>
      <c r="L316" s="222"/>
      <c r="M316" s="223"/>
      <c r="N316" s="224"/>
      <c r="O316" s="224"/>
      <c r="P316" s="224"/>
      <c r="Q316" s="224"/>
      <c r="R316" s="224"/>
      <c r="S316" s="224"/>
      <c r="T316" s="225"/>
      <c r="AT316" s="226" t="s">
        <v>197</v>
      </c>
      <c r="AU316" s="226" t="s">
        <v>84</v>
      </c>
      <c r="AV316" s="12" t="s">
        <v>84</v>
      </c>
      <c r="AW316" s="12" t="s">
        <v>37</v>
      </c>
      <c r="AX316" s="12" t="s">
        <v>82</v>
      </c>
      <c r="AY316" s="226" t="s">
        <v>186</v>
      </c>
    </row>
    <row r="317" spans="2:65" s="1" customFormat="1" ht="25.5" customHeight="1">
      <c r="B317" s="41"/>
      <c r="C317" s="201" t="s">
        <v>466</v>
      </c>
      <c r="D317" s="201" t="s">
        <v>188</v>
      </c>
      <c r="E317" s="202" t="s">
        <v>1094</v>
      </c>
      <c r="F317" s="203" t="s">
        <v>1095</v>
      </c>
      <c r="G317" s="204" t="s">
        <v>212</v>
      </c>
      <c r="H317" s="205">
        <v>1.3959999999999999</v>
      </c>
      <c r="I317" s="206"/>
      <c r="J317" s="207">
        <f>ROUND(I317*H317,2)</f>
        <v>0</v>
      </c>
      <c r="K317" s="203" t="s">
        <v>30</v>
      </c>
      <c r="L317" s="61"/>
      <c r="M317" s="208" t="s">
        <v>30</v>
      </c>
      <c r="N317" s="209" t="s">
        <v>45</v>
      </c>
      <c r="O317" s="42"/>
      <c r="P317" s="210">
        <f>O317*H317</f>
        <v>0</v>
      </c>
      <c r="Q317" s="210">
        <v>0</v>
      </c>
      <c r="R317" s="210">
        <f>Q317*H317</f>
        <v>0</v>
      </c>
      <c r="S317" s="210">
        <v>0</v>
      </c>
      <c r="T317" s="211">
        <f>S317*H317</f>
        <v>0</v>
      </c>
      <c r="AR317" s="24" t="s">
        <v>295</v>
      </c>
      <c r="AT317" s="24" t="s">
        <v>188</v>
      </c>
      <c r="AU317" s="24" t="s">
        <v>84</v>
      </c>
      <c r="AY317" s="24" t="s">
        <v>186</v>
      </c>
      <c r="BE317" s="212">
        <f>IF(N317="základní",J317,0)</f>
        <v>0</v>
      </c>
      <c r="BF317" s="212">
        <f>IF(N317="snížená",J317,0)</f>
        <v>0</v>
      </c>
      <c r="BG317" s="212">
        <f>IF(N317="zákl. přenesená",J317,0)</f>
        <v>0</v>
      </c>
      <c r="BH317" s="212">
        <f>IF(N317="sníž. přenesená",J317,0)</f>
        <v>0</v>
      </c>
      <c r="BI317" s="212">
        <f>IF(N317="nulová",J317,0)</f>
        <v>0</v>
      </c>
      <c r="BJ317" s="24" t="s">
        <v>82</v>
      </c>
      <c r="BK317" s="212">
        <f>ROUND(I317*H317,2)</f>
        <v>0</v>
      </c>
      <c r="BL317" s="24" t="s">
        <v>295</v>
      </c>
      <c r="BM317" s="24" t="s">
        <v>1096</v>
      </c>
    </row>
    <row r="318" spans="2:65" s="1" customFormat="1" ht="27">
      <c r="B318" s="41"/>
      <c r="C318" s="63"/>
      <c r="D318" s="213" t="s">
        <v>195</v>
      </c>
      <c r="E318" s="63"/>
      <c r="F318" s="214" t="s">
        <v>1095</v>
      </c>
      <c r="G318" s="63"/>
      <c r="H318" s="63"/>
      <c r="I318" s="172"/>
      <c r="J318" s="63"/>
      <c r="K318" s="63"/>
      <c r="L318" s="61"/>
      <c r="M318" s="215"/>
      <c r="N318" s="42"/>
      <c r="O318" s="42"/>
      <c r="P318" s="42"/>
      <c r="Q318" s="42"/>
      <c r="R318" s="42"/>
      <c r="S318" s="42"/>
      <c r="T318" s="78"/>
      <c r="AT318" s="24" t="s">
        <v>195</v>
      </c>
      <c r="AU318" s="24" t="s">
        <v>84</v>
      </c>
    </row>
    <row r="319" spans="2:65" s="12" customFormat="1" ht="13.5">
      <c r="B319" s="216"/>
      <c r="C319" s="217"/>
      <c r="D319" s="213" t="s">
        <v>197</v>
      </c>
      <c r="E319" s="218" t="s">
        <v>30</v>
      </c>
      <c r="F319" s="219" t="s">
        <v>1097</v>
      </c>
      <c r="G319" s="217"/>
      <c r="H319" s="220">
        <v>1.3959999999999999</v>
      </c>
      <c r="I319" s="221"/>
      <c r="J319" s="217"/>
      <c r="K319" s="217"/>
      <c r="L319" s="222"/>
      <c r="M319" s="223"/>
      <c r="N319" s="224"/>
      <c r="O319" s="224"/>
      <c r="P319" s="224"/>
      <c r="Q319" s="224"/>
      <c r="R319" s="224"/>
      <c r="S319" s="224"/>
      <c r="T319" s="225"/>
      <c r="AT319" s="226" t="s">
        <v>197</v>
      </c>
      <c r="AU319" s="226" t="s">
        <v>84</v>
      </c>
      <c r="AV319" s="12" t="s">
        <v>84</v>
      </c>
      <c r="AW319" s="12" t="s">
        <v>37</v>
      </c>
      <c r="AX319" s="12" t="s">
        <v>82</v>
      </c>
      <c r="AY319" s="226" t="s">
        <v>186</v>
      </c>
    </row>
    <row r="320" spans="2:65" s="1" customFormat="1" ht="25.5" customHeight="1">
      <c r="B320" s="41"/>
      <c r="C320" s="201" t="s">
        <v>470</v>
      </c>
      <c r="D320" s="201" t="s">
        <v>188</v>
      </c>
      <c r="E320" s="202" t="s">
        <v>1098</v>
      </c>
      <c r="F320" s="203" t="s">
        <v>1099</v>
      </c>
      <c r="G320" s="204" t="s">
        <v>212</v>
      </c>
      <c r="H320" s="205">
        <v>5.0750000000000002</v>
      </c>
      <c r="I320" s="206"/>
      <c r="J320" s="207">
        <f>ROUND(I320*H320,2)</f>
        <v>0</v>
      </c>
      <c r="K320" s="203" t="s">
        <v>192</v>
      </c>
      <c r="L320" s="61"/>
      <c r="M320" s="208" t="s">
        <v>30</v>
      </c>
      <c r="N320" s="209" t="s">
        <v>45</v>
      </c>
      <c r="O320" s="42"/>
      <c r="P320" s="210">
        <f>O320*H320</f>
        <v>0</v>
      </c>
      <c r="Q320" s="210">
        <v>1.89E-3</v>
      </c>
      <c r="R320" s="210">
        <f>Q320*H320</f>
        <v>9.5917499999999996E-3</v>
      </c>
      <c r="S320" s="210">
        <v>0</v>
      </c>
      <c r="T320" s="211">
        <f>S320*H320</f>
        <v>0</v>
      </c>
      <c r="AR320" s="24" t="s">
        <v>295</v>
      </c>
      <c r="AT320" s="24" t="s">
        <v>188</v>
      </c>
      <c r="AU320" s="24" t="s">
        <v>84</v>
      </c>
      <c r="AY320" s="24" t="s">
        <v>186</v>
      </c>
      <c r="BE320" s="212">
        <f>IF(N320="základní",J320,0)</f>
        <v>0</v>
      </c>
      <c r="BF320" s="212">
        <f>IF(N320="snížená",J320,0)</f>
        <v>0</v>
      </c>
      <c r="BG320" s="212">
        <f>IF(N320="zákl. přenesená",J320,0)</f>
        <v>0</v>
      </c>
      <c r="BH320" s="212">
        <f>IF(N320="sníž. přenesená",J320,0)</f>
        <v>0</v>
      </c>
      <c r="BI320" s="212">
        <f>IF(N320="nulová",J320,0)</f>
        <v>0</v>
      </c>
      <c r="BJ320" s="24" t="s">
        <v>82</v>
      </c>
      <c r="BK320" s="212">
        <f>ROUND(I320*H320,2)</f>
        <v>0</v>
      </c>
      <c r="BL320" s="24" t="s">
        <v>295</v>
      </c>
      <c r="BM320" s="24" t="s">
        <v>1100</v>
      </c>
    </row>
    <row r="321" spans="2:65" s="1" customFormat="1" ht="27">
      <c r="B321" s="41"/>
      <c r="C321" s="63"/>
      <c r="D321" s="213" t="s">
        <v>195</v>
      </c>
      <c r="E321" s="63"/>
      <c r="F321" s="214" t="s">
        <v>1101</v>
      </c>
      <c r="G321" s="63"/>
      <c r="H321" s="63"/>
      <c r="I321" s="172"/>
      <c r="J321" s="63"/>
      <c r="K321" s="63"/>
      <c r="L321" s="61"/>
      <c r="M321" s="215"/>
      <c r="N321" s="42"/>
      <c r="O321" s="42"/>
      <c r="P321" s="42"/>
      <c r="Q321" s="42"/>
      <c r="R321" s="42"/>
      <c r="S321" s="42"/>
      <c r="T321" s="78"/>
      <c r="AT321" s="24" t="s">
        <v>195</v>
      </c>
      <c r="AU321" s="24" t="s">
        <v>84</v>
      </c>
    </row>
    <row r="322" spans="2:65" s="12" customFormat="1" ht="13.5">
      <c r="B322" s="216"/>
      <c r="C322" s="217"/>
      <c r="D322" s="213" t="s">
        <v>197</v>
      </c>
      <c r="E322" s="218" t="s">
        <v>30</v>
      </c>
      <c r="F322" s="219" t="s">
        <v>1073</v>
      </c>
      <c r="G322" s="217"/>
      <c r="H322" s="220">
        <v>0.314</v>
      </c>
      <c r="I322" s="221"/>
      <c r="J322" s="217"/>
      <c r="K322" s="217"/>
      <c r="L322" s="222"/>
      <c r="M322" s="223"/>
      <c r="N322" s="224"/>
      <c r="O322" s="224"/>
      <c r="P322" s="224"/>
      <c r="Q322" s="224"/>
      <c r="R322" s="224"/>
      <c r="S322" s="224"/>
      <c r="T322" s="225"/>
      <c r="AT322" s="226" t="s">
        <v>197</v>
      </c>
      <c r="AU322" s="226" t="s">
        <v>84</v>
      </c>
      <c r="AV322" s="12" t="s">
        <v>84</v>
      </c>
      <c r="AW322" s="12" t="s">
        <v>37</v>
      </c>
      <c r="AX322" s="12" t="s">
        <v>74</v>
      </c>
      <c r="AY322" s="226" t="s">
        <v>186</v>
      </c>
    </row>
    <row r="323" spans="2:65" s="12" customFormat="1" ht="13.5">
      <c r="B323" s="216"/>
      <c r="C323" s="217"/>
      <c r="D323" s="213" t="s">
        <v>197</v>
      </c>
      <c r="E323" s="218" t="s">
        <v>30</v>
      </c>
      <c r="F323" s="219" t="s">
        <v>1074</v>
      </c>
      <c r="G323" s="217"/>
      <c r="H323" s="220">
        <v>0.27200000000000002</v>
      </c>
      <c r="I323" s="221"/>
      <c r="J323" s="217"/>
      <c r="K323" s="217"/>
      <c r="L323" s="222"/>
      <c r="M323" s="223"/>
      <c r="N323" s="224"/>
      <c r="O323" s="224"/>
      <c r="P323" s="224"/>
      <c r="Q323" s="224"/>
      <c r="R323" s="224"/>
      <c r="S323" s="224"/>
      <c r="T323" s="225"/>
      <c r="AT323" s="226" t="s">
        <v>197</v>
      </c>
      <c r="AU323" s="226" t="s">
        <v>84</v>
      </c>
      <c r="AV323" s="12" t="s">
        <v>84</v>
      </c>
      <c r="AW323" s="12" t="s">
        <v>37</v>
      </c>
      <c r="AX323" s="12" t="s">
        <v>74</v>
      </c>
      <c r="AY323" s="226" t="s">
        <v>186</v>
      </c>
    </row>
    <row r="324" spans="2:65" s="12" customFormat="1" ht="13.5">
      <c r="B324" s="216"/>
      <c r="C324" s="217"/>
      <c r="D324" s="213" t="s">
        <v>197</v>
      </c>
      <c r="E324" s="218" t="s">
        <v>30</v>
      </c>
      <c r="F324" s="219" t="s">
        <v>1079</v>
      </c>
      <c r="G324" s="217"/>
      <c r="H324" s="220">
        <v>0.64700000000000002</v>
      </c>
      <c r="I324" s="221"/>
      <c r="J324" s="217"/>
      <c r="K324" s="217"/>
      <c r="L324" s="222"/>
      <c r="M324" s="223"/>
      <c r="N324" s="224"/>
      <c r="O324" s="224"/>
      <c r="P324" s="224"/>
      <c r="Q324" s="224"/>
      <c r="R324" s="224"/>
      <c r="S324" s="224"/>
      <c r="T324" s="225"/>
      <c r="AT324" s="226" t="s">
        <v>197</v>
      </c>
      <c r="AU324" s="226" t="s">
        <v>84</v>
      </c>
      <c r="AV324" s="12" t="s">
        <v>84</v>
      </c>
      <c r="AW324" s="12" t="s">
        <v>37</v>
      </c>
      <c r="AX324" s="12" t="s">
        <v>74</v>
      </c>
      <c r="AY324" s="226" t="s">
        <v>186</v>
      </c>
    </row>
    <row r="325" spans="2:65" s="12" customFormat="1" ht="13.5">
      <c r="B325" s="216"/>
      <c r="C325" s="217"/>
      <c r="D325" s="213" t="s">
        <v>197</v>
      </c>
      <c r="E325" s="218" t="s">
        <v>30</v>
      </c>
      <c r="F325" s="219" t="s">
        <v>1084</v>
      </c>
      <c r="G325" s="217"/>
      <c r="H325" s="220">
        <v>0.58699999999999997</v>
      </c>
      <c r="I325" s="221"/>
      <c r="J325" s="217"/>
      <c r="K325" s="217"/>
      <c r="L325" s="222"/>
      <c r="M325" s="223"/>
      <c r="N325" s="224"/>
      <c r="O325" s="224"/>
      <c r="P325" s="224"/>
      <c r="Q325" s="224"/>
      <c r="R325" s="224"/>
      <c r="S325" s="224"/>
      <c r="T325" s="225"/>
      <c r="AT325" s="226" t="s">
        <v>197</v>
      </c>
      <c r="AU325" s="226" t="s">
        <v>84</v>
      </c>
      <c r="AV325" s="12" t="s">
        <v>84</v>
      </c>
      <c r="AW325" s="12" t="s">
        <v>37</v>
      </c>
      <c r="AX325" s="12" t="s">
        <v>74</v>
      </c>
      <c r="AY325" s="226" t="s">
        <v>186</v>
      </c>
    </row>
    <row r="326" spans="2:65" s="12" customFormat="1" ht="13.5">
      <c r="B326" s="216"/>
      <c r="C326" s="217"/>
      <c r="D326" s="213" t="s">
        <v>197</v>
      </c>
      <c r="E326" s="218" t="s">
        <v>30</v>
      </c>
      <c r="F326" s="219" t="s">
        <v>1089</v>
      </c>
      <c r="G326" s="217"/>
      <c r="H326" s="220">
        <v>0.56000000000000005</v>
      </c>
      <c r="I326" s="221"/>
      <c r="J326" s="217"/>
      <c r="K326" s="217"/>
      <c r="L326" s="222"/>
      <c r="M326" s="223"/>
      <c r="N326" s="224"/>
      <c r="O326" s="224"/>
      <c r="P326" s="224"/>
      <c r="Q326" s="224"/>
      <c r="R326" s="224"/>
      <c r="S326" s="224"/>
      <c r="T326" s="225"/>
      <c r="AT326" s="226" t="s">
        <v>197</v>
      </c>
      <c r="AU326" s="226" t="s">
        <v>84</v>
      </c>
      <c r="AV326" s="12" t="s">
        <v>84</v>
      </c>
      <c r="AW326" s="12" t="s">
        <v>37</v>
      </c>
      <c r="AX326" s="12" t="s">
        <v>74</v>
      </c>
      <c r="AY326" s="226" t="s">
        <v>186</v>
      </c>
    </row>
    <row r="327" spans="2:65" s="12" customFormat="1" ht="13.5">
      <c r="B327" s="216"/>
      <c r="C327" s="217"/>
      <c r="D327" s="213" t="s">
        <v>197</v>
      </c>
      <c r="E327" s="218" t="s">
        <v>30</v>
      </c>
      <c r="F327" s="219" t="s">
        <v>1093</v>
      </c>
      <c r="G327" s="217"/>
      <c r="H327" s="220">
        <v>1.0920000000000001</v>
      </c>
      <c r="I327" s="221"/>
      <c r="J327" s="217"/>
      <c r="K327" s="217"/>
      <c r="L327" s="222"/>
      <c r="M327" s="223"/>
      <c r="N327" s="224"/>
      <c r="O327" s="224"/>
      <c r="P327" s="224"/>
      <c r="Q327" s="224"/>
      <c r="R327" s="224"/>
      <c r="S327" s="224"/>
      <c r="T327" s="225"/>
      <c r="AT327" s="226" t="s">
        <v>197</v>
      </c>
      <c r="AU327" s="226" t="s">
        <v>84</v>
      </c>
      <c r="AV327" s="12" t="s">
        <v>84</v>
      </c>
      <c r="AW327" s="12" t="s">
        <v>37</v>
      </c>
      <c r="AX327" s="12" t="s">
        <v>74</v>
      </c>
      <c r="AY327" s="226" t="s">
        <v>186</v>
      </c>
    </row>
    <row r="328" spans="2:65" s="12" customFormat="1" ht="13.5">
      <c r="B328" s="216"/>
      <c r="C328" s="217"/>
      <c r="D328" s="213" t="s">
        <v>197</v>
      </c>
      <c r="E328" s="218" t="s">
        <v>30</v>
      </c>
      <c r="F328" s="219" t="s">
        <v>1097</v>
      </c>
      <c r="G328" s="217"/>
      <c r="H328" s="220">
        <v>1.3959999999999999</v>
      </c>
      <c r="I328" s="221"/>
      <c r="J328" s="217"/>
      <c r="K328" s="217"/>
      <c r="L328" s="222"/>
      <c r="M328" s="223"/>
      <c r="N328" s="224"/>
      <c r="O328" s="224"/>
      <c r="P328" s="224"/>
      <c r="Q328" s="224"/>
      <c r="R328" s="224"/>
      <c r="S328" s="224"/>
      <c r="T328" s="225"/>
      <c r="AT328" s="226" t="s">
        <v>197</v>
      </c>
      <c r="AU328" s="226" t="s">
        <v>84</v>
      </c>
      <c r="AV328" s="12" t="s">
        <v>84</v>
      </c>
      <c r="AW328" s="12" t="s">
        <v>37</v>
      </c>
      <c r="AX328" s="12" t="s">
        <v>74</v>
      </c>
      <c r="AY328" s="226" t="s">
        <v>186</v>
      </c>
    </row>
    <row r="329" spans="2:65" s="12" customFormat="1" ht="13.5">
      <c r="B329" s="216"/>
      <c r="C329" s="217"/>
      <c r="D329" s="213" t="s">
        <v>197</v>
      </c>
      <c r="E329" s="218" t="s">
        <v>30</v>
      </c>
      <c r="F329" s="219" t="s">
        <v>1102</v>
      </c>
      <c r="G329" s="217"/>
      <c r="H329" s="220">
        <v>0.20699999999999999</v>
      </c>
      <c r="I329" s="221"/>
      <c r="J329" s="217"/>
      <c r="K329" s="217"/>
      <c r="L329" s="222"/>
      <c r="M329" s="223"/>
      <c r="N329" s="224"/>
      <c r="O329" s="224"/>
      <c r="P329" s="224"/>
      <c r="Q329" s="224"/>
      <c r="R329" s="224"/>
      <c r="S329" s="224"/>
      <c r="T329" s="225"/>
      <c r="AT329" s="226" t="s">
        <v>197</v>
      </c>
      <c r="AU329" s="226" t="s">
        <v>84</v>
      </c>
      <c r="AV329" s="12" t="s">
        <v>84</v>
      </c>
      <c r="AW329" s="12" t="s">
        <v>37</v>
      </c>
      <c r="AX329" s="12" t="s">
        <v>74</v>
      </c>
      <c r="AY329" s="226" t="s">
        <v>186</v>
      </c>
    </row>
    <row r="330" spans="2:65" s="1" customFormat="1" ht="25.5" customHeight="1">
      <c r="B330" s="41"/>
      <c r="C330" s="201" t="s">
        <v>474</v>
      </c>
      <c r="D330" s="201" t="s">
        <v>188</v>
      </c>
      <c r="E330" s="202" t="s">
        <v>1103</v>
      </c>
      <c r="F330" s="203" t="s">
        <v>1104</v>
      </c>
      <c r="G330" s="204" t="s">
        <v>206</v>
      </c>
      <c r="H330" s="205">
        <v>12.95</v>
      </c>
      <c r="I330" s="206"/>
      <c r="J330" s="207">
        <f>ROUND(I330*H330,2)</f>
        <v>0</v>
      </c>
      <c r="K330" s="203" t="s">
        <v>192</v>
      </c>
      <c r="L330" s="61"/>
      <c r="M330" s="208" t="s">
        <v>30</v>
      </c>
      <c r="N330" s="209" t="s">
        <v>45</v>
      </c>
      <c r="O330" s="42"/>
      <c r="P330" s="210">
        <f>O330*H330</f>
        <v>0</v>
      </c>
      <c r="Q330" s="210">
        <v>0</v>
      </c>
      <c r="R330" s="210">
        <f>Q330*H330</f>
        <v>0</v>
      </c>
      <c r="S330" s="210">
        <v>0</v>
      </c>
      <c r="T330" s="211">
        <f>S330*H330</f>
        <v>0</v>
      </c>
      <c r="AR330" s="24" t="s">
        <v>295</v>
      </c>
      <c r="AT330" s="24" t="s">
        <v>188</v>
      </c>
      <c r="AU330" s="24" t="s">
        <v>84</v>
      </c>
      <c r="AY330" s="24" t="s">
        <v>186</v>
      </c>
      <c r="BE330" s="212">
        <f>IF(N330="základní",J330,0)</f>
        <v>0</v>
      </c>
      <c r="BF330" s="212">
        <f>IF(N330="snížená",J330,0)</f>
        <v>0</v>
      </c>
      <c r="BG330" s="212">
        <f>IF(N330="zákl. přenesená",J330,0)</f>
        <v>0</v>
      </c>
      <c r="BH330" s="212">
        <f>IF(N330="sníž. přenesená",J330,0)</f>
        <v>0</v>
      </c>
      <c r="BI330" s="212">
        <f>IF(N330="nulová",J330,0)</f>
        <v>0</v>
      </c>
      <c r="BJ330" s="24" t="s">
        <v>82</v>
      </c>
      <c r="BK330" s="212">
        <f>ROUND(I330*H330,2)</f>
        <v>0</v>
      </c>
      <c r="BL330" s="24" t="s">
        <v>295</v>
      </c>
      <c r="BM330" s="24" t="s">
        <v>1105</v>
      </c>
    </row>
    <row r="331" spans="2:65" s="1" customFormat="1" ht="27">
      <c r="B331" s="41"/>
      <c r="C331" s="63"/>
      <c r="D331" s="213" t="s">
        <v>195</v>
      </c>
      <c r="E331" s="63"/>
      <c r="F331" s="214" t="s">
        <v>1106</v>
      </c>
      <c r="G331" s="63"/>
      <c r="H331" s="63"/>
      <c r="I331" s="172"/>
      <c r="J331" s="63"/>
      <c r="K331" s="63"/>
      <c r="L331" s="61"/>
      <c r="M331" s="215"/>
      <c r="N331" s="42"/>
      <c r="O331" s="42"/>
      <c r="P331" s="42"/>
      <c r="Q331" s="42"/>
      <c r="R331" s="42"/>
      <c r="S331" s="42"/>
      <c r="T331" s="78"/>
      <c r="AT331" s="24" t="s">
        <v>195</v>
      </c>
      <c r="AU331" s="24" t="s">
        <v>84</v>
      </c>
    </row>
    <row r="332" spans="2:65" s="12" customFormat="1" ht="13.5">
      <c r="B332" s="216"/>
      <c r="C332" s="217"/>
      <c r="D332" s="213" t="s">
        <v>197</v>
      </c>
      <c r="E332" s="218" t="s">
        <v>30</v>
      </c>
      <c r="F332" s="219" t="s">
        <v>1107</v>
      </c>
      <c r="G332" s="217"/>
      <c r="H332" s="220">
        <v>12.95</v>
      </c>
      <c r="I332" s="221"/>
      <c r="J332" s="217"/>
      <c r="K332" s="217"/>
      <c r="L332" s="222"/>
      <c r="M332" s="223"/>
      <c r="N332" s="224"/>
      <c r="O332" s="224"/>
      <c r="P332" s="224"/>
      <c r="Q332" s="224"/>
      <c r="R332" s="224"/>
      <c r="S332" s="224"/>
      <c r="T332" s="225"/>
      <c r="AT332" s="226" t="s">
        <v>197</v>
      </c>
      <c r="AU332" s="226" t="s">
        <v>84</v>
      </c>
      <c r="AV332" s="12" t="s">
        <v>84</v>
      </c>
      <c r="AW332" s="12" t="s">
        <v>37</v>
      </c>
      <c r="AX332" s="12" t="s">
        <v>82</v>
      </c>
      <c r="AY332" s="226" t="s">
        <v>186</v>
      </c>
    </row>
    <row r="333" spans="2:65" s="1" customFormat="1" ht="25.5" customHeight="1">
      <c r="B333" s="41"/>
      <c r="C333" s="249" t="s">
        <v>479</v>
      </c>
      <c r="D333" s="249" t="s">
        <v>301</v>
      </c>
      <c r="E333" s="250" t="s">
        <v>1108</v>
      </c>
      <c r="F333" s="251" t="s">
        <v>1109</v>
      </c>
      <c r="G333" s="252" t="s">
        <v>212</v>
      </c>
      <c r="H333" s="253">
        <v>0.224</v>
      </c>
      <c r="I333" s="254"/>
      <c r="J333" s="255">
        <f>ROUND(I333*H333,2)</f>
        <v>0</v>
      </c>
      <c r="K333" s="251" t="s">
        <v>30</v>
      </c>
      <c r="L333" s="256"/>
      <c r="M333" s="257" t="s">
        <v>30</v>
      </c>
      <c r="N333" s="258" t="s">
        <v>45</v>
      </c>
      <c r="O333" s="42"/>
      <c r="P333" s="210">
        <f>O333*H333</f>
        <v>0</v>
      </c>
      <c r="Q333" s="210">
        <v>0</v>
      </c>
      <c r="R333" s="210">
        <f>Q333*H333</f>
        <v>0</v>
      </c>
      <c r="S333" s="210">
        <v>0</v>
      </c>
      <c r="T333" s="211">
        <f>S333*H333</f>
        <v>0</v>
      </c>
      <c r="AR333" s="24" t="s">
        <v>384</v>
      </c>
      <c r="AT333" s="24" t="s">
        <v>301</v>
      </c>
      <c r="AU333" s="24" t="s">
        <v>84</v>
      </c>
      <c r="AY333" s="24" t="s">
        <v>186</v>
      </c>
      <c r="BE333" s="212">
        <f>IF(N333="základní",J333,0)</f>
        <v>0</v>
      </c>
      <c r="BF333" s="212">
        <f>IF(N333="snížená",J333,0)</f>
        <v>0</v>
      </c>
      <c r="BG333" s="212">
        <f>IF(N333="zákl. přenesená",J333,0)</f>
        <v>0</v>
      </c>
      <c r="BH333" s="212">
        <f>IF(N333="sníž. přenesená",J333,0)</f>
        <v>0</v>
      </c>
      <c r="BI333" s="212">
        <f>IF(N333="nulová",J333,0)</f>
        <v>0</v>
      </c>
      <c r="BJ333" s="24" t="s">
        <v>82</v>
      </c>
      <c r="BK333" s="212">
        <f>ROUND(I333*H333,2)</f>
        <v>0</v>
      </c>
      <c r="BL333" s="24" t="s">
        <v>295</v>
      </c>
      <c r="BM333" s="24" t="s">
        <v>1110</v>
      </c>
    </row>
    <row r="334" spans="2:65" s="1" customFormat="1" ht="13.5">
      <c r="B334" s="41"/>
      <c r="C334" s="63"/>
      <c r="D334" s="213" t="s">
        <v>195</v>
      </c>
      <c r="E334" s="63"/>
      <c r="F334" s="214" t="s">
        <v>1109</v>
      </c>
      <c r="G334" s="63"/>
      <c r="H334" s="63"/>
      <c r="I334" s="172"/>
      <c r="J334" s="63"/>
      <c r="K334" s="63"/>
      <c r="L334" s="61"/>
      <c r="M334" s="215"/>
      <c r="N334" s="42"/>
      <c r="O334" s="42"/>
      <c r="P334" s="42"/>
      <c r="Q334" s="42"/>
      <c r="R334" s="42"/>
      <c r="S334" s="42"/>
      <c r="T334" s="78"/>
      <c r="AT334" s="24" t="s">
        <v>195</v>
      </c>
      <c r="AU334" s="24" t="s">
        <v>84</v>
      </c>
    </row>
    <row r="335" spans="2:65" s="12" customFormat="1" ht="13.5">
      <c r="B335" s="216"/>
      <c r="C335" s="217"/>
      <c r="D335" s="213" t="s">
        <v>197</v>
      </c>
      <c r="E335" s="218" t="s">
        <v>30</v>
      </c>
      <c r="F335" s="219" t="s">
        <v>1102</v>
      </c>
      <c r="G335" s="217"/>
      <c r="H335" s="220">
        <v>0.20699999999999999</v>
      </c>
      <c r="I335" s="221"/>
      <c r="J335" s="217"/>
      <c r="K335" s="217"/>
      <c r="L335" s="222"/>
      <c r="M335" s="223"/>
      <c r="N335" s="224"/>
      <c r="O335" s="224"/>
      <c r="P335" s="224"/>
      <c r="Q335" s="224"/>
      <c r="R335" s="224"/>
      <c r="S335" s="224"/>
      <c r="T335" s="225"/>
      <c r="AT335" s="226" t="s">
        <v>197</v>
      </c>
      <c r="AU335" s="226" t="s">
        <v>84</v>
      </c>
      <c r="AV335" s="12" t="s">
        <v>84</v>
      </c>
      <c r="AW335" s="12" t="s">
        <v>37</v>
      </c>
      <c r="AX335" s="12" t="s">
        <v>82</v>
      </c>
      <c r="AY335" s="226" t="s">
        <v>186</v>
      </c>
    </row>
    <row r="336" spans="2:65" s="12" customFormat="1" ht="13.5">
      <c r="B336" s="216"/>
      <c r="C336" s="217"/>
      <c r="D336" s="213" t="s">
        <v>197</v>
      </c>
      <c r="E336" s="217"/>
      <c r="F336" s="219" t="s">
        <v>1111</v>
      </c>
      <c r="G336" s="217"/>
      <c r="H336" s="220">
        <v>0.224</v>
      </c>
      <c r="I336" s="221"/>
      <c r="J336" s="217"/>
      <c r="K336" s="217"/>
      <c r="L336" s="222"/>
      <c r="M336" s="223"/>
      <c r="N336" s="224"/>
      <c r="O336" s="224"/>
      <c r="P336" s="224"/>
      <c r="Q336" s="224"/>
      <c r="R336" s="224"/>
      <c r="S336" s="224"/>
      <c r="T336" s="225"/>
      <c r="AT336" s="226" t="s">
        <v>197</v>
      </c>
      <c r="AU336" s="226" t="s">
        <v>84</v>
      </c>
      <c r="AV336" s="12" t="s">
        <v>84</v>
      </c>
      <c r="AW336" s="12" t="s">
        <v>6</v>
      </c>
      <c r="AX336" s="12" t="s">
        <v>82</v>
      </c>
      <c r="AY336" s="226" t="s">
        <v>186</v>
      </c>
    </row>
    <row r="337" spans="2:65" s="1" customFormat="1" ht="25.5" customHeight="1">
      <c r="B337" s="41"/>
      <c r="C337" s="201" t="s">
        <v>485</v>
      </c>
      <c r="D337" s="201" t="s">
        <v>188</v>
      </c>
      <c r="E337" s="202" t="s">
        <v>1112</v>
      </c>
      <c r="F337" s="203" t="s">
        <v>1113</v>
      </c>
      <c r="G337" s="204" t="s">
        <v>191</v>
      </c>
      <c r="H337" s="205">
        <v>18.478999999999999</v>
      </c>
      <c r="I337" s="206"/>
      <c r="J337" s="207">
        <f>ROUND(I337*H337,2)</f>
        <v>0</v>
      </c>
      <c r="K337" s="203" t="s">
        <v>192</v>
      </c>
      <c r="L337" s="61"/>
      <c r="M337" s="208" t="s">
        <v>30</v>
      </c>
      <c r="N337" s="209" t="s">
        <v>45</v>
      </c>
      <c r="O337" s="42"/>
      <c r="P337" s="210">
        <f>O337*H337</f>
        <v>0</v>
      </c>
      <c r="Q337" s="210">
        <v>1.6101500000000001E-2</v>
      </c>
      <c r="R337" s="210">
        <f>Q337*H337</f>
        <v>0.29753961849999999</v>
      </c>
      <c r="S337" s="210">
        <v>0</v>
      </c>
      <c r="T337" s="211">
        <f>S337*H337</f>
        <v>0</v>
      </c>
      <c r="AR337" s="24" t="s">
        <v>295</v>
      </c>
      <c r="AT337" s="24" t="s">
        <v>188</v>
      </c>
      <c r="AU337" s="24" t="s">
        <v>84</v>
      </c>
      <c r="AY337" s="24" t="s">
        <v>186</v>
      </c>
      <c r="BE337" s="212">
        <f>IF(N337="základní",J337,0)</f>
        <v>0</v>
      </c>
      <c r="BF337" s="212">
        <f>IF(N337="snížená",J337,0)</f>
        <v>0</v>
      </c>
      <c r="BG337" s="212">
        <f>IF(N337="zákl. přenesená",J337,0)</f>
        <v>0</v>
      </c>
      <c r="BH337" s="212">
        <f>IF(N337="sníž. přenesená",J337,0)</f>
        <v>0</v>
      </c>
      <c r="BI337" s="212">
        <f>IF(N337="nulová",J337,0)</f>
        <v>0</v>
      </c>
      <c r="BJ337" s="24" t="s">
        <v>82</v>
      </c>
      <c r="BK337" s="212">
        <f>ROUND(I337*H337,2)</f>
        <v>0</v>
      </c>
      <c r="BL337" s="24" t="s">
        <v>295</v>
      </c>
      <c r="BM337" s="24" t="s">
        <v>1114</v>
      </c>
    </row>
    <row r="338" spans="2:65" s="1" customFormat="1" ht="27">
      <c r="B338" s="41"/>
      <c r="C338" s="63"/>
      <c r="D338" s="213" t="s">
        <v>195</v>
      </c>
      <c r="E338" s="63"/>
      <c r="F338" s="214" t="s">
        <v>1115</v>
      </c>
      <c r="G338" s="63"/>
      <c r="H338" s="63"/>
      <c r="I338" s="172"/>
      <c r="J338" s="63"/>
      <c r="K338" s="63"/>
      <c r="L338" s="61"/>
      <c r="M338" s="215"/>
      <c r="N338" s="42"/>
      <c r="O338" s="42"/>
      <c r="P338" s="42"/>
      <c r="Q338" s="42"/>
      <c r="R338" s="42"/>
      <c r="S338" s="42"/>
      <c r="T338" s="78"/>
      <c r="AT338" s="24" t="s">
        <v>195</v>
      </c>
      <c r="AU338" s="24" t="s">
        <v>84</v>
      </c>
    </row>
    <row r="339" spans="2:65" s="12" customFormat="1" ht="13.5">
      <c r="B339" s="216"/>
      <c r="C339" s="217"/>
      <c r="D339" s="213" t="s">
        <v>197</v>
      </c>
      <c r="E339" s="218" t="s">
        <v>30</v>
      </c>
      <c r="F339" s="219" t="s">
        <v>1048</v>
      </c>
      <c r="G339" s="217"/>
      <c r="H339" s="220">
        <v>17.11</v>
      </c>
      <c r="I339" s="221"/>
      <c r="J339" s="217"/>
      <c r="K339" s="217"/>
      <c r="L339" s="222"/>
      <c r="M339" s="223"/>
      <c r="N339" s="224"/>
      <c r="O339" s="224"/>
      <c r="P339" s="224"/>
      <c r="Q339" s="224"/>
      <c r="R339" s="224"/>
      <c r="S339" s="224"/>
      <c r="T339" s="225"/>
      <c r="AT339" s="226" t="s">
        <v>197</v>
      </c>
      <c r="AU339" s="226" t="s">
        <v>84</v>
      </c>
      <c r="AV339" s="12" t="s">
        <v>84</v>
      </c>
      <c r="AW339" s="12" t="s">
        <v>37</v>
      </c>
      <c r="AX339" s="12" t="s">
        <v>82</v>
      </c>
      <c r="AY339" s="226" t="s">
        <v>186</v>
      </c>
    </row>
    <row r="340" spans="2:65" s="12" customFormat="1" ht="13.5">
      <c r="B340" s="216"/>
      <c r="C340" s="217"/>
      <c r="D340" s="213" t="s">
        <v>197</v>
      </c>
      <c r="E340" s="217"/>
      <c r="F340" s="219" t="s">
        <v>1116</v>
      </c>
      <c r="G340" s="217"/>
      <c r="H340" s="220">
        <v>18.478999999999999</v>
      </c>
      <c r="I340" s="221"/>
      <c r="J340" s="217"/>
      <c r="K340" s="217"/>
      <c r="L340" s="222"/>
      <c r="M340" s="223"/>
      <c r="N340" s="224"/>
      <c r="O340" s="224"/>
      <c r="P340" s="224"/>
      <c r="Q340" s="224"/>
      <c r="R340" s="224"/>
      <c r="S340" s="224"/>
      <c r="T340" s="225"/>
      <c r="AT340" s="226" t="s">
        <v>197</v>
      </c>
      <c r="AU340" s="226" t="s">
        <v>84</v>
      </c>
      <c r="AV340" s="12" t="s">
        <v>84</v>
      </c>
      <c r="AW340" s="12" t="s">
        <v>6</v>
      </c>
      <c r="AX340" s="12" t="s">
        <v>82</v>
      </c>
      <c r="AY340" s="226" t="s">
        <v>186</v>
      </c>
    </row>
    <row r="341" spans="2:65" s="1" customFormat="1" ht="16.5" customHeight="1">
      <c r="B341" s="41"/>
      <c r="C341" s="201" t="s">
        <v>491</v>
      </c>
      <c r="D341" s="201" t="s">
        <v>188</v>
      </c>
      <c r="E341" s="202" t="s">
        <v>1117</v>
      </c>
      <c r="F341" s="203" t="s">
        <v>1118</v>
      </c>
      <c r="G341" s="204" t="s">
        <v>212</v>
      </c>
      <c r="H341" s="205">
        <v>5.0750000000000002</v>
      </c>
      <c r="I341" s="206"/>
      <c r="J341" s="207">
        <f>ROUND(I341*H341,2)</f>
        <v>0</v>
      </c>
      <c r="K341" s="203" t="s">
        <v>192</v>
      </c>
      <c r="L341" s="61"/>
      <c r="M341" s="208" t="s">
        <v>30</v>
      </c>
      <c r="N341" s="209" t="s">
        <v>45</v>
      </c>
      <c r="O341" s="42"/>
      <c r="P341" s="210">
        <f>O341*H341</f>
        <v>0</v>
      </c>
      <c r="Q341" s="210">
        <v>2.3367804999999998E-2</v>
      </c>
      <c r="R341" s="210">
        <f>Q341*H341</f>
        <v>0.11859161037499999</v>
      </c>
      <c r="S341" s="210">
        <v>0</v>
      </c>
      <c r="T341" s="211">
        <f>S341*H341</f>
        <v>0</v>
      </c>
      <c r="AR341" s="24" t="s">
        <v>295</v>
      </c>
      <c r="AT341" s="24" t="s">
        <v>188</v>
      </c>
      <c r="AU341" s="24" t="s">
        <v>84</v>
      </c>
      <c r="AY341" s="24" t="s">
        <v>186</v>
      </c>
      <c r="BE341" s="212">
        <f>IF(N341="základní",J341,0)</f>
        <v>0</v>
      </c>
      <c r="BF341" s="212">
        <f>IF(N341="snížená",J341,0)</f>
        <v>0</v>
      </c>
      <c r="BG341" s="212">
        <f>IF(N341="zákl. přenesená",J341,0)</f>
        <v>0</v>
      </c>
      <c r="BH341" s="212">
        <f>IF(N341="sníž. přenesená",J341,0)</f>
        <v>0</v>
      </c>
      <c r="BI341" s="212">
        <f>IF(N341="nulová",J341,0)</f>
        <v>0</v>
      </c>
      <c r="BJ341" s="24" t="s">
        <v>82</v>
      </c>
      <c r="BK341" s="212">
        <f>ROUND(I341*H341,2)</f>
        <v>0</v>
      </c>
      <c r="BL341" s="24" t="s">
        <v>295</v>
      </c>
      <c r="BM341" s="24" t="s">
        <v>1119</v>
      </c>
    </row>
    <row r="342" spans="2:65" s="1" customFormat="1" ht="27">
      <c r="B342" s="41"/>
      <c r="C342" s="63"/>
      <c r="D342" s="213" t="s">
        <v>195</v>
      </c>
      <c r="E342" s="63"/>
      <c r="F342" s="214" t="s">
        <v>1120</v>
      </c>
      <c r="G342" s="63"/>
      <c r="H342" s="63"/>
      <c r="I342" s="172"/>
      <c r="J342" s="63"/>
      <c r="K342" s="63"/>
      <c r="L342" s="61"/>
      <c r="M342" s="215"/>
      <c r="N342" s="42"/>
      <c r="O342" s="42"/>
      <c r="P342" s="42"/>
      <c r="Q342" s="42"/>
      <c r="R342" s="42"/>
      <c r="S342" s="42"/>
      <c r="T342" s="78"/>
      <c r="AT342" s="24" t="s">
        <v>195</v>
      </c>
      <c r="AU342" s="24" t="s">
        <v>84</v>
      </c>
    </row>
    <row r="343" spans="2:65" s="12" customFormat="1" ht="13.5">
      <c r="B343" s="216"/>
      <c r="C343" s="217"/>
      <c r="D343" s="213" t="s">
        <v>197</v>
      </c>
      <c r="E343" s="218" t="s">
        <v>30</v>
      </c>
      <c r="F343" s="219" t="s">
        <v>1073</v>
      </c>
      <c r="G343" s="217"/>
      <c r="H343" s="220">
        <v>0.314</v>
      </c>
      <c r="I343" s="221"/>
      <c r="J343" s="217"/>
      <c r="K343" s="217"/>
      <c r="L343" s="222"/>
      <c r="M343" s="223"/>
      <c r="N343" s="224"/>
      <c r="O343" s="224"/>
      <c r="P343" s="224"/>
      <c r="Q343" s="224"/>
      <c r="R343" s="224"/>
      <c r="S343" s="224"/>
      <c r="T343" s="225"/>
      <c r="AT343" s="226" t="s">
        <v>197</v>
      </c>
      <c r="AU343" s="226" t="s">
        <v>84</v>
      </c>
      <c r="AV343" s="12" t="s">
        <v>84</v>
      </c>
      <c r="AW343" s="12" t="s">
        <v>37</v>
      </c>
      <c r="AX343" s="12" t="s">
        <v>74</v>
      </c>
      <c r="AY343" s="226" t="s">
        <v>186</v>
      </c>
    </row>
    <row r="344" spans="2:65" s="12" customFormat="1" ht="13.5">
      <c r="B344" s="216"/>
      <c r="C344" s="217"/>
      <c r="D344" s="213" t="s">
        <v>197</v>
      </c>
      <c r="E344" s="218" t="s">
        <v>30</v>
      </c>
      <c r="F344" s="219" t="s">
        <v>1074</v>
      </c>
      <c r="G344" s="217"/>
      <c r="H344" s="220">
        <v>0.27200000000000002</v>
      </c>
      <c r="I344" s="221"/>
      <c r="J344" s="217"/>
      <c r="K344" s="217"/>
      <c r="L344" s="222"/>
      <c r="M344" s="223"/>
      <c r="N344" s="224"/>
      <c r="O344" s="224"/>
      <c r="P344" s="224"/>
      <c r="Q344" s="224"/>
      <c r="R344" s="224"/>
      <c r="S344" s="224"/>
      <c r="T344" s="225"/>
      <c r="AT344" s="226" t="s">
        <v>197</v>
      </c>
      <c r="AU344" s="226" t="s">
        <v>84</v>
      </c>
      <c r="AV344" s="12" t="s">
        <v>84</v>
      </c>
      <c r="AW344" s="12" t="s">
        <v>37</v>
      </c>
      <c r="AX344" s="12" t="s">
        <v>74</v>
      </c>
      <c r="AY344" s="226" t="s">
        <v>186</v>
      </c>
    </row>
    <row r="345" spans="2:65" s="12" customFormat="1" ht="13.5">
      <c r="B345" s="216"/>
      <c r="C345" s="217"/>
      <c r="D345" s="213" t="s">
        <v>197</v>
      </c>
      <c r="E345" s="218" t="s">
        <v>30</v>
      </c>
      <c r="F345" s="219" t="s">
        <v>1079</v>
      </c>
      <c r="G345" s="217"/>
      <c r="H345" s="220">
        <v>0.64700000000000002</v>
      </c>
      <c r="I345" s="221"/>
      <c r="J345" s="217"/>
      <c r="K345" s="217"/>
      <c r="L345" s="222"/>
      <c r="M345" s="223"/>
      <c r="N345" s="224"/>
      <c r="O345" s="224"/>
      <c r="P345" s="224"/>
      <c r="Q345" s="224"/>
      <c r="R345" s="224"/>
      <c r="S345" s="224"/>
      <c r="T345" s="225"/>
      <c r="AT345" s="226" t="s">
        <v>197</v>
      </c>
      <c r="AU345" s="226" t="s">
        <v>84</v>
      </c>
      <c r="AV345" s="12" t="s">
        <v>84</v>
      </c>
      <c r="AW345" s="12" t="s">
        <v>37</v>
      </c>
      <c r="AX345" s="12" t="s">
        <v>74</v>
      </c>
      <c r="AY345" s="226" t="s">
        <v>186</v>
      </c>
    </row>
    <row r="346" spans="2:65" s="12" customFormat="1" ht="13.5">
      <c r="B346" s="216"/>
      <c r="C346" s="217"/>
      <c r="D346" s="213" t="s">
        <v>197</v>
      </c>
      <c r="E346" s="218" t="s">
        <v>30</v>
      </c>
      <c r="F346" s="219" t="s">
        <v>1084</v>
      </c>
      <c r="G346" s="217"/>
      <c r="H346" s="220">
        <v>0.58699999999999997</v>
      </c>
      <c r="I346" s="221"/>
      <c r="J346" s="217"/>
      <c r="K346" s="217"/>
      <c r="L346" s="222"/>
      <c r="M346" s="223"/>
      <c r="N346" s="224"/>
      <c r="O346" s="224"/>
      <c r="P346" s="224"/>
      <c r="Q346" s="224"/>
      <c r="R346" s="224"/>
      <c r="S346" s="224"/>
      <c r="T346" s="225"/>
      <c r="AT346" s="226" t="s">
        <v>197</v>
      </c>
      <c r="AU346" s="226" t="s">
        <v>84</v>
      </c>
      <c r="AV346" s="12" t="s">
        <v>84</v>
      </c>
      <c r="AW346" s="12" t="s">
        <v>37</v>
      </c>
      <c r="AX346" s="12" t="s">
        <v>74</v>
      </c>
      <c r="AY346" s="226" t="s">
        <v>186</v>
      </c>
    </row>
    <row r="347" spans="2:65" s="12" customFormat="1" ht="13.5">
      <c r="B347" s="216"/>
      <c r="C347" s="217"/>
      <c r="D347" s="213" t="s">
        <v>197</v>
      </c>
      <c r="E347" s="218" t="s">
        <v>30</v>
      </c>
      <c r="F347" s="219" t="s">
        <v>1089</v>
      </c>
      <c r="G347" s="217"/>
      <c r="H347" s="220">
        <v>0.56000000000000005</v>
      </c>
      <c r="I347" s="221"/>
      <c r="J347" s="217"/>
      <c r="K347" s="217"/>
      <c r="L347" s="222"/>
      <c r="M347" s="223"/>
      <c r="N347" s="224"/>
      <c r="O347" s="224"/>
      <c r="P347" s="224"/>
      <c r="Q347" s="224"/>
      <c r="R347" s="224"/>
      <c r="S347" s="224"/>
      <c r="T347" s="225"/>
      <c r="AT347" s="226" t="s">
        <v>197</v>
      </c>
      <c r="AU347" s="226" t="s">
        <v>84</v>
      </c>
      <c r="AV347" s="12" t="s">
        <v>84</v>
      </c>
      <c r="AW347" s="12" t="s">
        <v>37</v>
      </c>
      <c r="AX347" s="12" t="s">
        <v>74</v>
      </c>
      <c r="AY347" s="226" t="s">
        <v>186</v>
      </c>
    </row>
    <row r="348" spans="2:65" s="12" customFormat="1" ht="13.5">
      <c r="B348" s="216"/>
      <c r="C348" s="217"/>
      <c r="D348" s="213" t="s">
        <v>197</v>
      </c>
      <c r="E348" s="218" t="s">
        <v>30</v>
      </c>
      <c r="F348" s="219" t="s">
        <v>1093</v>
      </c>
      <c r="G348" s="217"/>
      <c r="H348" s="220">
        <v>1.0920000000000001</v>
      </c>
      <c r="I348" s="221"/>
      <c r="J348" s="217"/>
      <c r="K348" s="217"/>
      <c r="L348" s="222"/>
      <c r="M348" s="223"/>
      <c r="N348" s="224"/>
      <c r="O348" s="224"/>
      <c r="P348" s="224"/>
      <c r="Q348" s="224"/>
      <c r="R348" s="224"/>
      <c r="S348" s="224"/>
      <c r="T348" s="225"/>
      <c r="AT348" s="226" t="s">
        <v>197</v>
      </c>
      <c r="AU348" s="226" t="s">
        <v>84</v>
      </c>
      <c r="AV348" s="12" t="s">
        <v>84</v>
      </c>
      <c r="AW348" s="12" t="s">
        <v>37</v>
      </c>
      <c r="AX348" s="12" t="s">
        <v>74</v>
      </c>
      <c r="AY348" s="226" t="s">
        <v>186</v>
      </c>
    </row>
    <row r="349" spans="2:65" s="12" customFormat="1" ht="13.5">
      <c r="B349" s="216"/>
      <c r="C349" s="217"/>
      <c r="D349" s="213" t="s">
        <v>197</v>
      </c>
      <c r="E349" s="218" t="s">
        <v>30</v>
      </c>
      <c r="F349" s="219" t="s">
        <v>1097</v>
      </c>
      <c r="G349" s="217"/>
      <c r="H349" s="220">
        <v>1.3959999999999999</v>
      </c>
      <c r="I349" s="221"/>
      <c r="J349" s="217"/>
      <c r="K349" s="217"/>
      <c r="L349" s="222"/>
      <c r="M349" s="223"/>
      <c r="N349" s="224"/>
      <c r="O349" s="224"/>
      <c r="P349" s="224"/>
      <c r="Q349" s="224"/>
      <c r="R349" s="224"/>
      <c r="S349" s="224"/>
      <c r="T349" s="225"/>
      <c r="AT349" s="226" t="s">
        <v>197</v>
      </c>
      <c r="AU349" s="226" t="s">
        <v>84</v>
      </c>
      <c r="AV349" s="12" t="s">
        <v>84</v>
      </c>
      <c r="AW349" s="12" t="s">
        <v>37</v>
      </c>
      <c r="AX349" s="12" t="s">
        <v>74</v>
      </c>
      <c r="AY349" s="226" t="s">
        <v>186</v>
      </c>
    </row>
    <row r="350" spans="2:65" s="12" customFormat="1" ht="13.5">
      <c r="B350" s="216"/>
      <c r="C350" s="217"/>
      <c r="D350" s="213" t="s">
        <v>197</v>
      </c>
      <c r="E350" s="218" t="s">
        <v>30</v>
      </c>
      <c r="F350" s="219" t="s">
        <v>1102</v>
      </c>
      <c r="G350" s="217"/>
      <c r="H350" s="220">
        <v>0.20699999999999999</v>
      </c>
      <c r="I350" s="221"/>
      <c r="J350" s="217"/>
      <c r="K350" s="217"/>
      <c r="L350" s="222"/>
      <c r="M350" s="223"/>
      <c r="N350" s="224"/>
      <c r="O350" s="224"/>
      <c r="P350" s="224"/>
      <c r="Q350" s="224"/>
      <c r="R350" s="224"/>
      <c r="S350" s="224"/>
      <c r="T350" s="225"/>
      <c r="AT350" s="226" t="s">
        <v>197</v>
      </c>
      <c r="AU350" s="226" t="s">
        <v>84</v>
      </c>
      <c r="AV350" s="12" t="s">
        <v>84</v>
      </c>
      <c r="AW350" s="12" t="s">
        <v>37</v>
      </c>
      <c r="AX350" s="12" t="s">
        <v>74</v>
      </c>
      <c r="AY350" s="226" t="s">
        <v>186</v>
      </c>
    </row>
    <row r="351" spans="2:65" s="1" customFormat="1" ht="16.5" customHeight="1">
      <c r="B351" s="41"/>
      <c r="C351" s="201" t="s">
        <v>495</v>
      </c>
      <c r="D351" s="201" t="s">
        <v>188</v>
      </c>
      <c r="E351" s="202" t="s">
        <v>1121</v>
      </c>
      <c r="F351" s="203" t="s">
        <v>1122</v>
      </c>
      <c r="G351" s="204" t="s">
        <v>1065</v>
      </c>
      <c r="H351" s="264"/>
      <c r="I351" s="206"/>
      <c r="J351" s="207">
        <f>ROUND(I351*H351,2)</f>
        <v>0</v>
      </c>
      <c r="K351" s="203" t="s">
        <v>192</v>
      </c>
      <c r="L351" s="61"/>
      <c r="M351" s="208" t="s">
        <v>30</v>
      </c>
      <c r="N351" s="209" t="s">
        <v>45</v>
      </c>
      <c r="O351" s="42"/>
      <c r="P351" s="210">
        <f>O351*H351</f>
        <v>0</v>
      </c>
      <c r="Q351" s="210">
        <v>0</v>
      </c>
      <c r="R351" s="210">
        <f>Q351*H351</f>
        <v>0</v>
      </c>
      <c r="S351" s="210">
        <v>0</v>
      </c>
      <c r="T351" s="211">
        <f>S351*H351</f>
        <v>0</v>
      </c>
      <c r="AR351" s="24" t="s">
        <v>295</v>
      </c>
      <c r="AT351" s="24" t="s">
        <v>188</v>
      </c>
      <c r="AU351" s="24" t="s">
        <v>84</v>
      </c>
      <c r="AY351" s="24" t="s">
        <v>186</v>
      </c>
      <c r="BE351" s="212">
        <f>IF(N351="základní",J351,0)</f>
        <v>0</v>
      </c>
      <c r="BF351" s="212">
        <f>IF(N351="snížená",J351,0)</f>
        <v>0</v>
      </c>
      <c r="BG351" s="212">
        <f>IF(N351="zákl. přenesená",J351,0)</f>
        <v>0</v>
      </c>
      <c r="BH351" s="212">
        <f>IF(N351="sníž. přenesená",J351,0)</f>
        <v>0</v>
      </c>
      <c r="BI351" s="212">
        <f>IF(N351="nulová",J351,0)</f>
        <v>0</v>
      </c>
      <c r="BJ351" s="24" t="s">
        <v>82</v>
      </c>
      <c r="BK351" s="212">
        <f>ROUND(I351*H351,2)</f>
        <v>0</v>
      </c>
      <c r="BL351" s="24" t="s">
        <v>295</v>
      </c>
      <c r="BM351" s="24" t="s">
        <v>1123</v>
      </c>
    </row>
    <row r="352" spans="2:65" s="1" customFormat="1" ht="27">
      <c r="B352" s="41"/>
      <c r="C352" s="63"/>
      <c r="D352" s="213" t="s">
        <v>195</v>
      </c>
      <c r="E352" s="63"/>
      <c r="F352" s="214" t="s">
        <v>1124</v>
      </c>
      <c r="G352" s="63"/>
      <c r="H352" s="63"/>
      <c r="I352" s="172"/>
      <c r="J352" s="63"/>
      <c r="K352" s="63"/>
      <c r="L352" s="61"/>
      <c r="M352" s="215"/>
      <c r="N352" s="42"/>
      <c r="O352" s="42"/>
      <c r="P352" s="42"/>
      <c r="Q352" s="42"/>
      <c r="R352" s="42"/>
      <c r="S352" s="42"/>
      <c r="T352" s="78"/>
      <c r="AT352" s="24" t="s">
        <v>195</v>
      </c>
      <c r="AU352" s="24" t="s">
        <v>84</v>
      </c>
    </row>
    <row r="353" spans="2:65" s="11" customFormat="1" ht="29.85" customHeight="1">
      <c r="B353" s="185"/>
      <c r="C353" s="186"/>
      <c r="D353" s="187" t="s">
        <v>73</v>
      </c>
      <c r="E353" s="199" t="s">
        <v>1125</v>
      </c>
      <c r="F353" s="199" t="s">
        <v>1126</v>
      </c>
      <c r="G353" s="186"/>
      <c r="H353" s="186"/>
      <c r="I353" s="189"/>
      <c r="J353" s="200">
        <f>BK353</f>
        <v>0</v>
      </c>
      <c r="K353" s="186"/>
      <c r="L353" s="191"/>
      <c r="M353" s="192"/>
      <c r="N353" s="193"/>
      <c r="O353" s="193"/>
      <c r="P353" s="194">
        <f>SUM(P354:P359)</f>
        <v>0</v>
      </c>
      <c r="Q353" s="193"/>
      <c r="R353" s="194">
        <f>SUM(R354:R359)</f>
        <v>0</v>
      </c>
      <c r="S353" s="193"/>
      <c r="T353" s="195">
        <f>SUM(T354:T359)</f>
        <v>0</v>
      </c>
      <c r="AR353" s="196" t="s">
        <v>84</v>
      </c>
      <c r="AT353" s="197" t="s">
        <v>73</v>
      </c>
      <c r="AU353" s="197" t="s">
        <v>82</v>
      </c>
      <c r="AY353" s="196" t="s">
        <v>186</v>
      </c>
      <c r="BK353" s="198">
        <f>SUM(BK354:BK359)</f>
        <v>0</v>
      </c>
    </row>
    <row r="354" spans="2:65" s="1" customFormat="1" ht="25.5" customHeight="1">
      <c r="B354" s="41"/>
      <c r="C354" s="201" t="s">
        <v>501</v>
      </c>
      <c r="D354" s="201" t="s">
        <v>188</v>
      </c>
      <c r="E354" s="202" t="s">
        <v>1127</v>
      </c>
      <c r="F354" s="203" t="s">
        <v>1128</v>
      </c>
      <c r="G354" s="204" t="s">
        <v>1129</v>
      </c>
      <c r="H354" s="205">
        <v>1</v>
      </c>
      <c r="I354" s="206"/>
      <c r="J354" s="207">
        <f>ROUND(I354*H354,2)</f>
        <v>0</v>
      </c>
      <c r="K354" s="203" t="s">
        <v>30</v>
      </c>
      <c r="L354" s="61"/>
      <c r="M354" s="208" t="s">
        <v>30</v>
      </c>
      <c r="N354" s="209" t="s">
        <v>45</v>
      </c>
      <c r="O354" s="42"/>
      <c r="P354" s="210">
        <f>O354*H354</f>
        <v>0</v>
      </c>
      <c r="Q354" s="210">
        <v>0</v>
      </c>
      <c r="R354" s="210">
        <f>Q354*H354</f>
        <v>0</v>
      </c>
      <c r="S354" s="210">
        <v>0</v>
      </c>
      <c r="T354" s="211">
        <f>S354*H354</f>
        <v>0</v>
      </c>
      <c r="AR354" s="24" t="s">
        <v>295</v>
      </c>
      <c r="AT354" s="24" t="s">
        <v>188</v>
      </c>
      <c r="AU354" s="24" t="s">
        <v>84</v>
      </c>
      <c r="AY354" s="24" t="s">
        <v>186</v>
      </c>
      <c r="BE354" s="212">
        <f>IF(N354="základní",J354,0)</f>
        <v>0</v>
      </c>
      <c r="BF354" s="212">
        <f>IF(N354="snížená",J354,0)</f>
        <v>0</v>
      </c>
      <c r="BG354" s="212">
        <f>IF(N354="zákl. přenesená",J354,0)</f>
        <v>0</v>
      </c>
      <c r="BH354" s="212">
        <f>IF(N354="sníž. přenesená",J354,0)</f>
        <v>0</v>
      </c>
      <c r="BI354" s="212">
        <f>IF(N354="nulová",J354,0)</f>
        <v>0</v>
      </c>
      <c r="BJ354" s="24" t="s">
        <v>82</v>
      </c>
      <c r="BK354" s="212">
        <f>ROUND(I354*H354,2)</f>
        <v>0</v>
      </c>
      <c r="BL354" s="24" t="s">
        <v>295</v>
      </c>
      <c r="BM354" s="24" t="s">
        <v>1130</v>
      </c>
    </row>
    <row r="355" spans="2:65" s="1" customFormat="1" ht="13.5">
      <c r="B355" s="41"/>
      <c r="C355" s="63"/>
      <c r="D355" s="213" t="s">
        <v>195</v>
      </c>
      <c r="E355" s="63"/>
      <c r="F355" s="214" t="s">
        <v>1131</v>
      </c>
      <c r="G355" s="63"/>
      <c r="H355" s="63"/>
      <c r="I355" s="172"/>
      <c r="J355" s="63"/>
      <c r="K355" s="63"/>
      <c r="L355" s="61"/>
      <c r="M355" s="215"/>
      <c r="N355" s="42"/>
      <c r="O355" s="42"/>
      <c r="P355" s="42"/>
      <c r="Q355" s="42"/>
      <c r="R355" s="42"/>
      <c r="S355" s="42"/>
      <c r="T355" s="78"/>
      <c r="AT355" s="24" t="s">
        <v>195</v>
      </c>
      <c r="AU355" s="24" t="s">
        <v>84</v>
      </c>
    </row>
    <row r="356" spans="2:65" s="1" customFormat="1" ht="16.5" customHeight="1">
      <c r="B356" s="41"/>
      <c r="C356" s="201" t="s">
        <v>505</v>
      </c>
      <c r="D356" s="201" t="s">
        <v>188</v>
      </c>
      <c r="E356" s="202" t="s">
        <v>1132</v>
      </c>
      <c r="F356" s="203" t="s">
        <v>1133</v>
      </c>
      <c r="G356" s="204" t="s">
        <v>1129</v>
      </c>
      <c r="H356" s="205">
        <v>1</v>
      </c>
      <c r="I356" s="206"/>
      <c r="J356" s="207">
        <f>ROUND(I356*H356,2)</f>
        <v>0</v>
      </c>
      <c r="K356" s="203" t="s">
        <v>30</v>
      </c>
      <c r="L356" s="61"/>
      <c r="M356" s="208" t="s">
        <v>30</v>
      </c>
      <c r="N356" s="209" t="s">
        <v>45</v>
      </c>
      <c r="O356" s="42"/>
      <c r="P356" s="210">
        <f>O356*H356</f>
        <v>0</v>
      </c>
      <c r="Q356" s="210">
        <v>0</v>
      </c>
      <c r="R356" s="210">
        <f>Q356*H356</f>
        <v>0</v>
      </c>
      <c r="S356" s="210">
        <v>0</v>
      </c>
      <c r="T356" s="211">
        <f>S356*H356</f>
        <v>0</v>
      </c>
      <c r="AR356" s="24" t="s">
        <v>295</v>
      </c>
      <c r="AT356" s="24" t="s">
        <v>188</v>
      </c>
      <c r="AU356" s="24" t="s">
        <v>84</v>
      </c>
      <c r="AY356" s="24" t="s">
        <v>186</v>
      </c>
      <c r="BE356" s="212">
        <f>IF(N356="základní",J356,0)</f>
        <v>0</v>
      </c>
      <c r="BF356" s="212">
        <f>IF(N356="snížená",J356,0)</f>
        <v>0</v>
      </c>
      <c r="BG356" s="212">
        <f>IF(N356="zákl. přenesená",J356,0)</f>
        <v>0</v>
      </c>
      <c r="BH356" s="212">
        <f>IF(N356="sníž. přenesená",J356,0)</f>
        <v>0</v>
      </c>
      <c r="BI356" s="212">
        <f>IF(N356="nulová",J356,0)</f>
        <v>0</v>
      </c>
      <c r="BJ356" s="24" t="s">
        <v>82</v>
      </c>
      <c r="BK356" s="212">
        <f>ROUND(I356*H356,2)</f>
        <v>0</v>
      </c>
      <c r="BL356" s="24" t="s">
        <v>295</v>
      </c>
      <c r="BM356" s="24" t="s">
        <v>1134</v>
      </c>
    </row>
    <row r="357" spans="2:65" s="1" customFormat="1" ht="13.5">
      <c r="B357" s="41"/>
      <c r="C357" s="63"/>
      <c r="D357" s="213" t="s">
        <v>195</v>
      </c>
      <c r="E357" s="63"/>
      <c r="F357" s="214" t="s">
        <v>1133</v>
      </c>
      <c r="G357" s="63"/>
      <c r="H357" s="63"/>
      <c r="I357" s="172"/>
      <c r="J357" s="63"/>
      <c r="K357" s="63"/>
      <c r="L357" s="61"/>
      <c r="M357" s="215"/>
      <c r="N357" s="42"/>
      <c r="O357" s="42"/>
      <c r="P357" s="42"/>
      <c r="Q357" s="42"/>
      <c r="R357" s="42"/>
      <c r="S357" s="42"/>
      <c r="T357" s="78"/>
      <c r="AT357" s="24" t="s">
        <v>195</v>
      </c>
      <c r="AU357" s="24" t="s">
        <v>84</v>
      </c>
    </row>
    <row r="358" spans="2:65" s="1" customFormat="1" ht="16.5" customHeight="1">
      <c r="B358" s="41"/>
      <c r="C358" s="201" t="s">
        <v>510</v>
      </c>
      <c r="D358" s="201" t="s">
        <v>188</v>
      </c>
      <c r="E358" s="202" t="s">
        <v>1135</v>
      </c>
      <c r="F358" s="203" t="s">
        <v>1136</v>
      </c>
      <c r="G358" s="204" t="s">
        <v>1065</v>
      </c>
      <c r="H358" s="264"/>
      <c r="I358" s="206"/>
      <c r="J358" s="207">
        <f>ROUND(I358*H358,2)</f>
        <v>0</v>
      </c>
      <c r="K358" s="203" t="s">
        <v>192</v>
      </c>
      <c r="L358" s="61"/>
      <c r="M358" s="208" t="s">
        <v>30</v>
      </c>
      <c r="N358" s="209" t="s">
        <v>45</v>
      </c>
      <c r="O358" s="42"/>
      <c r="P358" s="210">
        <f>O358*H358</f>
        <v>0</v>
      </c>
      <c r="Q358" s="210">
        <v>0</v>
      </c>
      <c r="R358" s="210">
        <f>Q358*H358</f>
        <v>0</v>
      </c>
      <c r="S358" s="210">
        <v>0</v>
      </c>
      <c r="T358" s="211">
        <f>S358*H358</f>
        <v>0</v>
      </c>
      <c r="AR358" s="24" t="s">
        <v>295</v>
      </c>
      <c r="AT358" s="24" t="s">
        <v>188</v>
      </c>
      <c r="AU358" s="24" t="s">
        <v>84</v>
      </c>
      <c r="AY358" s="24" t="s">
        <v>186</v>
      </c>
      <c r="BE358" s="212">
        <f>IF(N358="základní",J358,0)</f>
        <v>0</v>
      </c>
      <c r="BF358" s="212">
        <f>IF(N358="snížená",J358,0)</f>
        <v>0</v>
      </c>
      <c r="BG358" s="212">
        <f>IF(N358="zákl. přenesená",J358,0)</f>
        <v>0</v>
      </c>
      <c r="BH358" s="212">
        <f>IF(N358="sníž. přenesená",J358,0)</f>
        <v>0</v>
      </c>
      <c r="BI358" s="212">
        <f>IF(N358="nulová",J358,0)</f>
        <v>0</v>
      </c>
      <c r="BJ358" s="24" t="s">
        <v>82</v>
      </c>
      <c r="BK358" s="212">
        <f>ROUND(I358*H358,2)</f>
        <v>0</v>
      </c>
      <c r="BL358" s="24" t="s">
        <v>295</v>
      </c>
      <c r="BM358" s="24" t="s">
        <v>1137</v>
      </c>
    </row>
    <row r="359" spans="2:65" s="1" customFormat="1" ht="27">
      <c r="B359" s="41"/>
      <c r="C359" s="63"/>
      <c r="D359" s="213" t="s">
        <v>195</v>
      </c>
      <c r="E359" s="63"/>
      <c r="F359" s="214" t="s">
        <v>1138</v>
      </c>
      <c r="G359" s="63"/>
      <c r="H359" s="63"/>
      <c r="I359" s="172"/>
      <c r="J359" s="63"/>
      <c r="K359" s="63"/>
      <c r="L359" s="61"/>
      <c r="M359" s="215"/>
      <c r="N359" s="42"/>
      <c r="O359" s="42"/>
      <c r="P359" s="42"/>
      <c r="Q359" s="42"/>
      <c r="R359" s="42"/>
      <c r="S359" s="42"/>
      <c r="T359" s="78"/>
      <c r="AT359" s="24" t="s">
        <v>195</v>
      </c>
      <c r="AU359" s="24" t="s">
        <v>84</v>
      </c>
    </row>
    <row r="360" spans="2:65" s="11" customFormat="1" ht="29.85" customHeight="1">
      <c r="B360" s="185"/>
      <c r="C360" s="186"/>
      <c r="D360" s="187" t="s">
        <v>73</v>
      </c>
      <c r="E360" s="199" t="s">
        <v>1139</v>
      </c>
      <c r="F360" s="199" t="s">
        <v>1140</v>
      </c>
      <c r="G360" s="186"/>
      <c r="H360" s="186"/>
      <c r="I360" s="189"/>
      <c r="J360" s="200">
        <f>BK360</f>
        <v>0</v>
      </c>
      <c r="K360" s="186"/>
      <c r="L360" s="191"/>
      <c r="M360" s="192"/>
      <c r="N360" s="193"/>
      <c r="O360" s="193"/>
      <c r="P360" s="194">
        <f>SUM(P361:P364)</f>
        <v>0</v>
      </c>
      <c r="Q360" s="193"/>
      <c r="R360" s="194">
        <f>SUM(R361:R364)</f>
        <v>0</v>
      </c>
      <c r="S360" s="193"/>
      <c r="T360" s="195">
        <f>SUM(T361:T364)</f>
        <v>0</v>
      </c>
      <c r="AR360" s="196" t="s">
        <v>84</v>
      </c>
      <c r="AT360" s="197" t="s">
        <v>73</v>
      </c>
      <c r="AU360" s="197" t="s">
        <v>82</v>
      </c>
      <c r="AY360" s="196" t="s">
        <v>186</v>
      </c>
      <c r="BK360" s="198">
        <f>SUM(BK361:BK364)</f>
        <v>0</v>
      </c>
    </row>
    <row r="361" spans="2:65" s="1" customFormat="1" ht="16.5" customHeight="1">
      <c r="B361" s="41"/>
      <c r="C361" s="201" t="s">
        <v>514</v>
      </c>
      <c r="D361" s="201" t="s">
        <v>188</v>
      </c>
      <c r="E361" s="202" t="s">
        <v>1141</v>
      </c>
      <c r="F361" s="203" t="s">
        <v>1142</v>
      </c>
      <c r="G361" s="204" t="s">
        <v>1129</v>
      </c>
      <c r="H361" s="205">
        <v>1</v>
      </c>
      <c r="I361" s="206"/>
      <c r="J361" s="207">
        <f>ROUND(I361*H361,2)</f>
        <v>0</v>
      </c>
      <c r="K361" s="203" t="s">
        <v>30</v>
      </c>
      <c r="L361" s="61"/>
      <c r="M361" s="208" t="s">
        <v>30</v>
      </c>
      <c r="N361" s="209" t="s">
        <v>45</v>
      </c>
      <c r="O361" s="42"/>
      <c r="P361" s="210">
        <f>O361*H361</f>
        <v>0</v>
      </c>
      <c r="Q361" s="210">
        <v>0</v>
      </c>
      <c r="R361" s="210">
        <f>Q361*H361</f>
        <v>0</v>
      </c>
      <c r="S361" s="210">
        <v>0</v>
      </c>
      <c r="T361" s="211">
        <f>S361*H361</f>
        <v>0</v>
      </c>
      <c r="AR361" s="24" t="s">
        <v>295</v>
      </c>
      <c r="AT361" s="24" t="s">
        <v>188</v>
      </c>
      <c r="AU361" s="24" t="s">
        <v>84</v>
      </c>
      <c r="AY361" s="24" t="s">
        <v>186</v>
      </c>
      <c r="BE361" s="212">
        <f>IF(N361="základní",J361,0)</f>
        <v>0</v>
      </c>
      <c r="BF361" s="212">
        <f>IF(N361="snížená",J361,0)</f>
        <v>0</v>
      </c>
      <c r="BG361" s="212">
        <f>IF(N361="zákl. přenesená",J361,0)</f>
        <v>0</v>
      </c>
      <c r="BH361" s="212">
        <f>IF(N361="sníž. přenesená",J361,0)</f>
        <v>0</v>
      </c>
      <c r="BI361" s="212">
        <f>IF(N361="nulová",J361,0)</f>
        <v>0</v>
      </c>
      <c r="BJ361" s="24" t="s">
        <v>82</v>
      </c>
      <c r="BK361" s="212">
        <f>ROUND(I361*H361,2)</f>
        <v>0</v>
      </c>
      <c r="BL361" s="24" t="s">
        <v>295</v>
      </c>
      <c r="BM361" s="24" t="s">
        <v>1143</v>
      </c>
    </row>
    <row r="362" spans="2:65" s="1" customFormat="1" ht="13.5">
      <c r="B362" s="41"/>
      <c r="C362" s="63"/>
      <c r="D362" s="213" t="s">
        <v>195</v>
      </c>
      <c r="E362" s="63"/>
      <c r="F362" s="214" t="s">
        <v>1142</v>
      </c>
      <c r="G362" s="63"/>
      <c r="H362" s="63"/>
      <c r="I362" s="172"/>
      <c r="J362" s="63"/>
      <c r="K362" s="63"/>
      <c r="L362" s="61"/>
      <c r="M362" s="215"/>
      <c r="N362" s="42"/>
      <c r="O362" s="42"/>
      <c r="P362" s="42"/>
      <c r="Q362" s="42"/>
      <c r="R362" s="42"/>
      <c r="S362" s="42"/>
      <c r="T362" s="78"/>
      <c r="AT362" s="24" t="s">
        <v>195</v>
      </c>
      <c r="AU362" s="24" t="s">
        <v>84</v>
      </c>
    </row>
    <row r="363" spans="2:65" s="1" customFormat="1" ht="16.5" customHeight="1">
      <c r="B363" s="41"/>
      <c r="C363" s="201" t="s">
        <v>522</v>
      </c>
      <c r="D363" s="201" t="s">
        <v>188</v>
      </c>
      <c r="E363" s="202" t="s">
        <v>1144</v>
      </c>
      <c r="F363" s="203" t="s">
        <v>1145</v>
      </c>
      <c r="G363" s="204" t="s">
        <v>1065</v>
      </c>
      <c r="H363" s="264"/>
      <c r="I363" s="206"/>
      <c r="J363" s="207">
        <f>ROUND(I363*H363,2)</f>
        <v>0</v>
      </c>
      <c r="K363" s="203" t="s">
        <v>192</v>
      </c>
      <c r="L363" s="61"/>
      <c r="M363" s="208" t="s">
        <v>30</v>
      </c>
      <c r="N363" s="209" t="s">
        <v>45</v>
      </c>
      <c r="O363" s="42"/>
      <c r="P363" s="210">
        <f>O363*H363</f>
        <v>0</v>
      </c>
      <c r="Q363" s="210">
        <v>0</v>
      </c>
      <c r="R363" s="210">
        <f>Q363*H363</f>
        <v>0</v>
      </c>
      <c r="S363" s="210">
        <v>0</v>
      </c>
      <c r="T363" s="211">
        <f>S363*H363</f>
        <v>0</v>
      </c>
      <c r="AR363" s="24" t="s">
        <v>295</v>
      </c>
      <c r="AT363" s="24" t="s">
        <v>188</v>
      </c>
      <c r="AU363" s="24" t="s">
        <v>84</v>
      </c>
      <c r="AY363" s="24" t="s">
        <v>186</v>
      </c>
      <c r="BE363" s="212">
        <f>IF(N363="základní",J363,0)</f>
        <v>0</v>
      </c>
      <c r="BF363" s="212">
        <f>IF(N363="snížená",J363,0)</f>
        <v>0</v>
      </c>
      <c r="BG363" s="212">
        <f>IF(N363="zákl. přenesená",J363,0)</f>
        <v>0</v>
      </c>
      <c r="BH363" s="212">
        <f>IF(N363="sníž. přenesená",J363,0)</f>
        <v>0</v>
      </c>
      <c r="BI363" s="212">
        <f>IF(N363="nulová",J363,0)</f>
        <v>0</v>
      </c>
      <c r="BJ363" s="24" t="s">
        <v>82</v>
      </c>
      <c r="BK363" s="212">
        <f>ROUND(I363*H363,2)</f>
        <v>0</v>
      </c>
      <c r="BL363" s="24" t="s">
        <v>295</v>
      </c>
      <c r="BM363" s="24" t="s">
        <v>1146</v>
      </c>
    </row>
    <row r="364" spans="2:65" s="1" customFormat="1" ht="27">
      <c r="B364" s="41"/>
      <c r="C364" s="63"/>
      <c r="D364" s="213" t="s">
        <v>195</v>
      </c>
      <c r="E364" s="63"/>
      <c r="F364" s="214" t="s">
        <v>1147</v>
      </c>
      <c r="G364" s="63"/>
      <c r="H364" s="63"/>
      <c r="I364" s="172"/>
      <c r="J364" s="63"/>
      <c r="K364" s="63"/>
      <c r="L364" s="61"/>
      <c r="M364" s="215"/>
      <c r="N364" s="42"/>
      <c r="O364" s="42"/>
      <c r="P364" s="42"/>
      <c r="Q364" s="42"/>
      <c r="R364" s="42"/>
      <c r="S364" s="42"/>
      <c r="T364" s="78"/>
      <c r="AT364" s="24" t="s">
        <v>195</v>
      </c>
      <c r="AU364" s="24" t="s">
        <v>84</v>
      </c>
    </row>
    <row r="365" spans="2:65" s="11" customFormat="1" ht="37.35" customHeight="1">
      <c r="B365" s="185"/>
      <c r="C365" s="186"/>
      <c r="D365" s="187" t="s">
        <v>73</v>
      </c>
      <c r="E365" s="188" t="s">
        <v>1148</v>
      </c>
      <c r="F365" s="188" t="s">
        <v>1149</v>
      </c>
      <c r="G365" s="186"/>
      <c r="H365" s="186"/>
      <c r="I365" s="189"/>
      <c r="J365" s="190">
        <f>BK365</f>
        <v>0</v>
      </c>
      <c r="K365" s="186"/>
      <c r="L365" s="191"/>
      <c r="M365" s="192"/>
      <c r="N365" s="193"/>
      <c r="O365" s="193"/>
      <c r="P365" s="194">
        <f>SUM(P366:P552)</f>
        <v>0</v>
      </c>
      <c r="Q365" s="193"/>
      <c r="R365" s="194">
        <f>SUM(R366:R552)</f>
        <v>8.4602677530000001</v>
      </c>
      <c r="S365" s="193"/>
      <c r="T365" s="195">
        <f>SUM(T366:T552)</f>
        <v>1.4999999999999999E-2</v>
      </c>
      <c r="AR365" s="196" t="s">
        <v>82</v>
      </c>
      <c r="AT365" s="197" t="s">
        <v>73</v>
      </c>
      <c r="AU365" s="197" t="s">
        <v>74</v>
      </c>
      <c r="AY365" s="196" t="s">
        <v>186</v>
      </c>
      <c r="BK365" s="198">
        <f>SUM(BK366:BK552)</f>
        <v>0</v>
      </c>
    </row>
    <row r="366" spans="2:65" s="1" customFormat="1" ht="16.5" customHeight="1">
      <c r="B366" s="41"/>
      <c r="C366" s="201" t="s">
        <v>528</v>
      </c>
      <c r="D366" s="201" t="s">
        <v>188</v>
      </c>
      <c r="E366" s="202" t="s">
        <v>1150</v>
      </c>
      <c r="F366" s="203" t="s">
        <v>1151</v>
      </c>
      <c r="G366" s="204" t="s">
        <v>212</v>
      </c>
      <c r="H366" s="205">
        <v>1</v>
      </c>
      <c r="I366" s="206"/>
      <c r="J366" s="207">
        <f>ROUND(I366*H366,2)</f>
        <v>0</v>
      </c>
      <c r="K366" s="203" t="s">
        <v>30</v>
      </c>
      <c r="L366" s="61"/>
      <c r="M366" s="208" t="s">
        <v>30</v>
      </c>
      <c r="N366" s="209" t="s">
        <v>45</v>
      </c>
      <c r="O366" s="42"/>
      <c r="P366" s="210">
        <f>O366*H366</f>
        <v>0</v>
      </c>
      <c r="Q366" s="210">
        <v>0</v>
      </c>
      <c r="R366" s="210">
        <f>Q366*H366</f>
        <v>0</v>
      </c>
      <c r="S366" s="210">
        <v>0</v>
      </c>
      <c r="T366" s="211">
        <f>S366*H366</f>
        <v>0</v>
      </c>
      <c r="AR366" s="24" t="s">
        <v>193</v>
      </c>
      <c r="AT366" s="24" t="s">
        <v>188</v>
      </c>
      <c r="AU366" s="24" t="s">
        <v>82</v>
      </c>
      <c r="AY366" s="24" t="s">
        <v>186</v>
      </c>
      <c r="BE366" s="212">
        <f>IF(N366="základní",J366,0)</f>
        <v>0</v>
      </c>
      <c r="BF366" s="212">
        <f>IF(N366="snížená",J366,0)</f>
        <v>0</v>
      </c>
      <c r="BG366" s="212">
        <f>IF(N366="zákl. přenesená",J366,0)</f>
        <v>0</v>
      </c>
      <c r="BH366" s="212">
        <f>IF(N366="sníž. přenesená",J366,0)</f>
        <v>0</v>
      </c>
      <c r="BI366" s="212">
        <f>IF(N366="nulová",J366,0)</f>
        <v>0</v>
      </c>
      <c r="BJ366" s="24" t="s">
        <v>82</v>
      </c>
      <c r="BK366" s="212">
        <f>ROUND(I366*H366,2)</f>
        <v>0</v>
      </c>
      <c r="BL366" s="24" t="s">
        <v>193</v>
      </c>
      <c r="BM366" s="24" t="s">
        <v>1152</v>
      </c>
    </row>
    <row r="367" spans="2:65" s="12" customFormat="1" ht="13.5">
      <c r="B367" s="216"/>
      <c r="C367" s="217"/>
      <c r="D367" s="213" t="s">
        <v>197</v>
      </c>
      <c r="E367" s="218" t="s">
        <v>30</v>
      </c>
      <c r="F367" s="219" t="s">
        <v>82</v>
      </c>
      <c r="G367" s="217"/>
      <c r="H367" s="220">
        <v>1</v>
      </c>
      <c r="I367" s="221"/>
      <c r="J367" s="217"/>
      <c r="K367" s="217"/>
      <c r="L367" s="222"/>
      <c r="M367" s="223"/>
      <c r="N367" s="224"/>
      <c r="O367" s="224"/>
      <c r="P367" s="224"/>
      <c r="Q367" s="224"/>
      <c r="R367" s="224"/>
      <c r="S367" s="224"/>
      <c r="T367" s="225"/>
      <c r="AT367" s="226" t="s">
        <v>197</v>
      </c>
      <c r="AU367" s="226" t="s">
        <v>82</v>
      </c>
      <c r="AV367" s="12" t="s">
        <v>84</v>
      </c>
      <c r="AW367" s="12" t="s">
        <v>37</v>
      </c>
      <c r="AX367" s="12" t="s">
        <v>74</v>
      </c>
      <c r="AY367" s="226" t="s">
        <v>186</v>
      </c>
    </row>
    <row r="368" spans="2:65" s="14" customFormat="1" ht="13.5">
      <c r="B368" s="237"/>
      <c r="C368" s="238"/>
      <c r="D368" s="213" t="s">
        <v>197</v>
      </c>
      <c r="E368" s="239" t="s">
        <v>30</v>
      </c>
      <c r="F368" s="240" t="s">
        <v>235</v>
      </c>
      <c r="G368" s="238"/>
      <c r="H368" s="241">
        <v>1</v>
      </c>
      <c r="I368" s="242"/>
      <c r="J368" s="238"/>
      <c r="K368" s="238"/>
      <c r="L368" s="243"/>
      <c r="M368" s="244"/>
      <c r="N368" s="245"/>
      <c r="O368" s="245"/>
      <c r="P368" s="245"/>
      <c r="Q368" s="245"/>
      <c r="R368" s="245"/>
      <c r="S368" s="245"/>
      <c r="T368" s="246"/>
      <c r="AT368" s="247" t="s">
        <v>197</v>
      </c>
      <c r="AU368" s="247" t="s">
        <v>82</v>
      </c>
      <c r="AV368" s="14" t="s">
        <v>193</v>
      </c>
      <c r="AW368" s="14" t="s">
        <v>37</v>
      </c>
      <c r="AX368" s="14" t="s">
        <v>82</v>
      </c>
      <c r="AY368" s="247" t="s">
        <v>186</v>
      </c>
    </row>
    <row r="369" spans="2:65" s="1" customFormat="1" ht="16.5" customHeight="1">
      <c r="B369" s="41"/>
      <c r="C369" s="201" t="s">
        <v>533</v>
      </c>
      <c r="D369" s="201" t="s">
        <v>188</v>
      </c>
      <c r="E369" s="202" t="s">
        <v>1153</v>
      </c>
      <c r="F369" s="203" t="s">
        <v>1154</v>
      </c>
      <c r="G369" s="204" t="s">
        <v>212</v>
      </c>
      <c r="H369" s="205">
        <v>0.5</v>
      </c>
      <c r="I369" s="206"/>
      <c r="J369" s="207">
        <f>ROUND(I369*H369,2)</f>
        <v>0</v>
      </c>
      <c r="K369" s="203" t="s">
        <v>30</v>
      </c>
      <c r="L369" s="61"/>
      <c r="M369" s="208" t="s">
        <v>30</v>
      </c>
      <c r="N369" s="209" t="s">
        <v>45</v>
      </c>
      <c r="O369" s="42"/>
      <c r="P369" s="210">
        <f>O369*H369</f>
        <v>0</v>
      </c>
      <c r="Q369" s="210">
        <v>0</v>
      </c>
      <c r="R369" s="210">
        <f>Q369*H369</f>
        <v>0</v>
      </c>
      <c r="S369" s="210">
        <v>0</v>
      </c>
      <c r="T369" s="211">
        <f>S369*H369</f>
        <v>0</v>
      </c>
      <c r="AR369" s="24" t="s">
        <v>193</v>
      </c>
      <c r="AT369" s="24" t="s">
        <v>188</v>
      </c>
      <c r="AU369" s="24" t="s">
        <v>82</v>
      </c>
      <c r="AY369" s="24" t="s">
        <v>186</v>
      </c>
      <c r="BE369" s="212">
        <f>IF(N369="základní",J369,0)</f>
        <v>0</v>
      </c>
      <c r="BF369" s="212">
        <f>IF(N369="snížená",J369,0)</f>
        <v>0</v>
      </c>
      <c r="BG369" s="212">
        <f>IF(N369="zákl. přenesená",J369,0)</f>
        <v>0</v>
      </c>
      <c r="BH369" s="212">
        <f>IF(N369="sníž. přenesená",J369,0)</f>
        <v>0</v>
      </c>
      <c r="BI369" s="212">
        <f>IF(N369="nulová",J369,0)</f>
        <v>0</v>
      </c>
      <c r="BJ369" s="24" t="s">
        <v>82</v>
      </c>
      <c r="BK369" s="212">
        <f>ROUND(I369*H369,2)</f>
        <v>0</v>
      </c>
      <c r="BL369" s="24" t="s">
        <v>193</v>
      </c>
      <c r="BM369" s="24" t="s">
        <v>1155</v>
      </c>
    </row>
    <row r="370" spans="2:65" s="12" customFormat="1" ht="13.5">
      <c r="B370" s="216"/>
      <c r="C370" s="217"/>
      <c r="D370" s="213" t="s">
        <v>197</v>
      </c>
      <c r="E370" s="218" t="s">
        <v>30</v>
      </c>
      <c r="F370" s="219" t="s">
        <v>1156</v>
      </c>
      <c r="G370" s="217"/>
      <c r="H370" s="220">
        <v>0.5</v>
      </c>
      <c r="I370" s="221"/>
      <c r="J370" s="217"/>
      <c r="K370" s="217"/>
      <c r="L370" s="222"/>
      <c r="M370" s="223"/>
      <c r="N370" s="224"/>
      <c r="O370" s="224"/>
      <c r="P370" s="224"/>
      <c r="Q370" s="224"/>
      <c r="R370" s="224"/>
      <c r="S370" s="224"/>
      <c r="T370" s="225"/>
      <c r="AT370" s="226" t="s">
        <v>197</v>
      </c>
      <c r="AU370" s="226" t="s">
        <v>82</v>
      </c>
      <c r="AV370" s="12" t="s">
        <v>84</v>
      </c>
      <c r="AW370" s="12" t="s">
        <v>37</v>
      </c>
      <c r="AX370" s="12" t="s">
        <v>74</v>
      </c>
      <c r="AY370" s="226" t="s">
        <v>186</v>
      </c>
    </row>
    <row r="371" spans="2:65" s="14" customFormat="1" ht="13.5">
      <c r="B371" s="237"/>
      <c r="C371" s="238"/>
      <c r="D371" s="213" t="s">
        <v>197</v>
      </c>
      <c r="E371" s="239" t="s">
        <v>30</v>
      </c>
      <c r="F371" s="240" t="s">
        <v>235</v>
      </c>
      <c r="G371" s="238"/>
      <c r="H371" s="241">
        <v>0.5</v>
      </c>
      <c r="I371" s="242"/>
      <c r="J371" s="238"/>
      <c r="K371" s="238"/>
      <c r="L371" s="243"/>
      <c r="M371" s="244"/>
      <c r="N371" s="245"/>
      <c r="O371" s="245"/>
      <c r="P371" s="245"/>
      <c r="Q371" s="245"/>
      <c r="R371" s="245"/>
      <c r="S371" s="245"/>
      <c r="T371" s="246"/>
      <c r="AT371" s="247" t="s">
        <v>197</v>
      </c>
      <c r="AU371" s="247" t="s">
        <v>82</v>
      </c>
      <c r="AV371" s="14" t="s">
        <v>193</v>
      </c>
      <c r="AW371" s="14" t="s">
        <v>37</v>
      </c>
      <c r="AX371" s="14" t="s">
        <v>82</v>
      </c>
      <c r="AY371" s="247" t="s">
        <v>186</v>
      </c>
    </row>
    <row r="372" spans="2:65" s="1" customFormat="1" ht="16.5" customHeight="1">
      <c r="B372" s="41"/>
      <c r="C372" s="201" t="s">
        <v>540</v>
      </c>
      <c r="D372" s="201" t="s">
        <v>188</v>
      </c>
      <c r="E372" s="202" t="s">
        <v>1157</v>
      </c>
      <c r="F372" s="203" t="s">
        <v>1158</v>
      </c>
      <c r="G372" s="204" t="s">
        <v>212</v>
      </c>
      <c r="H372" s="205">
        <v>1</v>
      </c>
      <c r="I372" s="206"/>
      <c r="J372" s="207">
        <f>ROUND(I372*H372,2)</f>
        <v>0</v>
      </c>
      <c r="K372" s="203" t="s">
        <v>30</v>
      </c>
      <c r="L372" s="61"/>
      <c r="M372" s="208" t="s">
        <v>30</v>
      </c>
      <c r="N372" s="209" t="s">
        <v>45</v>
      </c>
      <c r="O372" s="42"/>
      <c r="P372" s="210">
        <f>O372*H372</f>
        <v>0</v>
      </c>
      <c r="Q372" s="210">
        <v>0</v>
      </c>
      <c r="R372" s="210">
        <f>Q372*H372</f>
        <v>0</v>
      </c>
      <c r="S372" s="210">
        <v>0</v>
      </c>
      <c r="T372" s="211">
        <f>S372*H372</f>
        <v>0</v>
      </c>
      <c r="AR372" s="24" t="s">
        <v>193</v>
      </c>
      <c r="AT372" s="24" t="s">
        <v>188</v>
      </c>
      <c r="AU372" s="24" t="s">
        <v>82</v>
      </c>
      <c r="AY372" s="24" t="s">
        <v>186</v>
      </c>
      <c r="BE372" s="212">
        <f>IF(N372="základní",J372,0)</f>
        <v>0</v>
      </c>
      <c r="BF372" s="212">
        <f>IF(N372="snížená",J372,0)</f>
        <v>0</v>
      </c>
      <c r="BG372" s="212">
        <f>IF(N372="zákl. přenesená",J372,0)</f>
        <v>0</v>
      </c>
      <c r="BH372" s="212">
        <f>IF(N372="sníž. přenesená",J372,0)</f>
        <v>0</v>
      </c>
      <c r="BI372" s="212">
        <f>IF(N372="nulová",J372,0)</f>
        <v>0</v>
      </c>
      <c r="BJ372" s="24" t="s">
        <v>82</v>
      </c>
      <c r="BK372" s="212">
        <f>ROUND(I372*H372,2)</f>
        <v>0</v>
      </c>
      <c r="BL372" s="24" t="s">
        <v>193</v>
      </c>
      <c r="BM372" s="24" t="s">
        <v>1159</v>
      </c>
    </row>
    <row r="373" spans="2:65" s="12" customFormat="1" ht="13.5">
      <c r="B373" s="216"/>
      <c r="C373" s="217"/>
      <c r="D373" s="213" t="s">
        <v>197</v>
      </c>
      <c r="E373" s="218" t="s">
        <v>30</v>
      </c>
      <c r="F373" s="219" t="s">
        <v>82</v>
      </c>
      <c r="G373" s="217"/>
      <c r="H373" s="220">
        <v>1</v>
      </c>
      <c r="I373" s="221"/>
      <c r="J373" s="217"/>
      <c r="K373" s="217"/>
      <c r="L373" s="222"/>
      <c r="M373" s="223"/>
      <c r="N373" s="224"/>
      <c r="O373" s="224"/>
      <c r="P373" s="224"/>
      <c r="Q373" s="224"/>
      <c r="R373" s="224"/>
      <c r="S373" s="224"/>
      <c r="T373" s="225"/>
      <c r="AT373" s="226" t="s">
        <v>197</v>
      </c>
      <c r="AU373" s="226" t="s">
        <v>82</v>
      </c>
      <c r="AV373" s="12" t="s">
        <v>84</v>
      </c>
      <c r="AW373" s="12" t="s">
        <v>37</v>
      </c>
      <c r="AX373" s="12" t="s">
        <v>74</v>
      </c>
      <c r="AY373" s="226" t="s">
        <v>186</v>
      </c>
    </row>
    <row r="374" spans="2:65" s="14" customFormat="1" ht="13.5">
      <c r="B374" s="237"/>
      <c r="C374" s="238"/>
      <c r="D374" s="213" t="s">
        <v>197</v>
      </c>
      <c r="E374" s="239" t="s">
        <v>30</v>
      </c>
      <c r="F374" s="240" t="s">
        <v>235</v>
      </c>
      <c r="G374" s="238"/>
      <c r="H374" s="241">
        <v>1</v>
      </c>
      <c r="I374" s="242"/>
      <c r="J374" s="238"/>
      <c r="K374" s="238"/>
      <c r="L374" s="243"/>
      <c r="M374" s="244"/>
      <c r="N374" s="245"/>
      <c r="O374" s="245"/>
      <c r="P374" s="245"/>
      <c r="Q374" s="245"/>
      <c r="R374" s="245"/>
      <c r="S374" s="245"/>
      <c r="T374" s="246"/>
      <c r="AT374" s="247" t="s">
        <v>197</v>
      </c>
      <c r="AU374" s="247" t="s">
        <v>82</v>
      </c>
      <c r="AV374" s="14" t="s">
        <v>193</v>
      </c>
      <c r="AW374" s="14" t="s">
        <v>37</v>
      </c>
      <c r="AX374" s="14" t="s">
        <v>82</v>
      </c>
      <c r="AY374" s="247" t="s">
        <v>186</v>
      </c>
    </row>
    <row r="375" spans="2:65" s="1" customFormat="1" ht="25.5" customHeight="1">
      <c r="B375" s="41"/>
      <c r="C375" s="201" t="s">
        <v>544</v>
      </c>
      <c r="D375" s="201" t="s">
        <v>188</v>
      </c>
      <c r="E375" s="202" t="s">
        <v>1160</v>
      </c>
      <c r="F375" s="203" t="s">
        <v>1161</v>
      </c>
      <c r="G375" s="204" t="s">
        <v>212</v>
      </c>
      <c r="H375" s="205">
        <v>0.5</v>
      </c>
      <c r="I375" s="206"/>
      <c r="J375" s="207">
        <f>ROUND(I375*H375,2)</f>
        <v>0</v>
      </c>
      <c r="K375" s="203" t="s">
        <v>30</v>
      </c>
      <c r="L375" s="61"/>
      <c r="M375" s="208" t="s">
        <v>30</v>
      </c>
      <c r="N375" s="209" t="s">
        <v>45</v>
      </c>
      <c r="O375" s="42"/>
      <c r="P375" s="210">
        <f>O375*H375</f>
        <v>0</v>
      </c>
      <c r="Q375" s="210">
        <v>0</v>
      </c>
      <c r="R375" s="210">
        <f>Q375*H375</f>
        <v>0</v>
      </c>
      <c r="S375" s="210">
        <v>0</v>
      </c>
      <c r="T375" s="211">
        <f>S375*H375</f>
        <v>0</v>
      </c>
      <c r="AR375" s="24" t="s">
        <v>193</v>
      </c>
      <c r="AT375" s="24" t="s">
        <v>188</v>
      </c>
      <c r="AU375" s="24" t="s">
        <v>82</v>
      </c>
      <c r="AY375" s="24" t="s">
        <v>186</v>
      </c>
      <c r="BE375" s="212">
        <f>IF(N375="základní",J375,0)</f>
        <v>0</v>
      </c>
      <c r="BF375" s="212">
        <f>IF(N375="snížená",J375,0)</f>
        <v>0</v>
      </c>
      <c r="BG375" s="212">
        <f>IF(N375="zákl. přenesená",J375,0)</f>
        <v>0</v>
      </c>
      <c r="BH375" s="212">
        <f>IF(N375="sníž. přenesená",J375,0)</f>
        <v>0</v>
      </c>
      <c r="BI375" s="212">
        <f>IF(N375="nulová",J375,0)</f>
        <v>0</v>
      </c>
      <c r="BJ375" s="24" t="s">
        <v>82</v>
      </c>
      <c r="BK375" s="212">
        <f>ROUND(I375*H375,2)</f>
        <v>0</v>
      </c>
      <c r="BL375" s="24" t="s">
        <v>193</v>
      </c>
      <c r="BM375" s="24" t="s">
        <v>1162</v>
      </c>
    </row>
    <row r="376" spans="2:65" s="12" customFormat="1" ht="13.5">
      <c r="B376" s="216"/>
      <c r="C376" s="217"/>
      <c r="D376" s="213" t="s">
        <v>197</v>
      </c>
      <c r="E376" s="218" t="s">
        <v>30</v>
      </c>
      <c r="F376" s="219" t="s">
        <v>1156</v>
      </c>
      <c r="G376" s="217"/>
      <c r="H376" s="220">
        <v>0.5</v>
      </c>
      <c r="I376" s="221"/>
      <c r="J376" s="217"/>
      <c r="K376" s="217"/>
      <c r="L376" s="222"/>
      <c r="M376" s="223"/>
      <c r="N376" s="224"/>
      <c r="O376" s="224"/>
      <c r="P376" s="224"/>
      <c r="Q376" s="224"/>
      <c r="R376" s="224"/>
      <c r="S376" s="224"/>
      <c r="T376" s="225"/>
      <c r="AT376" s="226" t="s">
        <v>197</v>
      </c>
      <c r="AU376" s="226" t="s">
        <v>82</v>
      </c>
      <c r="AV376" s="12" t="s">
        <v>84</v>
      </c>
      <c r="AW376" s="12" t="s">
        <v>37</v>
      </c>
      <c r="AX376" s="12" t="s">
        <v>74</v>
      </c>
      <c r="AY376" s="226" t="s">
        <v>186</v>
      </c>
    </row>
    <row r="377" spans="2:65" s="14" customFormat="1" ht="13.5">
      <c r="B377" s="237"/>
      <c r="C377" s="238"/>
      <c r="D377" s="213" t="s">
        <v>197</v>
      </c>
      <c r="E377" s="239" t="s">
        <v>30</v>
      </c>
      <c r="F377" s="240" t="s">
        <v>235</v>
      </c>
      <c r="G377" s="238"/>
      <c r="H377" s="241">
        <v>0.5</v>
      </c>
      <c r="I377" s="242"/>
      <c r="J377" s="238"/>
      <c r="K377" s="238"/>
      <c r="L377" s="243"/>
      <c r="M377" s="244"/>
      <c r="N377" s="245"/>
      <c r="O377" s="245"/>
      <c r="P377" s="245"/>
      <c r="Q377" s="245"/>
      <c r="R377" s="245"/>
      <c r="S377" s="245"/>
      <c r="T377" s="246"/>
      <c r="AT377" s="247" t="s">
        <v>197</v>
      </c>
      <c r="AU377" s="247" t="s">
        <v>82</v>
      </c>
      <c r="AV377" s="14" t="s">
        <v>193</v>
      </c>
      <c r="AW377" s="14" t="s">
        <v>37</v>
      </c>
      <c r="AX377" s="14" t="s">
        <v>82</v>
      </c>
      <c r="AY377" s="247" t="s">
        <v>186</v>
      </c>
    </row>
    <row r="378" spans="2:65" s="1" customFormat="1" ht="16.5" customHeight="1">
      <c r="B378" s="41"/>
      <c r="C378" s="201" t="s">
        <v>551</v>
      </c>
      <c r="D378" s="201" t="s">
        <v>188</v>
      </c>
      <c r="E378" s="202" t="s">
        <v>1163</v>
      </c>
      <c r="F378" s="203" t="s">
        <v>1164</v>
      </c>
      <c r="G378" s="204" t="s">
        <v>212</v>
      </c>
      <c r="H378" s="205">
        <v>1</v>
      </c>
      <c r="I378" s="206"/>
      <c r="J378" s="207">
        <f>ROUND(I378*H378,2)</f>
        <v>0</v>
      </c>
      <c r="K378" s="203" t="s">
        <v>30</v>
      </c>
      <c r="L378" s="61"/>
      <c r="M378" s="208" t="s">
        <v>30</v>
      </c>
      <c r="N378" s="209" t="s">
        <v>45</v>
      </c>
      <c r="O378" s="42"/>
      <c r="P378" s="210">
        <f>O378*H378</f>
        <v>0</v>
      </c>
      <c r="Q378" s="210">
        <v>0</v>
      </c>
      <c r="R378" s="210">
        <f>Q378*H378</f>
        <v>0</v>
      </c>
      <c r="S378" s="210">
        <v>0</v>
      </c>
      <c r="T378" s="211">
        <f>S378*H378</f>
        <v>0</v>
      </c>
      <c r="AR378" s="24" t="s">
        <v>193</v>
      </c>
      <c r="AT378" s="24" t="s">
        <v>188</v>
      </c>
      <c r="AU378" s="24" t="s">
        <v>82</v>
      </c>
      <c r="AY378" s="24" t="s">
        <v>186</v>
      </c>
      <c r="BE378" s="212">
        <f>IF(N378="základní",J378,0)</f>
        <v>0</v>
      </c>
      <c r="BF378" s="212">
        <f>IF(N378="snížená",J378,0)</f>
        <v>0</v>
      </c>
      <c r="BG378" s="212">
        <f>IF(N378="zákl. přenesená",J378,0)</f>
        <v>0</v>
      </c>
      <c r="BH378" s="212">
        <f>IF(N378="sníž. přenesená",J378,0)</f>
        <v>0</v>
      </c>
      <c r="BI378" s="212">
        <f>IF(N378="nulová",J378,0)</f>
        <v>0</v>
      </c>
      <c r="BJ378" s="24" t="s">
        <v>82</v>
      </c>
      <c r="BK378" s="212">
        <f>ROUND(I378*H378,2)</f>
        <v>0</v>
      </c>
      <c r="BL378" s="24" t="s">
        <v>193</v>
      </c>
      <c r="BM378" s="24" t="s">
        <v>1165</v>
      </c>
    </row>
    <row r="379" spans="2:65" s="1" customFormat="1" ht="16.5" customHeight="1">
      <c r="B379" s="41"/>
      <c r="C379" s="201" t="s">
        <v>556</v>
      </c>
      <c r="D379" s="201" t="s">
        <v>188</v>
      </c>
      <c r="E379" s="202" t="s">
        <v>1166</v>
      </c>
      <c r="F379" s="203" t="s">
        <v>1167</v>
      </c>
      <c r="G379" s="204" t="s">
        <v>212</v>
      </c>
      <c r="H379" s="205">
        <v>0.5</v>
      </c>
      <c r="I379" s="206"/>
      <c r="J379" s="207">
        <f>ROUND(I379*H379,2)</f>
        <v>0</v>
      </c>
      <c r="K379" s="203" t="s">
        <v>30</v>
      </c>
      <c r="L379" s="61"/>
      <c r="M379" s="208" t="s">
        <v>30</v>
      </c>
      <c r="N379" s="209" t="s">
        <v>45</v>
      </c>
      <c r="O379" s="42"/>
      <c r="P379" s="210">
        <f>O379*H379</f>
        <v>0</v>
      </c>
      <c r="Q379" s="210">
        <v>0</v>
      </c>
      <c r="R379" s="210">
        <f>Q379*H379</f>
        <v>0</v>
      </c>
      <c r="S379" s="210">
        <v>0</v>
      </c>
      <c r="T379" s="211">
        <f>S379*H379</f>
        <v>0</v>
      </c>
      <c r="AR379" s="24" t="s">
        <v>193</v>
      </c>
      <c r="AT379" s="24" t="s">
        <v>188</v>
      </c>
      <c r="AU379" s="24" t="s">
        <v>82</v>
      </c>
      <c r="AY379" s="24" t="s">
        <v>186</v>
      </c>
      <c r="BE379" s="212">
        <f>IF(N379="základní",J379,0)</f>
        <v>0</v>
      </c>
      <c r="BF379" s="212">
        <f>IF(N379="snížená",J379,0)</f>
        <v>0</v>
      </c>
      <c r="BG379" s="212">
        <f>IF(N379="zákl. přenesená",J379,0)</f>
        <v>0</v>
      </c>
      <c r="BH379" s="212">
        <f>IF(N379="sníž. přenesená",J379,0)</f>
        <v>0</v>
      </c>
      <c r="BI379" s="212">
        <f>IF(N379="nulová",J379,0)</f>
        <v>0</v>
      </c>
      <c r="BJ379" s="24" t="s">
        <v>82</v>
      </c>
      <c r="BK379" s="212">
        <f>ROUND(I379*H379,2)</f>
        <v>0</v>
      </c>
      <c r="BL379" s="24" t="s">
        <v>193</v>
      </c>
      <c r="BM379" s="24" t="s">
        <v>1168</v>
      </c>
    </row>
    <row r="380" spans="2:65" s="1" customFormat="1" ht="16.5" customHeight="1">
      <c r="B380" s="41"/>
      <c r="C380" s="201" t="s">
        <v>562</v>
      </c>
      <c r="D380" s="201" t="s">
        <v>188</v>
      </c>
      <c r="E380" s="202" t="s">
        <v>1169</v>
      </c>
      <c r="F380" s="203" t="s">
        <v>1170</v>
      </c>
      <c r="G380" s="204" t="s">
        <v>212</v>
      </c>
      <c r="H380" s="205">
        <v>1</v>
      </c>
      <c r="I380" s="206"/>
      <c r="J380" s="207">
        <f>ROUND(I380*H380,2)</f>
        <v>0</v>
      </c>
      <c r="K380" s="203" t="s">
        <v>30</v>
      </c>
      <c r="L380" s="61"/>
      <c r="M380" s="208" t="s">
        <v>30</v>
      </c>
      <c r="N380" s="209" t="s">
        <v>45</v>
      </c>
      <c r="O380" s="42"/>
      <c r="P380" s="210">
        <f>O380*H380</f>
        <v>0</v>
      </c>
      <c r="Q380" s="210">
        <v>0</v>
      </c>
      <c r="R380" s="210">
        <f>Q380*H380</f>
        <v>0</v>
      </c>
      <c r="S380" s="210">
        <v>0</v>
      </c>
      <c r="T380" s="211">
        <f>S380*H380</f>
        <v>0</v>
      </c>
      <c r="AR380" s="24" t="s">
        <v>193</v>
      </c>
      <c r="AT380" s="24" t="s">
        <v>188</v>
      </c>
      <c r="AU380" s="24" t="s">
        <v>82</v>
      </c>
      <c r="AY380" s="24" t="s">
        <v>186</v>
      </c>
      <c r="BE380" s="212">
        <f>IF(N380="základní",J380,0)</f>
        <v>0</v>
      </c>
      <c r="BF380" s="212">
        <f>IF(N380="snížená",J380,0)</f>
        <v>0</v>
      </c>
      <c r="BG380" s="212">
        <f>IF(N380="zákl. přenesená",J380,0)</f>
        <v>0</v>
      </c>
      <c r="BH380" s="212">
        <f>IF(N380="sníž. přenesená",J380,0)</f>
        <v>0</v>
      </c>
      <c r="BI380" s="212">
        <f>IF(N380="nulová",J380,0)</f>
        <v>0</v>
      </c>
      <c r="BJ380" s="24" t="s">
        <v>82</v>
      </c>
      <c r="BK380" s="212">
        <f>ROUND(I380*H380,2)</f>
        <v>0</v>
      </c>
      <c r="BL380" s="24" t="s">
        <v>193</v>
      </c>
      <c r="BM380" s="24" t="s">
        <v>1171</v>
      </c>
    </row>
    <row r="381" spans="2:65" s="12" customFormat="1" ht="13.5">
      <c r="B381" s="216"/>
      <c r="C381" s="217"/>
      <c r="D381" s="213" t="s">
        <v>197</v>
      </c>
      <c r="E381" s="218" t="s">
        <v>30</v>
      </c>
      <c r="F381" s="219" t="s">
        <v>82</v>
      </c>
      <c r="G381" s="217"/>
      <c r="H381" s="220">
        <v>1</v>
      </c>
      <c r="I381" s="221"/>
      <c r="J381" s="217"/>
      <c r="K381" s="217"/>
      <c r="L381" s="222"/>
      <c r="M381" s="223"/>
      <c r="N381" s="224"/>
      <c r="O381" s="224"/>
      <c r="P381" s="224"/>
      <c r="Q381" s="224"/>
      <c r="R381" s="224"/>
      <c r="S381" s="224"/>
      <c r="T381" s="225"/>
      <c r="AT381" s="226" t="s">
        <v>197</v>
      </c>
      <c r="AU381" s="226" t="s">
        <v>82</v>
      </c>
      <c r="AV381" s="12" t="s">
        <v>84</v>
      </c>
      <c r="AW381" s="12" t="s">
        <v>37</v>
      </c>
      <c r="AX381" s="12" t="s">
        <v>74</v>
      </c>
      <c r="AY381" s="226" t="s">
        <v>186</v>
      </c>
    </row>
    <row r="382" spans="2:65" s="14" customFormat="1" ht="13.5">
      <c r="B382" s="237"/>
      <c r="C382" s="238"/>
      <c r="D382" s="213" t="s">
        <v>197</v>
      </c>
      <c r="E382" s="239" t="s">
        <v>30</v>
      </c>
      <c r="F382" s="240" t="s">
        <v>235</v>
      </c>
      <c r="G382" s="238"/>
      <c r="H382" s="241">
        <v>1</v>
      </c>
      <c r="I382" s="242"/>
      <c r="J382" s="238"/>
      <c r="K382" s="238"/>
      <c r="L382" s="243"/>
      <c r="M382" s="244"/>
      <c r="N382" s="245"/>
      <c r="O382" s="245"/>
      <c r="P382" s="245"/>
      <c r="Q382" s="245"/>
      <c r="R382" s="245"/>
      <c r="S382" s="245"/>
      <c r="T382" s="246"/>
      <c r="AT382" s="247" t="s">
        <v>197</v>
      </c>
      <c r="AU382" s="247" t="s">
        <v>82</v>
      </c>
      <c r="AV382" s="14" t="s">
        <v>193</v>
      </c>
      <c r="AW382" s="14" t="s">
        <v>37</v>
      </c>
      <c r="AX382" s="14" t="s">
        <v>82</v>
      </c>
      <c r="AY382" s="247" t="s">
        <v>186</v>
      </c>
    </row>
    <row r="383" spans="2:65" s="1" customFormat="1" ht="25.5" customHeight="1">
      <c r="B383" s="41"/>
      <c r="C383" s="201" t="s">
        <v>570</v>
      </c>
      <c r="D383" s="201" t="s">
        <v>188</v>
      </c>
      <c r="E383" s="202" t="s">
        <v>1172</v>
      </c>
      <c r="F383" s="203" t="s">
        <v>1173</v>
      </c>
      <c r="G383" s="204" t="s">
        <v>212</v>
      </c>
      <c r="H383" s="205">
        <v>0.5</v>
      </c>
      <c r="I383" s="206"/>
      <c r="J383" s="207">
        <f>ROUND(I383*H383,2)</f>
        <v>0</v>
      </c>
      <c r="K383" s="203" t="s">
        <v>30</v>
      </c>
      <c r="L383" s="61"/>
      <c r="M383" s="208" t="s">
        <v>30</v>
      </c>
      <c r="N383" s="209" t="s">
        <v>45</v>
      </c>
      <c r="O383" s="42"/>
      <c r="P383" s="210">
        <f>O383*H383</f>
        <v>0</v>
      </c>
      <c r="Q383" s="210">
        <v>0</v>
      </c>
      <c r="R383" s="210">
        <f>Q383*H383</f>
        <v>0</v>
      </c>
      <c r="S383" s="210">
        <v>0</v>
      </c>
      <c r="T383" s="211">
        <f>S383*H383</f>
        <v>0</v>
      </c>
      <c r="AR383" s="24" t="s">
        <v>193</v>
      </c>
      <c r="AT383" s="24" t="s">
        <v>188</v>
      </c>
      <c r="AU383" s="24" t="s">
        <v>82</v>
      </c>
      <c r="AY383" s="24" t="s">
        <v>186</v>
      </c>
      <c r="BE383" s="212">
        <f>IF(N383="základní",J383,0)</f>
        <v>0</v>
      </c>
      <c r="BF383" s="212">
        <f>IF(N383="snížená",J383,0)</f>
        <v>0</v>
      </c>
      <c r="BG383" s="212">
        <f>IF(N383="zákl. přenesená",J383,0)</f>
        <v>0</v>
      </c>
      <c r="BH383" s="212">
        <f>IF(N383="sníž. přenesená",J383,0)</f>
        <v>0</v>
      </c>
      <c r="BI383" s="212">
        <f>IF(N383="nulová",J383,0)</f>
        <v>0</v>
      </c>
      <c r="BJ383" s="24" t="s">
        <v>82</v>
      </c>
      <c r="BK383" s="212">
        <f>ROUND(I383*H383,2)</f>
        <v>0</v>
      </c>
      <c r="BL383" s="24" t="s">
        <v>193</v>
      </c>
      <c r="BM383" s="24" t="s">
        <v>1174</v>
      </c>
    </row>
    <row r="384" spans="2:65" s="12" customFormat="1" ht="13.5">
      <c r="B384" s="216"/>
      <c r="C384" s="217"/>
      <c r="D384" s="213" t="s">
        <v>197</v>
      </c>
      <c r="E384" s="218" t="s">
        <v>30</v>
      </c>
      <c r="F384" s="219" t="s">
        <v>1156</v>
      </c>
      <c r="G384" s="217"/>
      <c r="H384" s="220">
        <v>0.5</v>
      </c>
      <c r="I384" s="221"/>
      <c r="J384" s="217"/>
      <c r="K384" s="217"/>
      <c r="L384" s="222"/>
      <c r="M384" s="223"/>
      <c r="N384" s="224"/>
      <c r="O384" s="224"/>
      <c r="P384" s="224"/>
      <c r="Q384" s="224"/>
      <c r="R384" s="224"/>
      <c r="S384" s="224"/>
      <c r="T384" s="225"/>
      <c r="AT384" s="226" t="s">
        <v>197</v>
      </c>
      <c r="AU384" s="226" t="s">
        <v>82</v>
      </c>
      <c r="AV384" s="12" t="s">
        <v>84</v>
      </c>
      <c r="AW384" s="12" t="s">
        <v>37</v>
      </c>
      <c r="AX384" s="12" t="s">
        <v>74</v>
      </c>
      <c r="AY384" s="226" t="s">
        <v>186</v>
      </c>
    </row>
    <row r="385" spans="2:65" s="14" customFormat="1" ht="13.5">
      <c r="B385" s="237"/>
      <c r="C385" s="238"/>
      <c r="D385" s="213" t="s">
        <v>197</v>
      </c>
      <c r="E385" s="239" t="s">
        <v>30</v>
      </c>
      <c r="F385" s="240" t="s">
        <v>235</v>
      </c>
      <c r="G385" s="238"/>
      <c r="H385" s="241">
        <v>0.5</v>
      </c>
      <c r="I385" s="242"/>
      <c r="J385" s="238"/>
      <c r="K385" s="238"/>
      <c r="L385" s="243"/>
      <c r="M385" s="244"/>
      <c r="N385" s="245"/>
      <c r="O385" s="245"/>
      <c r="P385" s="245"/>
      <c r="Q385" s="245"/>
      <c r="R385" s="245"/>
      <c r="S385" s="245"/>
      <c r="T385" s="246"/>
      <c r="AT385" s="247" t="s">
        <v>197</v>
      </c>
      <c r="AU385" s="247" t="s">
        <v>82</v>
      </c>
      <c r="AV385" s="14" t="s">
        <v>193</v>
      </c>
      <c r="AW385" s="14" t="s">
        <v>37</v>
      </c>
      <c r="AX385" s="14" t="s">
        <v>82</v>
      </c>
      <c r="AY385" s="247" t="s">
        <v>186</v>
      </c>
    </row>
    <row r="386" spans="2:65" s="1" customFormat="1" ht="16.5" customHeight="1">
      <c r="B386" s="41"/>
      <c r="C386" s="201" t="s">
        <v>576</v>
      </c>
      <c r="D386" s="201" t="s">
        <v>188</v>
      </c>
      <c r="E386" s="202" t="s">
        <v>237</v>
      </c>
      <c r="F386" s="203" t="s">
        <v>238</v>
      </c>
      <c r="G386" s="204" t="s">
        <v>212</v>
      </c>
      <c r="H386" s="205">
        <v>12.5</v>
      </c>
      <c r="I386" s="206"/>
      <c r="J386" s="207">
        <f>ROUND(I386*H386,2)</f>
        <v>0</v>
      </c>
      <c r="K386" s="203" t="s">
        <v>30</v>
      </c>
      <c r="L386" s="61"/>
      <c r="M386" s="208" t="s">
        <v>30</v>
      </c>
      <c r="N386" s="209" t="s">
        <v>45</v>
      </c>
      <c r="O386" s="42"/>
      <c r="P386" s="210">
        <f>O386*H386</f>
        <v>0</v>
      </c>
      <c r="Q386" s="210">
        <v>0</v>
      </c>
      <c r="R386" s="210">
        <f>Q386*H386</f>
        <v>0</v>
      </c>
      <c r="S386" s="210">
        <v>0</v>
      </c>
      <c r="T386" s="211">
        <f>S386*H386</f>
        <v>0</v>
      </c>
      <c r="AR386" s="24" t="s">
        <v>193</v>
      </c>
      <c r="AT386" s="24" t="s">
        <v>188</v>
      </c>
      <c r="AU386" s="24" t="s">
        <v>82</v>
      </c>
      <c r="AY386" s="24" t="s">
        <v>186</v>
      </c>
      <c r="BE386" s="212">
        <f>IF(N386="základní",J386,0)</f>
        <v>0</v>
      </c>
      <c r="BF386" s="212">
        <f>IF(N386="snížená",J386,0)</f>
        <v>0</v>
      </c>
      <c r="BG386" s="212">
        <f>IF(N386="zákl. přenesená",J386,0)</f>
        <v>0</v>
      </c>
      <c r="BH386" s="212">
        <f>IF(N386="sníž. přenesená",J386,0)</f>
        <v>0</v>
      </c>
      <c r="BI386" s="212">
        <f>IF(N386="nulová",J386,0)</f>
        <v>0</v>
      </c>
      <c r="BJ386" s="24" t="s">
        <v>82</v>
      </c>
      <c r="BK386" s="212">
        <f>ROUND(I386*H386,2)</f>
        <v>0</v>
      </c>
      <c r="BL386" s="24" t="s">
        <v>193</v>
      </c>
      <c r="BM386" s="24" t="s">
        <v>1175</v>
      </c>
    </row>
    <row r="387" spans="2:65" s="12" customFormat="1" ht="13.5">
      <c r="B387" s="216"/>
      <c r="C387" s="217"/>
      <c r="D387" s="213" t="s">
        <v>197</v>
      </c>
      <c r="E387" s="218" t="s">
        <v>30</v>
      </c>
      <c r="F387" s="219" t="s">
        <v>1176</v>
      </c>
      <c r="G387" s="217"/>
      <c r="H387" s="220">
        <v>12.5</v>
      </c>
      <c r="I387" s="221"/>
      <c r="J387" s="217"/>
      <c r="K387" s="217"/>
      <c r="L387" s="222"/>
      <c r="M387" s="223"/>
      <c r="N387" s="224"/>
      <c r="O387" s="224"/>
      <c r="P387" s="224"/>
      <c r="Q387" s="224"/>
      <c r="R387" s="224"/>
      <c r="S387" s="224"/>
      <c r="T387" s="225"/>
      <c r="AT387" s="226" t="s">
        <v>197</v>
      </c>
      <c r="AU387" s="226" t="s">
        <v>82</v>
      </c>
      <c r="AV387" s="12" t="s">
        <v>84</v>
      </c>
      <c r="AW387" s="12" t="s">
        <v>37</v>
      </c>
      <c r="AX387" s="12" t="s">
        <v>74</v>
      </c>
      <c r="AY387" s="226" t="s">
        <v>186</v>
      </c>
    </row>
    <row r="388" spans="2:65" s="14" customFormat="1" ht="13.5">
      <c r="B388" s="237"/>
      <c r="C388" s="238"/>
      <c r="D388" s="213" t="s">
        <v>197</v>
      </c>
      <c r="E388" s="239" t="s">
        <v>30</v>
      </c>
      <c r="F388" s="240" t="s">
        <v>235</v>
      </c>
      <c r="G388" s="238"/>
      <c r="H388" s="241">
        <v>12.5</v>
      </c>
      <c r="I388" s="242"/>
      <c r="J388" s="238"/>
      <c r="K388" s="238"/>
      <c r="L388" s="243"/>
      <c r="M388" s="244"/>
      <c r="N388" s="245"/>
      <c r="O388" s="245"/>
      <c r="P388" s="245"/>
      <c r="Q388" s="245"/>
      <c r="R388" s="245"/>
      <c r="S388" s="245"/>
      <c r="T388" s="246"/>
      <c r="AT388" s="247" t="s">
        <v>197</v>
      </c>
      <c r="AU388" s="247" t="s">
        <v>82</v>
      </c>
      <c r="AV388" s="14" t="s">
        <v>193</v>
      </c>
      <c r="AW388" s="14" t="s">
        <v>37</v>
      </c>
      <c r="AX388" s="14" t="s">
        <v>82</v>
      </c>
      <c r="AY388" s="247" t="s">
        <v>186</v>
      </c>
    </row>
    <row r="389" spans="2:65" s="1" customFormat="1" ht="16.5" customHeight="1">
      <c r="B389" s="41"/>
      <c r="C389" s="201" t="s">
        <v>582</v>
      </c>
      <c r="D389" s="201" t="s">
        <v>188</v>
      </c>
      <c r="E389" s="202" t="s">
        <v>244</v>
      </c>
      <c r="F389" s="203" t="s">
        <v>245</v>
      </c>
      <c r="G389" s="204" t="s">
        <v>212</v>
      </c>
      <c r="H389" s="205">
        <v>6.25</v>
      </c>
      <c r="I389" s="206"/>
      <c r="J389" s="207">
        <f>ROUND(I389*H389,2)</f>
        <v>0</v>
      </c>
      <c r="K389" s="203" t="s">
        <v>30</v>
      </c>
      <c r="L389" s="61"/>
      <c r="M389" s="208" t="s">
        <v>30</v>
      </c>
      <c r="N389" s="209" t="s">
        <v>45</v>
      </c>
      <c r="O389" s="42"/>
      <c r="P389" s="210">
        <f>O389*H389</f>
        <v>0</v>
      </c>
      <c r="Q389" s="210">
        <v>0</v>
      </c>
      <c r="R389" s="210">
        <f>Q389*H389</f>
        <v>0</v>
      </c>
      <c r="S389" s="210">
        <v>0</v>
      </c>
      <c r="T389" s="211">
        <f>S389*H389</f>
        <v>0</v>
      </c>
      <c r="AR389" s="24" t="s">
        <v>193</v>
      </c>
      <c r="AT389" s="24" t="s">
        <v>188</v>
      </c>
      <c r="AU389" s="24" t="s">
        <v>82</v>
      </c>
      <c r="AY389" s="24" t="s">
        <v>186</v>
      </c>
      <c r="BE389" s="212">
        <f>IF(N389="základní",J389,0)</f>
        <v>0</v>
      </c>
      <c r="BF389" s="212">
        <f>IF(N389="snížená",J389,0)</f>
        <v>0</v>
      </c>
      <c r="BG389" s="212">
        <f>IF(N389="zákl. přenesená",J389,0)</f>
        <v>0</v>
      </c>
      <c r="BH389" s="212">
        <f>IF(N389="sníž. přenesená",J389,0)</f>
        <v>0</v>
      </c>
      <c r="BI389" s="212">
        <f>IF(N389="nulová",J389,0)</f>
        <v>0</v>
      </c>
      <c r="BJ389" s="24" t="s">
        <v>82</v>
      </c>
      <c r="BK389" s="212">
        <f>ROUND(I389*H389,2)</f>
        <v>0</v>
      </c>
      <c r="BL389" s="24" t="s">
        <v>193</v>
      </c>
      <c r="BM389" s="24" t="s">
        <v>1177</v>
      </c>
    </row>
    <row r="390" spans="2:65" s="12" customFormat="1" ht="13.5">
      <c r="B390" s="216"/>
      <c r="C390" s="217"/>
      <c r="D390" s="213" t="s">
        <v>197</v>
      </c>
      <c r="E390" s="218" t="s">
        <v>30</v>
      </c>
      <c r="F390" s="219" t="s">
        <v>1178</v>
      </c>
      <c r="G390" s="217"/>
      <c r="H390" s="220">
        <v>6.25</v>
      </c>
      <c r="I390" s="221"/>
      <c r="J390" s="217"/>
      <c r="K390" s="217"/>
      <c r="L390" s="222"/>
      <c r="M390" s="223"/>
      <c r="N390" s="224"/>
      <c r="O390" s="224"/>
      <c r="P390" s="224"/>
      <c r="Q390" s="224"/>
      <c r="R390" s="224"/>
      <c r="S390" s="224"/>
      <c r="T390" s="225"/>
      <c r="AT390" s="226" t="s">
        <v>197</v>
      </c>
      <c r="AU390" s="226" t="s">
        <v>82</v>
      </c>
      <c r="AV390" s="12" t="s">
        <v>84</v>
      </c>
      <c r="AW390" s="12" t="s">
        <v>37</v>
      </c>
      <c r="AX390" s="12" t="s">
        <v>74</v>
      </c>
      <c r="AY390" s="226" t="s">
        <v>186</v>
      </c>
    </row>
    <row r="391" spans="2:65" s="14" customFormat="1" ht="13.5">
      <c r="B391" s="237"/>
      <c r="C391" s="238"/>
      <c r="D391" s="213" t="s">
        <v>197</v>
      </c>
      <c r="E391" s="239" t="s">
        <v>30</v>
      </c>
      <c r="F391" s="240" t="s">
        <v>235</v>
      </c>
      <c r="G391" s="238"/>
      <c r="H391" s="241">
        <v>6.25</v>
      </c>
      <c r="I391" s="242"/>
      <c r="J391" s="238"/>
      <c r="K391" s="238"/>
      <c r="L391" s="243"/>
      <c r="M391" s="244"/>
      <c r="N391" s="245"/>
      <c r="O391" s="245"/>
      <c r="P391" s="245"/>
      <c r="Q391" s="245"/>
      <c r="R391" s="245"/>
      <c r="S391" s="245"/>
      <c r="T391" s="246"/>
      <c r="AT391" s="247" t="s">
        <v>197</v>
      </c>
      <c r="AU391" s="247" t="s">
        <v>82</v>
      </c>
      <c r="AV391" s="14" t="s">
        <v>193</v>
      </c>
      <c r="AW391" s="14" t="s">
        <v>37</v>
      </c>
      <c r="AX391" s="14" t="s">
        <v>82</v>
      </c>
      <c r="AY391" s="247" t="s">
        <v>186</v>
      </c>
    </row>
    <row r="392" spans="2:65" s="1" customFormat="1" ht="25.5" customHeight="1">
      <c r="B392" s="41"/>
      <c r="C392" s="201" t="s">
        <v>587</v>
      </c>
      <c r="D392" s="201" t="s">
        <v>188</v>
      </c>
      <c r="E392" s="202" t="s">
        <v>646</v>
      </c>
      <c r="F392" s="203" t="s">
        <v>647</v>
      </c>
      <c r="G392" s="204" t="s">
        <v>212</v>
      </c>
      <c r="H392" s="205">
        <v>12.5</v>
      </c>
      <c r="I392" s="206"/>
      <c r="J392" s="207">
        <f>ROUND(I392*H392,2)</f>
        <v>0</v>
      </c>
      <c r="K392" s="203" t="s">
        <v>30</v>
      </c>
      <c r="L392" s="61"/>
      <c r="M392" s="208" t="s">
        <v>30</v>
      </c>
      <c r="N392" s="209" t="s">
        <v>45</v>
      </c>
      <c r="O392" s="42"/>
      <c r="P392" s="210">
        <f>O392*H392</f>
        <v>0</v>
      </c>
      <c r="Q392" s="210">
        <v>0</v>
      </c>
      <c r="R392" s="210">
        <f>Q392*H392</f>
        <v>0</v>
      </c>
      <c r="S392" s="210">
        <v>0</v>
      </c>
      <c r="T392" s="211">
        <f>S392*H392</f>
        <v>0</v>
      </c>
      <c r="AR392" s="24" t="s">
        <v>193</v>
      </c>
      <c r="AT392" s="24" t="s">
        <v>188</v>
      </c>
      <c r="AU392" s="24" t="s">
        <v>82</v>
      </c>
      <c r="AY392" s="24" t="s">
        <v>186</v>
      </c>
      <c r="BE392" s="212">
        <f>IF(N392="základní",J392,0)</f>
        <v>0</v>
      </c>
      <c r="BF392" s="212">
        <f>IF(N392="snížená",J392,0)</f>
        <v>0</v>
      </c>
      <c r="BG392" s="212">
        <f>IF(N392="zákl. přenesená",J392,0)</f>
        <v>0</v>
      </c>
      <c r="BH392" s="212">
        <f>IF(N392="sníž. přenesená",J392,0)</f>
        <v>0</v>
      </c>
      <c r="BI392" s="212">
        <f>IF(N392="nulová",J392,0)</f>
        <v>0</v>
      </c>
      <c r="BJ392" s="24" t="s">
        <v>82</v>
      </c>
      <c r="BK392" s="212">
        <f>ROUND(I392*H392,2)</f>
        <v>0</v>
      </c>
      <c r="BL392" s="24" t="s">
        <v>193</v>
      </c>
      <c r="BM392" s="24" t="s">
        <v>1179</v>
      </c>
    </row>
    <row r="393" spans="2:65" s="12" customFormat="1" ht="13.5">
      <c r="B393" s="216"/>
      <c r="C393" s="217"/>
      <c r="D393" s="213" t="s">
        <v>197</v>
      </c>
      <c r="E393" s="218" t="s">
        <v>30</v>
      </c>
      <c r="F393" s="219" t="s">
        <v>1176</v>
      </c>
      <c r="G393" s="217"/>
      <c r="H393" s="220">
        <v>12.5</v>
      </c>
      <c r="I393" s="221"/>
      <c r="J393" s="217"/>
      <c r="K393" s="217"/>
      <c r="L393" s="222"/>
      <c r="M393" s="223"/>
      <c r="N393" s="224"/>
      <c r="O393" s="224"/>
      <c r="P393" s="224"/>
      <c r="Q393" s="224"/>
      <c r="R393" s="224"/>
      <c r="S393" s="224"/>
      <c r="T393" s="225"/>
      <c r="AT393" s="226" t="s">
        <v>197</v>
      </c>
      <c r="AU393" s="226" t="s">
        <v>82</v>
      </c>
      <c r="AV393" s="12" t="s">
        <v>84</v>
      </c>
      <c r="AW393" s="12" t="s">
        <v>37</v>
      </c>
      <c r="AX393" s="12" t="s">
        <v>74</v>
      </c>
      <c r="AY393" s="226" t="s">
        <v>186</v>
      </c>
    </row>
    <row r="394" spans="2:65" s="14" customFormat="1" ht="13.5">
      <c r="B394" s="237"/>
      <c r="C394" s="238"/>
      <c r="D394" s="213" t="s">
        <v>197</v>
      </c>
      <c r="E394" s="239" t="s">
        <v>30</v>
      </c>
      <c r="F394" s="240" t="s">
        <v>235</v>
      </c>
      <c r="G394" s="238"/>
      <c r="H394" s="241">
        <v>12.5</v>
      </c>
      <c r="I394" s="242"/>
      <c r="J394" s="238"/>
      <c r="K394" s="238"/>
      <c r="L394" s="243"/>
      <c r="M394" s="244"/>
      <c r="N394" s="245"/>
      <c r="O394" s="245"/>
      <c r="P394" s="245"/>
      <c r="Q394" s="245"/>
      <c r="R394" s="245"/>
      <c r="S394" s="245"/>
      <c r="T394" s="246"/>
      <c r="AT394" s="247" t="s">
        <v>197</v>
      </c>
      <c r="AU394" s="247" t="s">
        <v>82</v>
      </c>
      <c r="AV394" s="14" t="s">
        <v>193</v>
      </c>
      <c r="AW394" s="14" t="s">
        <v>37</v>
      </c>
      <c r="AX394" s="14" t="s">
        <v>82</v>
      </c>
      <c r="AY394" s="247" t="s">
        <v>186</v>
      </c>
    </row>
    <row r="395" spans="2:65" s="1" customFormat="1" ht="25.5" customHeight="1">
      <c r="B395" s="41"/>
      <c r="C395" s="201" t="s">
        <v>592</v>
      </c>
      <c r="D395" s="201" t="s">
        <v>188</v>
      </c>
      <c r="E395" s="202" t="s">
        <v>651</v>
      </c>
      <c r="F395" s="203" t="s">
        <v>652</v>
      </c>
      <c r="G395" s="204" t="s">
        <v>212</v>
      </c>
      <c r="H395" s="205">
        <v>6.25</v>
      </c>
      <c r="I395" s="206"/>
      <c r="J395" s="207">
        <f>ROUND(I395*H395,2)</f>
        <v>0</v>
      </c>
      <c r="K395" s="203" t="s">
        <v>30</v>
      </c>
      <c r="L395" s="61"/>
      <c r="M395" s="208" t="s">
        <v>30</v>
      </c>
      <c r="N395" s="209" t="s">
        <v>45</v>
      </c>
      <c r="O395" s="42"/>
      <c r="P395" s="210">
        <f>O395*H395</f>
        <v>0</v>
      </c>
      <c r="Q395" s="210">
        <v>0</v>
      </c>
      <c r="R395" s="210">
        <f>Q395*H395</f>
        <v>0</v>
      </c>
      <c r="S395" s="210">
        <v>0</v>
      </c>
      <c r="T395" s="211">
        <f>S395*H395</f>
        <v>0</v>
      </c>
      <c r="AR395" s="24" t="s">
        <v>193</v>
      </c>
      <c r="AT395" s="24" t="s">
        <v>188</v>
      </c>
      <c r="AU395" s="24" t="s">
        <v>82</v>
      </c>
      <c r="AY395" s="24" t="s">
        <v>186</v>
      </c>
      <c r="BE395" s="212">
        <f>IF(N395="základní",J395,0)</f>
        <v>0</v>
      </c>
      <c r="BF395" s="212">
        <f>IF(N395="snížená",J395,0)</f>
        <v>0</v>
      </c>
      <c r="BG395" s="212">
        <f>IF(N395="zákl. přenesená",J395,0)</f>
        <v>0</v>
      </c>
      <c r="BH395" s="212">
        <f>IF(N395="sníž. přenesená",J395,0)</f>
        <v>0</v>
      </c>
      <c r="BI395" s="212">
        <f>IF(N395="nulová",J395,0)</f>
        <v>0</v>
      </c>
      <c r="BJ395" s="24" t="s">
        <v>82</v>
      </c>
      <c r="BK395" s="212">
        <f>ROUND(I395*H395,2)</f>
        <v>0</v>
      </c>
      <c r="BL395" s="24" t="s">
        <v>193</v>
      </c>
      <c r="BM395" s="24" t="s">
        <v>1180</v>
      </c>
    </row>
    <row r="396" spans="2:65" s="12" customFormat="1" ht="13.5">
      <c r="B396" s="216"/>
      <c r="C396" s="217"/>
      <c r="D396" s="213" t="s">
        <v>197</v>
      </c>
      <c r="E396" s="218" t="s">
        <v>30</v>
      </c>
      <c r="F396" s="219" t="s">
        <v>1178</v>
      </c>
      <c r="G396" s="217"/>
      <c r="H396" s="220">
        <v>6.25</v>
      </c>
      <c r="I396" s="221"/>
      <c r="J396" s="217"/>
      <c r="K396" s="217"/>
      <c r="L396" s="222"/>
      <c r="M396" s="223"/>
      <c r="N396" s="224"/>
      <c r="O396" s="224"/>
      <c r="P396" s="224"/>
      <c r="Q396" s="224"/>
      <c r="R396" s="224"/>
      <c r="S396" s="224"/>
      <c r="T396" s="225"/>
      <c r="AT396" s="226" t="s">
        <v>197</v>
      </c>
      <c r="AU396" s="226" t="s">
        <v>82</v>
      </c>
      <c r="AV396" s="12" t="s">
        <v>84</v>
      </c>
      <c r="AW396" s="12" t="s">
        <v>37</v>
      </c>
      <c r="AX396" s="12" t="s">
        <v>74</v>
      </c>
      <c r="AY396" s="226" t="s">
        <v>186</v>
      </c>
    </row>
    <row r="397" spans="2:65" s="14" customFormat="1" ht="13.5">
      <c r="B397" s="237"/>
      <c r="C397" s="238"/>
      <c r="D397" s="213" t="s">
        <v>197</v>
      </c>
      <c r="E397" s="239" t="s">
        <v>30</v>
      </c>
      <c r="F397" s="240" t="s">
        <v>235</v>
      </c>
      <c r="G397" s="238"/>
      <c r="H397" s="241">
        <v>6.25</v>
      </c>
      <c r="I397" s="242"/>
      <c r="J397" s="238"/>
      <c r="K397" s="238"/>
      <c r="L397" s="243"/>
      <c r="M397" s="244"/>
      <c r="N397" s="245"/>
      <c r="O397" s="245"/>
      <c r="P397" s="245"/>
      <c r="Q397" s="245"/>
      <c r="R397" s="245"/>
      <c r="S397" s="245"/>
      <c r="T397" s="246"/>
      <c r="AT397" s="247" t="s">
        <v>197</v>
      </c>
      <c r="AU397" s="247" t="s">
        <v>82</v>
      </c>
      <c r="AV397" s="14" t="s">
        <v>193</v>
      </c>
      <c r="AW397" s="14" t="s">
        <v>37</v>
      </c>
      <c r="AX397" s="14" t="s">
        <v>82</v>
      </c>
      <c r="AY397" s="247" t="s">
        <v>186</v>
      </c>
    </row>
    <row r="398" spans="2:65" s="1" customFormat="1" ht="16.5" customHeight="1">
      <c r="B398" s="41"/>
      <c r="C398" s="201" t="s">
        <v>598</v>
      </c>
      <c r="D398" s="201" t="s">
        <v>188</v>
      </c>
      <c r="E398" s="202" t="s">
        <v>656</v>
      </c>
      <c r="F398" s="203" t="s">
        <v>657</v>
      </c>
      <c r="G398" s="204" t="s">
        <v>212</v>
      </c>
      <c r="H398" s="205">
        <v>12.5</v>
      </c>
      <c r="I398" s="206"/>
      <c r="J398" s="207">
        <f>ROUND(I398*H398,2)</f>
        <v>0</v>
      </c>
      <c r="K398" s="203" t="s">
        <v>30</v>
      </c>
      <c r="L398" s="61"/>
      <c r="M398" s="208" t="s">
        <v>30</v>
      </c>
      <c r="N398" s="209" t="s">
        <v>45</v>
      </c>
      <c r="O398" s="42"/>
      <c r="P398" s="210">
        <f>O398*H398</f>
        <v>0</v>
      </c>
      <c r="Q398" s="210">
        <v>0</v>
      </c>
      <c r="R398" s="210">
        <f>Q398*H398</f>
        <v>0</v>
      </c>
      <c r="S398" s="210">
        <v>0</v>
      </c>
      <c r="T398" s="211">
        <f>S398*H398</f>
        <v>0</v>
      </c>
      <c r="AR398" s="24" t="s">
        <v>193</v>
      </c>
      <c r="AT398" s="24" t="s">
        <v>188</v>
      </c>
      <c r="AU398" s="24" t="s">
        <v>82</v>
      </c>
      <c r="AY398" s="24" t="s">
        <v>186</v>
      </c>
      <c r="BE398" s="212">
        <f>IF(N398="základní",J398,0)</f>
        <v>0</v>
      </c>
      <c r="BF398" s="212">
        <f>IF(N398="snížená",J398,0)</f>
        <v>0</v>
      </c>
      <c r="BG398" s="212">
        <f>IF(N398="zákl. přenesená",J398,0)</f>
        <v>0</v>
      </c>
      <c r="BH398" s="212">
        <f>IF(N398="sníž. přenesená",J398,0)</f>
        <v>0</v>
      </c>
      <c r="BI398" s="212">
        <f>IF(N398="nulová",J398,0)</f>
        <v>0</v>
      </c>
      <c r="BJ398" s="24" t="s">
        <v>82</v>
      </c>
      <c r="BK398" s="212">
        <f>ROUND(I398*H398,2)</f>
        <v>0</v>
      </c>
      <c r="BL398" s="24" t="s">
        <v>193</v>
      </c>
      <c r="BM398" s="24" t="s">
        <v>1181</v>
      </c>
    </row>
    <row r="399" spans="2:65" s="12" customFormat="1" ht="13.5">
      <c r="B399" s="216"/>
      <c r="C399" s="217"/>
      <c r="D399" s="213" t="s">
        <v>197</v>
      </c>
      <c r="E399" s="218" t="s">
        <v>30</v>
      </c>
      <c r="F399" s="219" t="s">
        <v>1176</v>
      </c>
      <c r="G399" s="217"/>
      <c r="H399" s="220">
        <v>12.5</v>
      </c>
      <c r="I399" s="221"/>
      <c r="J399" s="217"/>
      <c r="K399" s="217"/>
      <c r="L399" s="222"/>
      <c r="M399" s="223"/>
      <c r="N399" s="224"/>
      <c r="O399" s="224"/>
      <c r="P399" s="224"/>
      <c r="Q399" s="224"/>
      <c r="R399" s="224"/>
      <c r="S399" s="224"/>
      <c r="T399" s="225"/>
      <c r="AT399" s="226" t="s">
        <v>197</v>
      </c>
      <c r="AU399" s="226" t="s">
        <v>82</v>
      </c>
      <c r="AV399" s="12" t="s">
        <v>84</v>
      </c>
      <c r="AW399" s="12" t="s">
        <v>37</v>
      </c>
      <c r="AX399" s="12" t="s">
        <v>74</v>
      </c>
      <c r="AY399" s="226" t="s">
        <v>186</v>
      </c>
    </row>
    <row r="400" spans="2:65" s="14" customFormat="1" ht="13.5">
      <c r="B400" s="237"/>
      <c r="C400" s="238"/>
      <c r="D400" s="213" t="s">
        <v>197</v>
      </c>
      <c r="E400" s="239" t="s">
        <v>30</v>
      </c>
      <c r="F400" s="240" t="s">
        <v>235</v>
      </c>
      <c r="G400" s="238"/>
      <c r="H400" s="241">
        <v>12.5</v>
      </c>
      <c r="I400" s="242"/>
      <c r="J400" s="238"/>
      <c r="K400" s="238"/>
      <c r="L400" s="243"/>
      <c r="M400" s="244"/>
      <c r="N400" s="245"/>
      <c r="O400" s="245"/>
      <c r="P400" s="245"/>
      <c r="Q400" s="245"/>
      <c r="R400" s="245"/>
      <c r="S400" s="245"/>
      <c r="T400" s="246"/>
      <c r="AT400" s="247" t="s">
        <v>197</v>
      </c>
      <c r="AU400" s="247" t="s">
        <v>82</v>
      </c>
      <c r="AV400" s="14" t="s">
        <v>193</v>
      </c>
      <c r="AW400" s="14" t="s">
        <v>37</v>
      </c>
      <c r="AX400" s="14" t="s">
        <v>82</v>
      </c>
      <c r="AY400" s="247" t="s">
        <v>186</v>
      </c>
    </row>
    <row r="401" spans="2:65" s="1" customFormat="1" ht="16.5" customHeight="1">
      <c r="B401" s="41"/>
      <c r="C401" s="201" t="s">
        <v>604</v>
      </c>
      <c r="D401" s="201" t="s">
        <v>188</v>
      </c>
      <c r="E401" s="202" t="s">
        <v>660</v>
      </c>
      <c r="F401" s="203" t="s">
        <v>661</v>
      </c>
      <c r="G401" s="204" t="s">
        <v>212</v>
      </c>
      <c r="H401" s="205">
        <v>6.25</v>
      </c>
      <c r="I401" s="206"/>
      <c r="J401" s="207">
        <f>ROUND(I401*H401,2)</f>
        <v>0</v>
      </c>
      <c r="K401" s="203" t="s">
        <v>30</v>
      </c>
      <c r="L401" s="61"/>
      <c r="M401" s="208" t="s">
        <v>30</v>
      </c>
      <c r="N401" s="209" t="s">
        <v>45</v>
      </c>
      <c r="O401" s="42"/>
      <c r="P401" s="210">
        <f>O401*H401</f>
        <v>0</v>
      </c>
      <c r="Q401" s="210">
        <v>0</v>
      </c>
      <c r="R401" s="210">
        <f>Q401*H401</f>
        <v>0</v>
      </c>
      <c r="S401" s="210">
        <v>0</v>
      </c>
      <c r="T401" s="211">
        <f>S401*H401</f>
        <v>0</v>
      </c>
      <c r="AR401" s="24" t="s">
        <v>193</v>
      </c>
      <c r="AT401" s="24" t="s">
        <v>188</v>
      </c>
      <c r="AU401" s="24" t="s">
        <v>82</v>
      </c>
      <c r="AY401" s="24" t="s">
        <v>186</v>
      </c>
      <c r="BE401" s="212">
        <f>IF(N401="základní",J401,0)</f>
        <v>0</v>
      </c>
      <c r="BF401" s="212">
        <f>IF(N401="snížená",J401,0)</f>
        <v>0</v>
      </c>
      <c r="BG401" s="212">
        <f>IF(N401="zákl. přenesená",J401,0)</f>
        <v>0</v>
      </c>
      <c r="BH401" s="212">
        <f>IF(N401="sníž. přenesená",J401,0)</f>
        <v>0</v>
      </c>
      <c r="BI401" s="212">
        <f>IF(N401="nulová",J401,0)</f>
        <v>0</v>
      </c>
      <c r="BJ401" s="24" t="s">
        <v>82</v>
      </c>
      <c r="BK401" s="212">
        <f>ROUND(I401*H401,2)</f>
        <v>0</v>
      </c>
      <c r="BL401" s="24" t="s">
        <v>193</v>
      </c>
      <c r="BM401" s="24" t="s">
        <v>1182</v>
      </c>
    </row>
    <row r="402" spans="2:65" s="12" customFormat="1" ht="13.5">
      <c r="B402" s="216"/>
      <c r="C402" s="217"/>
      <c r="D402" s="213" t="s">
        <v>197</v>
      </c>
      <c r="E402" s="218" t="s">
        <v>30</v>
      </c>
      <c r="F402" s="219" t="s">
        <v>1178</v>
      </c>
      <c r="G402" s="217"/>
      <c r="H402" s="220">
        <v>6.25</v>
      </c>
      <c r="I402" s="221"/>
      <c r="J402" s="217"/>
      <c r="K402" s="217"/>
      <c r="L402" s="222"/>
      <c r="M402" s="223"/>
      <c r="N402" s="224"/>
      <c r="O402" s="224"/>
      <c r="P402" s="224"/>
      <c r="Q402" s="224"/>
      <c r="R402" s="224"/>
      <c r="S402" s="224"/>
      <c r="T402" s="225"/>
      <c r="AT402" s="226" t="s">
        <v>197</v>
      </c>
      <c r="AU402" s="226" t="s">
        <v>82</v>
      </c>
      <c r="AV402" s="12" t="s">
        <v>84</v>
      </c>
      <c r="AW402" s="12" t="s">
        <v>37</v>
      </c>
      <c r="AX402" s="12" t="s">
        <v>74</v>
      </c>
      <c r="AY402" s="226" t="s">
        <v>186</v>
      </c>
    </row>
    <row r="403" spans="2:65" s="14" customFormat="1" ht="13.5">
      <c r="B403" s="237"/>
      <c r="C403" s="238"/>
      <c r="D403" s="213" t="s">
        <v>197</v>
      </c>
      <c r="E403" s="239" t="s">
        <v>30</v>
      </c>
      <c r="F403" s="240" t="s">
        <v>235</v>
      </c>
      <c r="G403" s="238"/>
      <c r="H403" s="241">
        <v>6.25</v>
      </c>
      <c r="I403" s="242"/>
      <c r="J403" s="238"/>
      <c r="K403" s="238"/>
      <c r="L403" s="243"/>
      <c r="M403" s="244"/>
      <c r="N403" s="245"/>
      <c r="O403" s="245"/>
      <c r="P403" s="245"/>
      <c r="Q403" s="245"/>
      <c r="R403" s="245"/>
      <c r="S403" s="245"/>
      <c r="T403" s="246"/>
      <c r="AT403" s="247" t="s">
        <v>197</v>
      </c>
      <c r="AU403" s="247" t="s">
        <v>82</v>
      </c>
      <c r="AV403" s="14" t="s">
        <v>193</v>
      </c>
      <c r="AW403" s="14" t="s">
        <v>37</v>
      </c>
      <c r="AX403" s="14" t="s">
        <v>82</v>
      </c>
      <c r="AY403" s="247" t="s">
        <v>186</v>
      </c>
    </row>
    <row r="404" spans="2:65" s="1" customFormat="1" ht="25.5" customHeight="1">
      <c r="B404" s="41"/>
      <c r="C404" s="201" t="s">
        <v>611</v>
      </c>
      <c r="D404" s="201" t="s">
        <v>188</v>
      </c>
      <c r="E404" s="202" t="s">
        <v>664</v>
      </c>
      <c r="F404" s="203" t="s">
        <v>665</v>
      </c>
      <c r="G404" s="204" t="s">
        <v>212</v>
      </c>
      <c r="H404" s="205">
        <v>12.5</v>
      </c>
      <c r="I404" s="206"/>
      <c r="J404" s="207">
        <f>ROUND(I404*H404,2)</f>
        <v>0</v>
      </c>
      <c r="K404" s="203" t="s">
        <v>30</v>
      </c>
      <c r="L404" s="61"/>
      <c r="M404" s="208" t="s">
        <v>30</v>
      </c>
      <c r="N404" s="209" t="s">
        <v>45</v>
      </c>
      <c r="O404" s="42"/>
      <c r="P404" s="210">
        <f>O404*H404</f>
        <v>0</v>
      </c>
      <c r="Q404" s="210">
        <v>0</v>
      </c>
      <c r="R404" s="210">
        <f>Q404*H404</f>
        <v>0</v>
      </c>
      <c r="S404" s="210">
        <v>0</v>
      </c>
      <c r="T404" s="211">
        <f>S404*H404</f>
        <v>0</v>
      </c>
      <c r="AR404" s="24" t="s">
        <v>193</v>
      </c>
      <c r="AT404" s="24" t="s">
        <v>188</v>
      </c>
      <c r="AU404" s="24" t="s">
        <v>82</v>
      </c>
      <c r="AY404" s="24" t="s">
        <v>186</v>
      </c>
      <c r="BE404" s="212">
        <f>IF(N404="základní",J404,0)</f>
        <v>0</v>
      </c>
      <c r="BF404" s="212">
        <f>IF(N404="snížená",J404,0)</f>
        <v>0</v>
      </c>
      <c r="BG404" s="212">
        <f>IF(N404="zákl. přenesená",J404,0)</f>
        <v>0</v>
      </c>
      <c r="BH404" s="212">
        <f>IF(N404="sníž. přenesená",J404,0)</f>
        <v>0</v>
      </c>
      <c r="BI404" s="212">
        <f>IF(N404="nulová",J404,0)</f>
        <v>0</v>
      </c>
      <c r="BJ404" s="24" t="s">
        <v>82</v>
      </c>
      <c r="BK404" s="212">
        <f>ROUND(I404*H404,2)</f>
        <v>0</v>
      </c>
      <c r="BL404" s="24" t="s">
        <v>193</v>
      </c>
      <c r="BM404" s="24" t="s">
        <v>1183</v>
      </c>
    </row>
    <row r="405" spans="2:65" s="12" customFormat="1" ht="13.5">
      <c r="B405" s="216"/>
      <c r="C405" s="217"/>
      <c r="D405" s="213" t="s">
        <v>197</v>
      </c>
      <c r="E405" s="218" t="s">
        <v>30</v>
      </c>
      <c r="F405" s="219" t="s">
        <v>1176</v>
      </c>
      <c r="G405" s="217"/>
      <c r="H405" s="220">
        <v>12.5</v>
      </c>
      <c r="I405" s="221"/>
      <c r="J405" s="217"/>
      <c r="K405" s="217"/>
      <c r="L405" s="222"/>
      <c r="M405" s="223"/>
      <c r="N405" s="224"/>
      <c r="O405" s="224"/>
      <c r="P405" s="224"/>
      <c r="Q405" s="224"/>
      <c r="R405" s="224"/>
      <c r="S405" s="224"/>
      <c r="T405" s="225"/>
      <c r="AT405" s="226" t="s">
        <v>197</v>
      </c>
      <c r="AU405" s="226" t="s">
        <v>82</v>
      </c>
      <c r="AV405" s="12" t="s">
        <v>84</v>
      </c>
      <c r="AW405" s="12" t="s">
        <v>37</v>
      </c>
      <c r="AX405" s="12" t="s">
        <v>74</v>
      </c>
      <c r="AY405" s="226" t="s">
        <v>186</v>
      </c>
    </row>
    <row r="406" spans="2:65" s="14" customFormat="1" ht="13.5">
      <c r="B406" s="237"/>
      <c r="C406" s="238"/>
      <c r="D406" s="213" t="s">
        <v>197</v>
      </c>
      <c r="E406" s="239" t="s">
        <v>30</v>
      </c>
      <c r="F406" s="240" t="s">
        <v>235</v>
      </c>
      <c r="G406" s="238"/>
      <c r="H406" s="241">
        <v>12.5</v>
      </c>
      <c r="I406" s="242"/>
      <c r="J406" s="238"/>
      <c r="K406" s="238"/>
      <c r="L406" s="243"/>
      <c r="M406" s="244"/>
      <c r="N406" s="245"/>
      <c r="O406" s="245"/>
      <c r="P406" s="245"/>
      <c r="Q406" s="245"/>
      <c r="R406" s="245"/>
      <c r="S406" s="245"/>
      <c r="T406" s="246"/>
      <c r="AT406" s="247" t="s">
        <v>197</v>
      </c>
      <c r="AU406" s="247" t="s">
        <v>82</v>
      </c>
      <c r="AV406" s="14" t="s">
        <v>193</v>
      </c>
      <c r="AW406" s="14" t="s">
        <v>37</v>
      </c>
      <c r="AX406" s="14" t="s">
        <v>82</v>
      </c>
      <c r="AY406" s="247" t="s">
        <v>186</v>
      </c>
    </row>
    <row r="407" spans="2:65" s="1" customFormat="1" ht="25.5" customHeight="1">
      <c r="B407" s="41"/>
      <c r="C407" s="201" t="s">
        <v>1184</v>
      </c>
      <c r="D407" s="201" t="s">
        <v>188</v>
      </c>
      <c r="E407" s="202" t="s">
        <v>668</v>
      </c>
      <c r="F407" s="203" t="s">
        <v>669</v>
      </c>
      <c r="G407" s="204" t="s">
        <v>212</v>
      </c>
      <c r="H407" s="205">
        <v>3.125</v>
      </c>
      <c r="I407" s="206"/>
      <c r="J407" s="207">
        <f>ROUND(I407*H407,2)</f>
        <v>0</v>
      </c>
      <c r="K407" s="203" t="s">
        <v>30</v>
      </c>
      <c r="L407" s="61"/>
      <c r="M407" s="208" t="s">
        <v>30</v>
      </c>
      <c r="N407" s="209" t="s">
        <v>45</v>
      </c>
      <c r="O407" s="42"/>
      <c r="P407" s="210">
        <f>O407*H407</f>
        <v>0</v>
      </c>
      <c r="Q407" s="210">
        <v>0</v>
      </c>
      <c r="R407" s="210">
        <f>Q407*H407</f>
        <v>0</v>
      </c>
      <c r="S407" s="210">
        <v>0</v>
      </c>
      <c r="T407" s="211">
        <f>S407*H407</f>
        <v>0</v>
      </c>
      <c r="AR407" s="24" t="s">
        <v>193</v>
      </c>
      <c r="AT407" s="24" t="s">
        <v>188</v>
      </c>
      <c r="AU407" s="24" t="s">
        <v>82</v>
      </c>
      <c r="AY407" s="24" t="s">
        <v>186</v>
      </c>
      <c r="BE407" s="212">
        <f>IF(N407="základní",J407,0)</f>
        <v>0</v>
      </c>
      <c r="BF407" s="212">
        <f>IF(N407="snížená",J407,0)</f>
        <v>0</v>
      </c>
      <c r="BG407" s="212">
        <f>IF(N407="zákl. přenesená",J407,0)</f>
        <v>0</v>
      </c>
      <c r="BH407" s="212">
        <f>IF(N407="sníž. přenesená",J407,0)</f>
        <v>0</v>
      </c>
      <c r="BI407" s="212">
        <f>IF(N407="nulová",J407,0)</f>
        <v>0</v>
      </c>
      <c r="BJ407" s="24" t="s">
        <v>82</v>
      </c>
      <c r="BK407" s="212">
        <f>ROUND(I407*H407,2)</f>
        <v>0</v>
      </c>
      <c r="BL407" s="24" t="s">
        <v>193</v>
      </c>
      <c r="BM407" s="24" t="s">
        <v>1185</v>
      </c>
    </row>
    <row r="408" spans="2:65" s="12" customFormat="1" ht="13.5">
      <c r="B408" s="216"/>
      <c r="C408" s="217"/>
      <c r="D408" s="213" t="s">
        <v>197</v>
      </c>
      <c r="E408" s="218" t="s">
        <v>30</v>
      </c>
      <c r="F408" s="219" t="s">
        <v>1186</v>
      </c>
      <c r="G408" s="217"/>
      <c r="H408" s="220">
        <v>3.125</v>
      </c>
      <c r="I408" s="221"/>
      <c r="J408" s="217"/>
      <c r="K408" s="217"/>
      <c r="L408" s="222"/>
      <c r="M408" s="223"/>
      <c r="N408" s="224"/>
      <c r="O408" s="224"/>
      <c r="P408" s="224"/>
      <c r="Q408" s="224"/>
      <c r="R408" s="224"/>
      <c r="S408" s="224"/>
      <c r="T408" s="225"/>
      <c r="AT408" s="226" t="s">
        <v>197</v>
      </c>
      <c r="AU408" s="226" t="s">
        <v>82</v>
      </c>
      <c r="AV408" s="12" t="s">
        <v>84</v>
      </c>
      <c r="AW408" s="12" t="s">
        <v>37</v>
      </c>
      <c r="AX408" s="12" t="s">
        <v>74</v>
      </c>
      <c r="AY408" s="226" t="s">
        <v>186</v>
      </c>
    </row>
    <row r="409" spans="2:65" s="14" customFormat="1" ht="13.5">
      <c r="B409" s="237"/>
      <c r="C409" s="238"/>
      <c r="D409" s="213" t="s">
        <v>197</v>
      </c>
      <c r="E409" s="239" t="s">
        <v>30</v>
      </c>
      <c r="F409" s="240" t="s">
        <v>235</v>
      </c>
      <c r="G409" s="238"/>
      <c r="H409" s="241">
        <v>3.125</v>
      </c>
      <c r="I409" s="242"/>
      <c r="J409" s="238"/>
      <c r="K409" s="238"/>
      <c r="L409" s="243"/>
      <c r="M409" s="244"/>
      <c r="N409" s="245"/>
      <c r="O409" s="245"/>
      <c r="P409" s="245"/>
      <c r="Q409" s="245"/>
      <c r="R409" s="245"/>
      <c r="S409" s="245"/>
      <c r="T409" s="246"/>
      <c r="AT409" s="247" t="s">
        <v>197</v>
      </c>
      <c r="AU409" s="247" t="s">
        <v>82</v>
      </c>
      <c r="AV409" s="14" t="s">
        <v>193</v>
      </c>
      <c r="AW409" s="14" t="s">
        <v>37</v>
      </c>
      <c r="AX409" s="14" t="s">
        <v>82</v>
      </c>
      <c r="AY409" s="247" t="s">
        <v>186</v>
      </c>
    </row>
    <row r="410" spans="2:65" s="1" customFormat="1" ht="25.5" customHeight="1">
      <c r="B410" s="41"/>
      <c r="C410" s="201" t="s">
        <v>1187</v>
      </c>
      <c r="D410" s="201" t="s">
        <v>188</v>
      </c>
      <c r="E410" s="202" t="s">
        <v>1188</v>
      </c>
      <c r="F410" s="203" t="s">
        <v>1189</v>
      </c>
      <c r="G410" s="204" t="s">
        <v>191</v>
      </c>
      <c r="H410" s="205">
        <v>138</v>
      </c>
      <c r="I410" s="206"/>
      <c r="J410" s="207">
        <f>ROUND(I410*H410,2)</f>
        <v>0</v>
      </c>
      <c r="K410" s="203" t="s">
        <v>30</v>
      </c>
      <c r="L410" s="61"/>
      <c r="M410" s="208" t="s">
        <v>30</v>
      </c>
      <c r="N410" s="209" t="s">
        <v>45</v>
      </c>
      <c r="O410" s="42"/>
      <c r="P410" s="210">
        <f>O410*H410</f>
        <v>0</v>
      </c>
      <c r="Q410" s="210">
        <v>2.2650000000000001E-3</v>
      </c>
      <c r="R410" s="210">
        <f>Q410*H410</f>
        <v>0.31257000000000001</v>
      </c>
      <c r="S410" s="210">
        <v>0</v>
      </c>
      <c r="T410" s="211">
        <f>S410*H410</f>
        <v>0</v>
      </c>
      <c r="AR410" s="24" t="s">
        <v>193</v>
      </c>
      <c r="AT410" s="24" t="s">
        <v>188</v>
      </c>
      <c r="AU410" s="24" t="s">
        <v>82</v>
      </c>
      <c r="AY410" s="24" t="s">
        <v>186</v>
      </c>
      <c r="BE410" s="212">
        <f>IF(N410="základní",J410,0)</f>
        <v>0</v>
      </c>
      <c r="BF410" s="212">
        <f>IF(N410="snížená",J410,0)</f>
        <v>0</v>
      </c>
      <c r="BG410" s="212">
        <f>IF(N410="zákl. přenesená",J410,0)</f>
        <v>0</v>
      </c>
      <c r="BH410" s="212">
        <f>IF(N410="sníž. přenesená",J410,0)</f>
        <v>0</v>
      </c>
      <c r="BI410" s="212">
        <f>IF(N410="nulová",J410,0)</f>
        <v>0</v>
      </c>
      <c r="BJ410" s="24" t="s">
        <v>82</v>
      </c>
      <c r="BK410" s="212">
        <f>ROUND(I410*H410,2)</f>
        <v>0</v>
      </c>
      <c r="BL410" s="24" t="s">
        <v>193</v>
      </c>
      <c r="BM410" s="24" t="s">
        <v>1190</v>
      </c>
    </row>
    <row r="411" spans="2:65" s="12" customFormat="1" ht="13.5">
      <c r="B411" s="216"/>
      <c r="C411" s="217"/>
      <c r="D411" s="213" t="s">
        <v>197</v>
      </c>
      <c r="E411" s="218" t="s">
        <v>30</v>
      </c>
      <c r="F411" s="219" t="s">
        <v>1191</v>
      </c>
      <c r="G411" s="217"/>
      <c r="H411" s="220">
        <v>138</v>
      </c>
      <c r="I411" s="221"/>
      <c r="J411" s="217"/>
      <c r="K411" s="217"/>
      <c r="L411" s="222"/>
      <c r="M411" s="223"/>
      <c r="N411" s="224"/>
      <c r="O411" s="224"/>
      <c r="P411" s="224"/>
      <c r="Q411" s="224"/>
      <c r="R411" s="224"/>
      <c r="S411" s="224"/>
      <c r="T411" s="225"/>
      <c r="AT411" s="226" t="s">
        <v>197</v>
      </c>
      <c r="AU411" s="226" t="s">
        <v>82</v>
      </c>
      <c r="AV411" s="12" t="s">
        <v>84</v>
      </c>
      <c r="AW411" s="12" t="s">
        <v>37</v>
      </c>
      <c r="AX411" s="12" t="s">
        <v>74</v>
      </c>
      <c r="AY411" s="226" t="s">
        <v>186</v>
      </c>
    </row>
    <row r="412" spans="2:65" s="14" customFormat="1" ht="13.5">
      <c r="B412" s="237"/>
      <c r="C412" s="238"/>
      <c r="D412" s="213" t="s">
        <v>197</v>
      </c>
      <c r="E412" s="239" t="s">
        <v>30</v>
      </c>
      <c r="F412" s="240" t="s">
        <v>235</v>
      </c>
      <c r="G412" s="238"/>
      <c r="H412" s="241">
        <v>138</v>
      </c>
      <c r="I412" s="242"/>
      <c r="J412" s="238"/>
      <c r="K412" s="238"/>
      <c r="L412" s="243"/>
      <c r="M412" s="244"/>
      <c r="N412" s="245"/>
      <c r="O412" s="245"/>
      <c r="P412" s="245"/>
      <c r="Q412" s="245"/>
      <c r="R412" s="245"/>
      <c r="S412" s="245"/>
      <c r="T412" s="246"/>
      <c r="AT412" s="247" t="s">
        <v>197</v>
      </c>
      <c r="AU412" s="247" t="s">
        <v>82</v>
      </c>
      <c r="AV412" s="14" t="s">
        <v>193</v>
      </c>
      <c r="AW412" s="14" t="s">
        <v>37</v>
      </c>
      <c r="AX412" s="14" t="s">
        <v>82</v>
      </c>
      <c r="AY412" s="247" t="s">
        <v>186</v>
      </c>
    </row>
    <row r="413" spans="2:65" s="1" customFormat="1" ht="25.5" customHeight="1">
      <c r="B413" s="41"/>
      <c r="C413" s="201" t="s">
        <v>1192</v>
      </c>
      <c r="D413" s="201" t="s">
        <v>188</v>
      </c>
      <c r="E413" s="202" t="s">
        <v>1193</v>
      </c>
      <c r="F413" s="203" t="s">
        <v>1194</v>
      </c>
      <c r="G413" s="204" t="s">
        <v>191</v>
      </c>
      <c r="H413" s="205">
        <v>138</v>
      </c>
      <c r="I413" s="206"/>
      <c r="J413" s="207">
        <f>ROUND(I413*H413,2)</f>
        <v>0</v>
      </c>
      <c r="K413" s="203" t="s">
        <v>30</v>
      </c>
      <c r="L413" s="61"/>
      <c r="M413" s="208" t="s">
        <v>30</v>
      </c>
      <c r="N413" s="209" t="s">
        <v>45</v>
      </c>
      <c r="O413" s="42"/>
      <c r="P413" s="210">
        <f>O413*H413</f>
        <v>0</v>
      </c>
      <c r="Q413" s="210">
        <v>0</v>
      </c>
      <c r="R413" s="210">
        <f>Q413*H413</f>
        <v>0</v>
      </c>
      <c r="S413" s="210">
        <v>0</v>
      </c>
      <c r="T413" s="211">
        <f>S413*H413</f>
        <v>0</v>
      </c>
      <c r="AR413" s="24" t="s">
        <v>193</v>
      </c>
      <c r="AT413" s="24" t="s">
        <v>188</v>
      </c>
      <c r="AU413" s="24" t="s">
        <v>82</v>
      </c>
      <c r="AY413" s="24" t="s">
        <v>186</v>
      </c>
      <c r="BE413" s="212">
        <f>IF(N413="základní",J413,0)</f>
        <v>0</v>
      </c>
      <c r="BF413" s="212">
        <f>IF(N413="snížená",J413,0)</f>
        <v>0</v>
      </c>
      <c r="BG413" s="212">
        <f>IF(N413="zákl. přenesená",J413,0)</f>
        <v>0</v>
      </c>
      <c r="BH413" s="212">
        <f>IF(N413="sníž. přenesená",J413,0)</f>
        <v>0</v>
      </c>
      <c r="BI413" s="212">
        <f>IF(N413="nulová",J413,0)</f>
        <v>0</v>
      </c>
      <c r="BJ413" s="24" t="s">
        <v>82</v>
      </c>
      <c r="BK413" s="212">
        <f>ROUND(I413*H413,2)</f>
        <v>0</v>
      </c>
      <c r="BL413" s="24" t="s">
        <v>193</v>
      </c>
      <c r="BM413" s="24" t="s">
        <v>1195</v>
      </c>
    </row>
    <row r="414" spans="2:65" s="1" customFormat="1" ht="16.5" customHeight="1">
      <c r="B414" s="41"/>
      <c r="C414" s="201" t="s">
        <v>1196</v>
      </c>
      <c r="D414" s="201" t="s">
        <v>188</v>
      </c>
      <c r="E414" s="202" t="s">
        <v>262</v>
      </c>
      <c r="F414" s="203" t="s">
        <v>263</v>
      </c>
      <c r="G414" s="204" t="s">
        <v>212</v>
      </c>
      <c r="H414" s="205">
        <v>25</v>
      </c>
      <c r="I414" s="206"/>
      <c r="J414" s="207">
        <f>ROUND(I414*H414,2)</f>
        <v>0</v>
      </c>
      <c r="K414" s="203" t="s">
        <v>30</v>
      </c>
      <c r="L414" s="61"/>
      <c r="M414" s="208" t="s">
        <v>30</v>
      </c>
      <c r="N414" s="209" t="s">
        <v>45</v>
      </c>
      <c r="O414" s="42"/>
      <c r="P414" s="210">
        <f>O414*H414</f>
        <v>0</v>
      </c>
      <c r="Q414" s="210">
        <v>0</v>
      </c>
      <c r="R414" s="210">
        <f>Q414*H414</f>
        <v>0</v>
      </c>
      <c r="S414" s="210">
        <v>0</v>
      </c>
      <c r="T414" s="211">
        <f>S414*H414</f>
        <v>0</v>
      </c>
      <c r="AR414" s="24" t="s">
        <v>193</v>
      </c>
      <c r="AT414" s="24" t="s">
        <v>188</v>
      </c>
      <c r="AU414" s="24" t="s">
        <v>82</v>
      </c>
      <c r="AY414" s="24" t="s">
        <v>186</v>
      </c>
      <c r="BE414" s="212">
        <f>IF(N414="základní",J414,0)</f>
        <v>0</v>
      </c>
      <c r="BF414" s="212">
        <f>IF(N414="snížená",J414,0)</f>
        <v>0</v>
      </c>
      <c r="BG414" s="212">
        <f>IF(N414="zákl. přenesená",J414,0)</f>
        <v>0</v>
      </c>
      <c r="BH414" s="212">
        <f>IF(N414="sníž. přenesená",J414,0)</f>
        <v>0</v>
      </c>
      <c r="BI414" s="212">
        <f>IF(N414="nulová",J414,0)</f>
        <v>0</v>
      </c>
      <c r="BJ414" s="24" t="s">
        <v>82</v>
      </c>
      <c r="BK414" s="212">
        <f>ROUND(I414*H414,2)</f>
        <v>0</v>
      </c>
      <c r="BL414" s="24" t="s">
        <v>193</v>
      </c>
      <c r="BM414" s="24" t="s">
        <v>1197</v>
      </c>
    </row>
    <row r="415" spans="2:65" s="12" customFormat="1" ht="13.5">
      <c r="B415" s="216"/>
      <c r="C415" s="217"/>
      <c r="D415" s="213" t="s">
        <v>197</v>
      </c>
      <c r="E415" s="218" t="s">
        <v>30</v>
      </c>
      <c r="F415" s="219" t="s">
        <v>1198</v>
      </c>
      <c r="G415" s="217"/>
      <c r="H415" s="220">
        <v>25</v>
      </c>
      <c r="I415" s="221"/>
      <c r="J415" s="217"/>
      <c r="K415" s="217"/>
      <c r="L415" s="222"/>
      <c r="M415" s="223"/>
      <c r="N415" s="224"/>
      <c r="O415" s="224"/>
      <c r="P415" s="224"/>
      <c r="Q415" s="224"/>
      <c r="R415" s="224"/>
      <c r="S415" s="224"/>
      <c r="T415" s="225"/>
      <c r="AT415" s="226" t="s">
        <v>197</v>
      </c>
      <c r="AU415" s="226" t="s">
        <v>82</v>
      </c>
      <c r="AV415" s="12" t="s">
        <v>84</v>
      </c>
      <c r="AW415" s="12" t="s">
        <v>37</v>
      </c>
      <c r="AX415" s="12" t="s">
        <v>74</v>
      </c>
      <c r="AY415" s="226" t="s">
        <v>186</v>
      </c>
    </row>
    <row r="416" spans="2:65" s="14" customFormat="1" ht="13.5">
      <c r="B416" s="237"/>
      <c r="C416" s="238"/>
      <c r="D416" s="213" t="s">
        <v>197</v>
      </c>
      <c r="E416" s="239" t="s">
        <v>30</v>
      </c>
      <c r="F416" s="240" t="s">
        <v>235</v>
      </c>
      <c r="G416" s="238"/>
      <c r="H416" s="241">
        <v>25</v>
      </c>
      <c r="I416" s="242"/>
      <c r="J416" s="238"/>
      <c r="K416" s="238"/>
      <c r="L416" s="243"/>
      <c r="M416" s="244"/>
      <c r="N416" s="245"/>
      <c r="O416" s="245"/>
      <c r="P416" s="245"/>
      <c r="Q416" s="245"/>
      <c r="R416" s="245"/>
      <c r="S416" s="245"/>
      <c r="T416" s="246"/>
      <c r="AT416" s="247" t="s">
        <v>197</v>
      </c>
      <c r="AU416" s="247" t="s">
        <v>82</v>
      </c>
      <c r="AV416" s="14" t="s">
        <v>193</v>
      </c>
      <c r="AW416" s="14" t="s">
        <v>37</v>
      </c>
      <c r="AX416" s="14" t="s">
        <v>82</v>
      </c>
      <c r="AY416" s="247" t="s">
        <v>186</v>
      </c>
    </row>
    <row r="417" spans="2:65" s="1" customFormat="1" ht="16.5" customHeight="1">
      <c r="B417" s="41"/>
      <c r="C417" s="201" t="s">
        <v>1199</v>
      </c>
      <c r="D417" s="201" t="s">
        <v>188</v>
      </c>
      <c r="E417" s="202" t="s">
        <v>267</v>
      </c>
      <c r="F417" s="203" t="s">
        <v>268</v>
      </c>
      <c r="G417" s="204" t="s">
        <v>212</v>
      </c>
      <c r="H417" s="205">
        <v>99</v>
      </c>
      <c r="I417" s="206"/>
      <c r="J417" s="207">
        <f>ROUND(I417*H417,2)</f>
        <v>0</v>
      </c>
      <c r="K417" s="203" t="s">
        <v>192</v>
      </c>
      <c r="L417" s="61"/>
      <c r="M417" s="208" t="s">
        <v>30</v>
      </c>
      <c r="N417" s="209" t="s">
        <v>45</v>
      </c>
      <c r="O417" s="42"/>
      <c r="P417" s="210">
        <f>O417*H417</f>
        <v>0</v>
      </c>
      <c r="Q417" s="210">
        <v>0</v>
      </c>
      <c r="R417" s="210">
        <f>Q417*H417</f>
        <v>0</v>
      </c>
      <c r="S417" s="210">
        <v>0</v>
      </c>
      <c r="T417" s="211">
        <f>S417*H417</f>
        <v>0</v>
      </c>
      <c r="AR417" s="24" t="s">
        <v>193</v>
      </c>
      <c r="AT417" s="24" t="s">
        <v>188</v>
      </c>
      <c r="AU417" s="24" t="s">
        <v>82</v>
      </c>
      <c r="AY417" s="24" t="s">
        <v>186</v>
      </c>
      <c r="BE417" s="212">
        <f>IF(N417="základní",J417,0)</f>
        <v>0</v>
      </c>
      <c r="BF417" s="212">
        <f>IF(N417="snížená",J417,0)</f>
        <v>0</v>
      </c>
      <c r="BG417" s="212">
        <f>IF(N417="zákl. přenesená",J417,0)</f>
        <v>0</v>
      </c>
      <c r="BH417" s="212">
        <f>IF(N417="sníž. přenesená",J417,0)</f>
        <v>0</v>
      </c>
      <c r="BI417" s="212">
        <f>IF(N417="nulová",J417,0)</f>
        <v>0</v>
      </c>
      <c r="BJ417" s="24" t="s">
        <v>82</v>
      </c>
      <c r="BK417" s="212">
        <f>ROUND(I417*H417,2)</f>
        <v>0</v>
      </c>
      <c r="BL417" s="24" t="s">
        <v>193</v>
      </c>
      <c r="BM417" s="24" t="s">
        <v>1200</v>
      </c>
    </row>
    <row r="418" spans="2:65" s="1" customFormat="1" ht="40.5">
      <c r="B418" s="41"/>
      <c r="C418" s="63"/>
      <c r="D418" s="213" t="s">
        <v>195</v>
      </c>
      <c r="E418" s="63"/>
      <c r="F418" s="214" t="s">
        <v>270</v>
      </c>
      <c r="G418" s="63"/>
      <c r="H418" s="63"/>
      <c r="I418" s="172"/>
      <c r="J418" s="63"/>
      <c r="K418" s="63"/>
      <c r="L418" s="61"/>
      <c r="M418" s="215"/>
      <c r="N418" s="42"/>
      <c r="O418" s="42"/>
      <c r="P418" s="42"/>
      <c r="Q418" s="42"/>
      <c r="R418" s="42"/>
      <c r="S418" s="42"/>
      <c r="T418" s="78"/>
      <c r="AT418" s="24" t="s">
        <v>195</v>
      </c>
      <c r="AU418" s="24" t="s">
        <v>82</v>
      </c>
    </row>
    <row r="419" spans="2:65" s="13" customFormat="1" ht="13.5">
      <c r="B419" s="227"/>
      <c r="C419" s="228"/>
      <c r="D419" s="213" t="s">
        <v>197</v>
      </c>
      <c r="E419" s="229" t="s">
        <v>30</v>
      </c>
      <c r="F419" s="230" t="s">
        <v>1201</v>
      </c>
      <c r="G419" s="228"/>
      <c r="H419" s="229" t="s">
        <v>30</v>
      </c>
      <c r="I419" s="231"/>
      <c r="J419" s="228"/>
      <c r="K419" s="228"/>
      <c r="L419" s="232"/>
      <c r="M419" s="233"/>
      <c r="N419" s="234"/>
      <c r="O419" s="234"/>
      <c r="P419" s="234"/>
      <c r="Q419" s="234"/>
      <c r="R419" s="234"/>
      <c r="S419" s="234"/>
      <c r="T419" s="235"/>
      <c r="AT419" s="236" t="s">
        <v>197</v>
      </c>
      <c r="AU419" s="236" t="s">
        <v>82</v>
      </c>
      <c r="AV419" s="13" t="s">
        <v>82</v>
      </c>
      <c r="AW419" s="13" t="s">
        <v>37</v>
      </c>
      <c r="AX419" s="13" t="s">
        <v>74</v>
      </c>
      <c r="AY419" s="236" t="s">
        <v>186</v>
      </c>
    </row>
    <row r="420" spans="2:65" s="12" customFormat="1" ht="13.5">
      <c r="B420" s="216"/>
      <c r="C420" s="217"/>
      <c r="D420" s="213" t="s">
        <v>197</v>
      </c>
      <c r="E420" s="218" t="s">
        <v>30</v>
      </c>
      <c r="F420" s="219" t="s">
        <v>1202</v>
      </c>
      <c r="G420" s="217"/>
      <c r="H420" s="220">
        <v>80</v>
      </c>
      <c r="I420" s="221"/>
      <c r="J420" s="217"/>
      <c r="K420" s="217"/>
      <c r="L420" s="222"/>
      <c r="M420" s="223"/>
      <c r="N420" s="224"/>
      <c r="O420" s="224"/>
      <c r="P420" s="224"/>
      <c r="Q420" s="224"/>
      <c r="R420" s="224"/>
      <c r="S420" s="224"/>
      <c r="T420" s="225"/>
      <c r="AT420" s="226" t="s">
        <v>197</v>
      </c>
      <c r="AU420" s="226" t="s">
        <v>82</v>
      </c>
      <c r="AV420" s="12" t="s">
        <v>84</v>
      </c>
      <c r="AW420" s="12" t="s">
        <v>37</v>
      </c>
      <c r="AX420" s="12" t="s">
        <v>74</v>
      </c>
      <c r="AY420" s="226" t="s">
        <v>186</v>
      </c>
    </row>
    <row r="421" spans="2:65" s="13" customFormat="1" ht="27">
      <c r="B421" s="227"/>
      <c r="C421" s="228"/>
      <c r="D421" s="213" t="s">
        <v>197</v>
      </c>
      <c r="E421" s="229" t="s">
        <v>30</v>
      </c>
      <c r="F421" s="230" t="s">
        <v>274</v>
      </c>
      <c r="G421" s="228"/>
      <c r="H421" s="229" t="s">
        <v>30</v>
      </c>
      <c r="I421" s="231"/>
      <c r="J421" s="228"/>
      <c r="K421" s="228"/>
      <c r="L421" s="232"/>
      <c r="M421" s="233"/>
      <c r="N421" s="234"/>
      <c r="O421" s="234"/>
      <c r="P421" s="234"/>
      <c r="Q421" s="234"/>
      <c r="R421" s="234"/>
      <c r="S421" s="234"/>
      <c r="T421" s="235"/>
      <c r="AT421" s="236" t="s">
        <v>197</v>
      </c>
      <c r="AU421" s="236" t="s">
        <v>82</v>
      </c>
      <c r="AV421" s="13" t="s">
        <v>82</v>
      </c>
      <c r="AW421" s="13" t="s">
        <v>37</v>
      </c>
      <c r="AX421" s="13" t="s">
        <v>74</v>
      </c>
      <c r="AY421" s="236" t="s">
        <v>186</v>
      </c>
    </row>
    <row r="422" spans="2:65" s="13" customFormat="1" ht="13.5">
      <c r="B422" s="227"/>
      <c r="C422" s="228"/>
      <c r="D422" s="213" t="s">
        <v>197</v>
      </c>
      <c r="E422" s="229" t="s">
        <v>30</v>
      </c>
      <c r="F422" s="230" t="s">
        <v>1203</v>
      </c>
      <c r="G422" s="228"/>
      <c r="H422" s="229" t="s">
        <v>30</v>
      </c>
      <c r="I422" s="231"/>
      <c r="J422" s="228"/>
      <c r="K422" s="228"/>
      <c r="L422" s="232"/>
      <c r="M422" s="233"/>
      <c r="N422" s="234"/>
      <c r="O422" s="234"/>
      <c r="P422" s="234"/>
      <c r="Q422" s="234"/>
      <c r="R422" s="234"/>
      <c r="S422" s="234"/>
      <c r="T422" s="235"/>
      <c r="AT422" s="236" t="s">
        <v>197</v>
      </c>
      <c r="AU422" s="236" t="s">
        <v>82</v>
      </c>
      <c r="AV422" s="13" t="s">
        <v>82</v>
      </c>
      <c r="AW422" s="13" t="s">
        <v>37</v>
      </c>
      <c r="AX422" s="13" t="s">
        <v>74</v>
      </c>
      <c r="AY422" s="236" t="s">
        <v>186</v>
      </c>
    </row>
    <row r="423" spans="2:65" s="12" customFormat="1" ht="13.5">
      <c r="B423" s="216"/>
      <c r="C423" s="217"/>
      <c r="D423" s="213" t="s">
        <v>197</v>
      </c>
      <c r="E423" s="218" t="s">
        <v>30</v>
      </c>
      <c r="F423" s="219" t="s">
        <v>1204</v>
      </c>
      <c r="G423" s="217"/>
      <c r="H423" s="220">
        <v>4</v>
      </c>
      <c r="I423" s="221"/>
      <c r="J423" s="217"/>
      <c r="K423" s="217"/>
      <c r="L423" s="222"/>
      <c r="M423" s="223"/>
      <c r="N423" s="224"/>
      <c r="O423" s="224"/>
      <c r="P423" s="224"/>
      <c r="Q423" s="224"/>
      <c r="R423" s="224"/>
      <c r="S423" s="224"/>
      <c r="T423" s="225"/>
      <c r="AT423" s="226" t="s">
        <v>197</v>
      </c>
      <c r="AU423" s="226" t="s">
        <v>82</v>
      </c>
      <c r="AV423" s="12" t="s">
        <v>84</v>
      </c>
      <c r="AW423" s="12" t="s">
        <v>37</v>
      </c>
      <c r="AX423" s="12" t="s">
        <v>74</v>
      </c>
      <c r="AY423" s="226" t="s">
        <v>186</v>
      </c>
    </row>
    <row r="424" spans="2:65" s="13" customFormat="1" ht="13.5">
      <c r="B424" s="227"/>
      <c r="C424" s="228"/>
      <c r="D424" s="213" t="s">
        <v>197</v>
      </c>
      <c r="E424" s="229" t="s">
        <v>30</v>
      </c>
      <c r="F424" s="230" t="s">
        <v>1205</v>
      </c>
      <c r="G424" s="228"/>
      <c r="H424" s="229" t="s">
        <v>30</v>
      </c>
      <c r="I424" s="231"/>
      <c r="J424" s="228"/>
      <c r="K424" s="228"/>
      <c r="L424" s="232"/>
      <c r="M424" s="233"/>
      <c r="N424" s="234"/>
      <c r="O424" s="234"/>
      <c r="P424" s="234"/>
      <c r="Q424" s="234"/>
      <c r="R424" s="234"/>
      <c r="S424" s="234"/>
      <c r="T424" s="235"/>
      <c r="AT424" s="236" t="s">
        <v>197</v>
      </c>
      <c r="AU424" s="236" t="s">
        <v>82</v>
      </c>
      <c r="AV424" s="13" t="s">
        <v>82</v>
      </c>
      <c r="AW424" s="13" t="s">
        <v>37</v>
      </c>
      <c r="AX424" s="13" t="s">
        <v>74</v>
      </c>
      <c r="AY424" s="236" t="s">
        <v>186</v>
      </c>
    </row>
    <row r="425" spans="2:65" s="12" customFormat="1" ht="13.5">
      <c r="B425" s="216"/>
      <c r="C425" s="217"/>
      <c r="D425" s="213" t="s">
        <v>197</v>
      </c>
      <c r="E425" s="218" t="s">
        <v>30</v>
      </c>
      <c r="F425" s="219" t="s">
        <v>1206</v>
      </c>
      <c r="G425" s="217"/>
      <c r="H425" s="220">
        <v>15</v>
      </c>
      <c r="I425" s="221"/>
      <c r="J425" s="217"/>
      <c r="K425" s="217"/>
      <c r="L425" s="222"/>
      <c r="M425" s="223"/>
      <c r="N425" s="224"/>
      <c r="O425" s="224"/>
      <c r="P425" s="224"/>
      <c r="Q425" s="224"/>
      <c r="R425" s="224"/>
      <c r="S425" s="224"/>
      <c r="T425" s="225"/>
      <c r="AT425" s="226" t="s">
        <v>197</v>
      </c>
      <c r="AU425" s="226" t="s">
        <v>82</v>
      </c>
      <c r="AV425" s="12" t="s">
        <v>84</v>
      </c>
      <c r="AW425" s="12" t="s">
        <v>37</v>
      </c>
      <c r="AX425" s="12" t="s">
        <v>74</v>
      </c>
      <c r="AY425" s="226" t="s">
        <v>186</v>
      </c>
    </row>
    <row r="426" spans="2:65" s="1" customFormat="1" ht="25.5" customHeight="1">
      <c r="B426" s="41"/>
      <c r="C426" s="201" t="s">
        <v>417</v>
      </c>
      <c r="D426" s="201" t="s">
        <v>188</v>
      </c>
      <c r="E426" s="202" t="s">
        <v>283</v>
      </c>
      <c r="F426" s="203" t="s">
        <v>284</v>
      </c>
      <c r="G426" s="204" t="s">
        <v>212</v>
      </c>
      <c r="H426" s="205">
        <v>10</v>
      </c>
      <c r="I426" s="206"/>
      <c r="J426" s="207">
        <f>ROUND(I426*H426,2)</f>
        <v>0</v>
      </c>
      <c r="K426" s="203" t="s">
        <v>30</v>
      </c>
      <c r="L426" s="61"/>
      <c r="M426" s="208" t="s">
        <v>30</v>
      </c>
      <c r="N426" s="209" t="s">
        <v>45</v>
      </c>
      <c r="O426" s="42"/>
      <c r="P426" s="210">
        <f>O426*H426</f>
        <v>0</v>
      </c>
      <c r="Q426" s="210">
        <v>0</v>
      </c>
      <c r="R426" s="210">
        <f>Q426*H426</f>
        <v>0</v>
      </c>
      <c r="S426" s="210">
        <v>0</v>
      </c>
      <c r="T426" s="211">
        <f>S426*H426</f>
        <v>0</v>
      </c>
      <c r="AR426" s="24" t="s">
        <v>193</v>
      </c>
      <c r="AT426" s="24" t="s">
        <v>188</v>
      </c>
      <c r="AU426" s="24" t="s">
        <v>82</v>
      </c>
      <c r="AY426" s="24" t="s">
        <v>186</v>
      </c>
      <c r="BE426" s="212">
        <f>IF(N426="základní",J426,0)</f>
        <v>0</v>
      </c>
      <c r="BF426" s="212">
        <f>IF(N426="snížená",J426,0)</f>
        <v>0</v>
      </c>
      <c r="BG426" s="212">
        <f>IF(N426="zákl. přenesená",J426,0)</f>
        <v>0</v>
      </c>
      <c r="BH426" s="212">
        <f>IF(N426="sníž. přenesená",J426,0)</f>
        <v>0</v>
      </c>
      <c r="BI426" s="212">
        <f>IF(N426="nulová",J426,0)</f>
        <v>0</v>
      </c>
      <c r="BJ426" s="24" t="s">
        <v>82</v>
      </c>
      <c r="BK426" s="212">
        <f>ROUND(I426*H426,2)</f>
        <v>0</v>
      </c>
      <c r="BL426" s="24" t="s">
        <v>193</v>
      </c>
      <c r="BM426" s="24" t="s">
        <v>1207</v>
      </c>
    </row>
    <row r="427" spans="2:65" s="1" customFormat="1" ht="27">
      <c r="B427" s="41"/>
      <c r="C427" s="63"/>
      <c r="D427" s="213" t="s">
        <v>195</v>
      </c>
      <c r="E427" s="63"/>
      <c r="F427" s="214" t="s">
        <v>284</v>
      </c>
      <c r="G427" s="63"/>
      <c r="H427" s="63"/>
      <c r="I427" s="172"/>
      <c r="J427" s="63"/>
      <c r="K427" s="63"/>
      <c r="L427" s="61"/>
      <c r="M427" s="215"/>
      <c r="N427" s="42"/>
      <c r="O427" s="42"/>
      <c r="P427" s="42"/>
      <c r="Q427" s="42"/>
      <c r="R427" s="42"/>
      <c r="S427" s="42"/>
      <c r="T427" s="78"/>
      <c r="AT427" s="24" t="s">
        <v>195</v>
      </c>
      <c r="AU427" s="24" t="s">
        <v>82</v>
      </c>
    </row>
    <row r="428" spans="2:65" s="12" customFormat="1" ht="13.5">
      <c r="B428" s="216"/>
      <c r="C428" s="217"/>
      <c r="D428" s="213" t="s">
        <v>197</v>
      </c>
      <c r="E428" s="218" t="s">
        <v>30</v>
      </c>
      <c r="F428" s="219" t="s">
        <v>249</v>
      </c>
      <c r="G428" s="217"/>
      <c r="H428" s="220">
        <v>10</v>
      </c>
      <c r="I428" s="221"/>
      <c r="J428" s="217"/>
      <c r="K428" s="217"/>
      <c r="L428" s="222"/>
      <c r="M428" s="223"/>
      <c r="N428" s="224"/>
      <c r="O428" s="224"/>
      <c r="P428" s="224"/>
      <c r="Q428" s="224"/>
      <c r="R428" s="224"/>
      <c r="S428" s="224"/>
      <c r="T428" s="225"/>
      <c r="AT428" s="226" t="s">
        <v>197</v>
      </c>
      <c r="AU428" s="226" t="s">
        <v>82</v>
      </c>
      <c r="AV428" s="12" t="s">
        <v>84</v>
      </c>
      <c r="AW428" s="12" t="s">
        <v>37</v>
      </c>
      <c r="AX428" s="12" t="s">
        <v>74</v>
      </c>
      <c r="AY428" s="226" t="s">
        <v>186</v>
      </c>
    </row>
    <row r="429" spans="2:65" s="1" customFormat="1" ht="16.5" customHeight="1">
      <c r="B429" s="41"/>
      <c r="C429" s="201" t="s">
        <v>1208</v>
      </c>
      <c r="D429" s="201" t="s">
        <v>188</v>
      </c>
      <c r="E429" s="202" t="s">
        <v>287</v>
      </c>
      <c r="F429" s="203" t="s">
        <v>288</v>
      </c>
      <c r="G429" s="204" t="s">
        <v>212</v>
      </c>
      <c r="H429" s="205">
        <v>49.5</v>
      </c>
      <c r="I429" s="206"/>
      <c r="J429" s="207">
        <f>ROUND(I429*H429,2)</f>
        <v>0</v>
      </c>
      <c r="K429" s="203" t="s">
        <v>192</v>
      </c>
      <c r="L429" s="61"/>
      <c r="M429" s="208" t="s">
        <v>30</v>
      </c>
      <c r="N429" s="209" t="s">
        <v>45</v>
      </c>
      <c r="O429" s="42"/>
      <c r="P429" s="210">
        <f>O429*H429</f>
        <v>0</v>
      </c>
      <c r="Q429" s="210">
        <v>0</v>
      </c>
      <c r="R429" s="210">
        <f>Q429*H429</f>
        <v>0</v>
      </c>
      <c r="S429" s="210">
        <v>0</v>
      </c>
      <c r="T429" s="211">
        <f>S429*H429</f>
        <v>0</v>
      </c>
      <c r="AR429" s="24" t="s">
        <v>193</v>
      </c>
      <c r="AT429" s="24" t="s">
        <v>188</v>
      </c>
      <c r="AU429" s="24" t="s">
        <v>82</v>
      </c>
      <c r="AY429" s="24" t="s">
        <v>186</v>
      </c>
      <c r="BE429" s="212">
        <f>IF(N429="základní",J429,0)</f>
        <v>0</v>
      </c>
      <c r="BF429" s="212">
        <f>IF(N429="snížená",J429,0)</f>
        <v>0</v>
      </c>
      <c r="BG429" s="212">
        <f>IF(N429="zákl. přenesená",J429,0)</f>
        <v>0</v>
      </c>
      <c r="BH429" s="212">
        <f>IF(N429="sníž. přenesená",J429,0)</f>
        <v>0</v>
      </c>
      <c r="BI429" s="212">
        <f>IF(N429="nulová",J429,0)</f>
        <v>0</v>
      </c>
      <c r="BJ429" s="24" t="s">
        <v>82</v>
      </c>
      <c r="BK429" s="212">
        <f>ROUND(I429*H429,2)</f>
        <v>0</v>
      </c>
      <c r="BL429" s="24" t="s">
        <v>193</v>
      </c>
      <c r="BM429" s="24" t="s">
        <v>1209</v>
      </c>
    </row>
    <row r="430" spans="2:65" s="1" customFormat="1" ht="27">
      <c r="B430" s="41"/>
      <c r="C430" s="63"/>
      <c r="D430" s="213" t="s">
        <v>195</v>
      </c>
      <c r="E430" s="63"/>
      <c r="F430" s="214" t="s">
        <v>290</v>
      </c>
      <c r="G430" s="63"/>
      <c r="H430" s="63"/>
      <c r="I430" s="172"/>
      <c r="J430" s="63"/>
      <c r="K430" s="63"/>
      <c r="L430" s="61"/>
      <c r="M430" s="215"/>
      <c r="N430" s="42"/>
      <c r="O430" s="42"/>
      <c r="P430" s="42"/>
      <c r="Q430" s="42"/>
      <c r="R430" s="42"/>
      <c r="S430" s="42"/>
      <c r="T430" s="78"/>
      <c r="AT430" s="24" t="s">
        <v>195</v>
      </c>
      <c r="AU430" s="24" t="s">
        <v>82</v>
      </c>
    </row>
    <row r="431" spans="2:65" s="13" customFormat="1" ht="13.5">
      <c r="B431" s="227"/>
      <c r="C431" s="228"/>
      <c r="D431" s="213" t="s">
        <v>197</v>
      </c>
      <c r="E431" s="229" t="s">
        <v>30</v>
      </c>
      <c r="F431" s="230" t="s">
        <v>1201</v>
      </c>
      <c r="G431" s="228"/>
      <c r="H431" s="229" t="s">
        <v>30</v>
      </c>
      <c r="I431" s="231"/>
      <c r="J431" s="228"/>
      <c r="K431" s="228"/>
      <c r="L431" s="232"/>
      <c r="M431" s="233"/>
      <c r="N431" s="234"/>
      <c r="O431" s="234"/>
      <c r="P431" s="234"/>
      <c r="Q431" s="234"/>
      <c r="R431" s="234"/>
      <c r="S431" s="234"/>
      <c r="T431" s="235"/>
      <c r="AT431" s="236" t="s">
        <v>197</v>
      </c>
      <c r="AU431" s="236" t="s">
        <v>82</v>
      </c>
      <c r="AV431" s="13" t="s">
        <v>82</v>
      </c>
      <c r="AW431" s="13" t="s">
        <v>37</v>
      </c>
      <c r="AX431" s="13" t="s">
        <v>74</v>
      </c>
      <c r="AY431" s="236" t="s">
        <v>186</v>
      </c>
    </row>
    <row r="432" spans="2:65" s="12" customFormat="1" ht="13.5">
      <c r="B432" s="216"/>
      <c r="C432" s="217"/>
      <c r="D432" s="213" t="s">
        <v>197</v>
      </c>
      <c r="E432" s="218" t="s">
        <v>30</v>
      </c>
      <c r="F432" s="219" t="s">
        <v>432</v>
      </c>
      <c r="G432" s="217"/>
      <c r="H432" s="220">
        <v>40</v>
      </c>
      <c r="I432" s="221"/>
      <c r="J432" s="217"/>
      <c r="K432" s="217"/>
      <c r="L432" s="222"/>
      <c r="M432" s="223"/>
      <c r="N432" s="224"/>
      <c r="O432" s="224"/>
      <c r="P432" s="224"/>
      <c r="Q432" s="224"/>
      <c r="R432" s="224"/>
      <c r="S432" s="224"/>
      <c r="T432" s="225"/>
      <c r="AT432" s="226" t="s">
        <v>197</v>
      </c>
      <c r="AU432" s="226" t="s">
        <v>82</v>
      </c>
      <c r="AV432" s="12" t="s">
        <v>84</v>
      </c>
      <c r="AW432" s="12" t="s">
        <v>37</v>
      </c>
      <c r="AX432" s="12" t="s">
        <v>74</v>
      </c>
      <c r="AY432" s="226" t="s">
        <v>186</v>
      </c>
    </row>
    <row r="433" spans="2:65" s="13" customFormat="1" ht="27">
      <c r="B433" s="227"/>
      <c r="C433" s="228"/>
      <c r="D433" s="213" t="s">
        <v>197</v>
      </c>
      <c r="E433" s="229" t="s">
        <v>30</v>
      </c>
      <c r="F433" s="230" t="s">
        <v>274</v>
      </c>
      <c r="G433" s="228"/>
      <c r="H433" s="229" t="s">
        <v>30</v>
      </c>
      <c r="I433" s="231"/>
      <c r="J433" s="228"/>
      <c r="K433" s="228"/>
      <c r="L433" s="232"/>
      <c r="M433" s="233"/>
      <c r="N433" s="234"/>
      <c r="O433" s="234"/>
      <c r="P433" s="234"/>
      <c r="Q433" s="234"/>
      <c r="R433" s="234"/>
      <c r="S433" s="234"/>
      <c r="T433" s="235"/>
      <c r="AT433" s="236" t="s">
        <v>197</v>
      </c>
      <c r="AU433" s="236" t="s">
        <v>82</v>
      </c>
      <c r="AV433" s="13" t="s">
        <v>82</v>
      </c>
      <c r="AW433" s="13" t="s">
        <v>37</v>
      </c>
      <c r="AX433" s="13" t="s">
        <v>74</v>
      </c>
      <c r="AY433" s="236" t="s">
        <v>186</v>
      </c>
    </row>
    <row r="434" spans="2:65" s="13" customFormat="1" ht="13.5">
      <c r="B434" s="227"/>
      <c r="C434" s="228"/>
      <c r="D434" s="213" t="s">
        <v>197</v>
      </c>
      <c r="E434" s="229" t="s">
        <v>30</v>
      </c>
      <c r="F434" s="230" t="s">
        <v>1203</v>
      </c>
      <c r="G434" s="228"/>
      <c r="H434" s="229" t="s">
        <v>30</v>
      </c>
      <c r="I434" s="231"/>
      <c r="J434" s="228"/>
      <c r="K434" s="228"/>
      <c r="L434" s="232"/>
      <c r="M434" s="233"/>
      <c r="N434" s="234"/>
      <c r="O434" s="234"/>
      <c r="P434" s="234"/>
      <c r="Q434" s="234"/>
      <c r="R434" s="234"/>
      <c r="S434" s="234"/>
      <c r="T434" s="235"/>
      <c r="AT434" s="236" t="s">
        <v>197</v>
      </c>
      <c r="AU434" s="236" t="s">
        <v>82</v>
      </c>
      <c r="AV434" s="13" t="s">
        <v>82</v>
      </c>
      <c r="AW434" s="13" t="s">
        <v>37</v>
      </c>
      <c r="AX434" s="13" t="s">
        <v>74</v>
      </c>
      <c r="AY434" s="236" t="s">
        <v>186</v>
      </c>
    </row>
    <row r="435" spans="2:65" s="12" customFormat="1" ht="13.5">
      <c r="B435" s="216"/>
      <c r="C435" s="217"/>
      <c r="D435" s="213" t="s">
        <v>197</v>
      </c>
      <c r="E435" s="218" t="s">
        <v>30</v>
      </c>
      <c r="F435" s="219" t="s">
        <v>84</v>
      </c>
      <c r="G435" s="217"/>
      <c r="H435" s="220">
        <v>2</v>
      </c>
      <c r="I435" s="221"/>
      <c r="J435" s="217"/>
      <c r="K435" s="217"/>
      <c r="L435" s="222"/>
      <c r="M435" s="223"/>
      <c r="N435" s="224"/>
      <c r="O435" s="224"/>
      <c r="P435" s="224"/>
      <c r="Q435" s="224"/>
      <c r="R435" s="224"/>
      <c r="S435" s="224"/>
      <c r="T435" s="225"/>
      <c r="AT435" s="226" t="s">
        <v>197</v>
      </c>
      <c r="AU435" s="226" t="s">
        <v>82</v>
      </c>
      <c r="AV435" s="12" t="s">
        <v>84</v>
      </c>
      <c r="AW435" s="12" t="s">
        <v>37</v>
      </c>
      <c r="AX435" s="12" t="s">
        <v>74</v>
      </c>
      <c r="AY435" s="226" t="s">
        <v>186</v>
      </c>
    </row>
    <row r="436" spans="2:65" s="13" customFormat="1" ht="13.5">
      <c r="B436" s="227"/>
      <c r="C436" s="228"/>
      <c r="D436" s="213" t="s">
        <v>197</v>
      </c>
      <c r="E436" s="229" t="s">
        <v>30</v>
      </c>
      <c r="F436" s="230" t="s">
        <v>1205</v>
      </c>
      <c r="G436" s="228"/>
      <c r="H436" s="229" t="s">
        <v>30</v>
      </c>
      <c r="I436" s="231"/>
      <c r="J436" s="228"/>
      <c r="K436" s="228"/>
      <c r="L436" s="232"/>
      <c r="M436" s="233"/>
      <c r="N436" s="234"/>
      <c r="O436" s="234"/>
      <c r="P436" s="234"/>
      <c r="Q436" s="234"/>
      <c r="R436" s="234"/>
      <c r="S436" s="234"/>
      <c r="T436" s="235"/>
      <c r="AT436" s="236" t="s">
        <v>197</v>
      </c>
      <c r="AU436" s="236" t="s">
        <v>82</v>
      </c>
      <c r="AV436" s="13" t="s">
        <v>82</v>
      </c>
      <c r="AW436" s="13" t="s">
        <v>37</v>
      </c>
      <c r="AX436" s="13" t="s">
        <v>74</v>
      </c>
      <c r="AY436" s="236" t="s">
        <v>186</v>
      </c>
    </row>
    <row r="437" spans="2:65" s="12" customFormat="1" ht="13.5">
      <c r="B437" s="216"/>
      <c r="C437" s="217"/>
      <c r="D437" s="213" t="s">
        <v>197</v>
      </c>
      <c r="E437" s="218" t="s">
        <v>30</v>
      </c>
      <c r="F437" s="219" t="s">
        <v>1210</v>
      </c>
      <c r="G437" s="217"/>
      <c r="H437" s="220">
        <v>7.5</v>
      </c>
      <c r="I437" s="221"/>
      <c r="J437" s="217"/>
      <c r="K437" s="217"/>
      <c r="L437" s="222"/>
      <c r="M437" s="223"/>
      <c r="N437" s="224"/>
      <c r="O437" s="224"/>
      <c r="P437" s="224"/>
      <c r="Q437" s="224"/>
      <c r="R437" s="224"/>
      <c r="S437" s="224"/>
      <c r="T437" s="225"/>
      <c r="AT437" s="226" t="s">
        <v>197</v>
      </c>
      <c r="AU437" s="226" t="s">
        <v>82</v>
      </c>
      <c r="AV437" s="12" t="s">
        <v>84</v>
      </c>
      <c r="AW437" s="12" t="s">
        <v>37</v>
      </c>
      <c r="AX437" s="12" t="s">
        <v>74</v>
      </c>
      <c r="AY437" s="226" t="s">
        <v>186</v>
      </c>
    </row>
    <row r="438" spans="2:65" s="1" customFormat="1" ht="16.5" customHeight="1">
      <c r="B438" s="41"/>
      <c r="C438" s="201" t="s">
        <v>1211</v>
      </c>
      <c r="D438" s="201" t="s">
        <v>188</v>
      </c>
      <c r="E438" s="202" t="s">
        <v>308</v>
      </c>
      <c r="F438" s="203" t="s">
        <v>309</v>
      </c>
      <c r="G438" s="204" t="s">
        <v>304</v>
      </c>
      <c r="H438" s="205">
        <v>18</v>
      </c>
      <c r="I438" s="206"/>
      <c r="J438" s="207">
        <f>ROUND(I438*H438,2)</f>
        <v>0</v>
      </c>
      <c r="K438" s="203" t="s">
        <v>192</v>
      </c>
      <c r="L438" s="61"/>
      <c r="M438" s="208" t="s">
        <v>30</v>
      </c>
      <c r="N438" s="209" t="s">
        <v>45</v>
      </c>
      <c r="O438" s="42"/>
      <c r="P438" s="210">
        <f>O438*H438</f>
        <v>0</v>
      </c>
      <c r="Q438" s="210">
        <v>0</v>
      </c>
      <c r="R438" s="210">
        <f>Q438*H438</f>
        <v>0</v>
      </c>
      <c r="S438" s="210">
        <v>0</v>
      </c>
      <c r="T438" s="211">
        <f>S438*H438</f>
        <v>0</v>
      </c>
      <c r="AR438" s="24" t="s">
        <v>193</v>
      </c>
      <c r="AT438" s="24" t="s">
        <v>188</v>
      </c>
      <c r="AU438" s="24" t="s">
        <v>82</v>
      </c>
      <c r="AY438" s="24" t="s">
        <v>186</v>
      </c>
      <c r="BE438" s="212">
        <f>IF(N438="základní",J438,0)</f>
        <v>0</v>
      </c>
      <c r="BF438" s="212">
        <f>IF(N438="snížená",J438,0)</f>
        <v>0</v>
      </c>
      <c r="BG438" s="212">
        <f>IF(N438="zákl. přenesená",J438,0)</f>
        <v>0</v>
      </c>
      <c r="BH438" s="212">
        <f>IF(N438="sníž. přenesená",J438,0)</f>
        <v>0</v>
      </c>
      <c r="BI438" s="212">
        <f>IF(N438="nulová",J438,0)</f>
        <v>0</v>
      </c>
      <c r="BJ438" s="24" t="s">
        <v>82</v>
      </c>
      <c r="BK438" s="212">
        <f>ROUND(I438*H438,2)</f>
        <v>0</v>
      </c>
      <c r="BL438" s="24" t="s">
        <v>193</v>
      </c>
      <c r="BM438" s="24" t="s">
        <v>1212</v>
      </c>
    </row>
    <row r="439" spans="2:65" s="1" customFormat="1" ht="27">
      <c r="B439" s="41"/>
      <c r="C439" s="63"/>
      <c r="D439" s="213" t="s">
        <v>195</v>
      </c>
      <c r="E439" s="63"/>
      <c r="F439" s="214" t="s">
        <v>311</v>
      </c>
      <c r="G439" s="63"/>
      <c r="H439" s="63"/>
      <c r="I439" s="172"/>
      <c r="J439" s="63"/>
      <c r="K439" s="63"/>
      <c r="L439" s="61"/>
      <c r="M439" s="215"/>
      <c r="N439" s="42"/>
      <c r="O439" s="42"/>
      <c r="P439" s="42"/>
      <c r="Q439" s="42"/>
      <c r="R439" s="42"/>
      <c r="S439" s="42"/>
      <c r="T439" s="78"/>
      <c r="AT439" s="24" t="s">
        <v>195</v>
      </c>
      <c r="AU439" s="24" t="s">
        <v>82</v>
      </c>
    </row>
    <row r="440" spans="2:65" s="12" customFormat="1" ht="13.5">
      <c r="B440" s="216"/>
      <c r="C440" s="217"/>
      <c r="D440" s="213" t="s">
        <v>197</v>
      </c>
      <c r="E440" s="218" t="s">
        <v>30</v>
      </c>
      <c r="F440" s="219" t="s">
        <v>1213</v>
      </c>
      <c r="G440" s="217"/>
      <c r="H440" s="220">
        <v>18</v>
      </c>
      <c r="I440" s="221"/>
      <c r="J440" s="217"/>
      <c r="K440" s="217"/>
      <c r="L440" s="222"/>
      <c r="M440" s="223"/>
      <c r="N440" s="224"/>
      <c r="O440" s="224"/>
      <c r="P440" s="224"/>
      <c r="Q440" s="224"/>
      <c r="R440" s="224"/>
      <c r="S440" s="224"/>
      <c r="T440" s="225"/>
      <c r="AT440" s="226" t="s">
        <v>197</v>
      </c>
      <c r="AU440" s="226" t="s">
        <v>82</v>
      </c>
      <c r="AV440" s="12" t="s">
        <v>84</v>
      </c>
      <c r="AW440" s="12" t="s">
        <v>37</v>
      </c>
      <c r="AX440" s="12" t="s">
        <v>74</v>
      </c>
      <c r="AY440" s="226" t="s">
        <v>186</v>
      </c>
    </row>
    <row r="441" spans="2:65" s="14" customFormat="1" ht="13.5">
      <c r="B441" s="237"/>
      <c r="C441" s="238"/>
      <c r="D441" s="213" t="s">
        <v>197</v>
      </c>
      <c r="E441" s="239" t="s">
        <v>30</v>
      </c>
      <c r="F441" s="240" t="s">
        <v>235</v>
      </c>
      <c r="G441" s="238"/>
      <c r="H441" s="241">
        <v>18</v>
      </c>
      <c r="I441" s="242"/>
      <c r="J441" s="238"/>
      <c r="K441" s="238"/>
      <c r="L441" s="243"/>
      <c r="M441" s="244"/>
      <c r="N441" s="245"/>
      <c r="O441" s="245"/>
      <c r="P441" s="245"/>
      <c r="Q441" s="245"/>
      <c r="R441" s="245"/>
      <c r="S441" s="245"/>
      <c r="T441" s="246"/>
      <c r="AT441" s="247" t="s">
        <v>197</v>
      </c>
      <c r="AU441" s="247" t="s">
        <v>82</v>
      </c>
      <c r="AV441" s="14" t="s">
        <v>193</v>
      </c>
      <c r="AW441" s="14" t="s">
        <v>37</v>
      </c>
      <c r="AX441" s="14" t="s">
        <v>82</v>
      </c>
      <c r="AY441" s="247" t="s">
        <v>186</v>
      </c>
    </row>
    <row r="442" spans="2:65" s="1" customFormat="1" ht="16.5" customHeight="1">
      <c r="B442" s="41"/>
      <c r="C442" s="201" t="s">
        <v>1214</v>
      </c>
      <c r="D442" s="201" t="s">
        <v>188</v>
      </c>
      <c r="E442" s="202" t="s">
        <v>314</v>
      </c>
      <c r="F442" s="203" t="s">
        <v>315</v>
      </c>
      <c r="G442" s="204" t="s">
        <v>212</v>
      </c>
      <c r="H442" s="205">
        <v>40</v>
      </c>
      <c r="I442" s="206"/>
      <c r="J442" s="207">
        <f>ROUND(I442*H442,2)</f>
        <v>0</v>
      </c>
      <c r="K442" s="203" t="s">
        <v>192</v>
      </c>
      <c r="L442" s="61"/>
      <c r="M442" s="208" t="s">
        <v>30</v>
      </c>
      <c r="N442" s="209" t="s">
        <v>45</v>
      </c>
      <c r="O442" s="42"/>
      <c r="P442" s="210">
        <f>O442*H442</f>
        <v>0</v>
      </c>
      <c r="Q442" s="210">
        <v>0</v>
      </c>
      <c r="R442" s="210">
        <f>Q442*H442</f>
        <v>0</v>
      </c>
      <c r="S442" s="210">
        <v>0</v>
      </c>
      <c r="T442" s="211">
        <f>S442*H442</f>
        <v>0</v>
      </c>
      <c r="AR442" s="24" t="s">
        <v>193</v>
      </c>
      <c r="AT442" s="24" t="s">
        <v>188</v>
      </c>
      <c r="AU442" s="24" t="s">
        <v>82</v>
      </c>
      <c r="AY442" s="24" t="s">
        <v>186</v>
      </c>
      <c r="BE442" s="212">
        <f>IF(N442="základní",J442,0)</f>
        <v>0</v>
      </c>
      <c r="BF442" s="212">
        <f>IF(N442="snížená",J442,0)</f>
        <v>0</v>
      </c>
      <c r="BG442" s="212">
        <f>IF(N442="zákl. přenesená",J442,0)</f>
        <v>0</v>
      </c>
      <c r="BH442" s="212">
        <f>IF(N442="sníž. přenesená",J442,0)</f>
        <v>0</v>
      </c>
      <c r="BI442" s="212">
        <f>IF(N442="nulová",J442,0)</f>
        <v>0</v>
      </c>
      <c r="BJ442" s="24" t="s">
        <v>82</v>
      </c>
      <c r="BK442" s="212">
        <f>ROUND(I442*H442,2)</f>
        <v>0</v>
      </c>
      <c r="BL442" s="24" t="s">
        <v>193</v>
      </c>
      <c r="BM442" s="24" t="s">
        <v>1215</v>
      </c>
    </row>
    <row r="443" spans="2:65" s="1" customFormat="1" ht="27">
      <c r="B443" s="41"/>
      <c r="C443" s="63"/>
      <c r="D443" s="213" t="s">
        <v>195</v>
      </c>
      <c r="E443" s="63"/>
      <c r="F443" s="214" t="s">
        <v>317</v>
      </c>
      <c r="G443" s="63"/>
      <c r="H443" s="63"/>
      <c r="I443" s="172"/>
      <c r="J443" s="63"/>
      <c r="K443" s="63"/>
      <c r="L443" s="61"/>
      <c r="M443" s="215"/>
      <c r="N443" s="42"/>
      <c r="O443" s="42"/>
      <c r="P443" s="42"/>
      <c r="Q443" s="42"/>
      <c r="R443" s="42"/>
      <c r="S443" s="42"/>
      <c r="T443" s="78"/>
      <c r="AT443" s="24" t="s">
        <v>195</v>
      </c>
      <c r="AU443" s="24" t="s">
        <v>82</v>
      </c>
    </row>
    <row r="444" spans="2:65" s="12" customFormat="1" ht="13.5">
      <c r="B444" s="216"/>
      <c r="C444" s="217"/>
      <c r="D444" s="213" t="s">
        <v>197</v>
      </c>
      <c r="E444" s="218" t="s">
        <v>30</v>
      </c>
      <c r="F444" s="219" t="s">
        <v>432</v>
      </c>
      <c r="G444" s="217"/>
      <c r="H444" s="220">
        <v>40</v>
      </c>
      <c r="I444" s="221"/>
      <c r="J444" s="217"/>
      <c r="K444" s="217"/>
      <c r="L444" s="222"/>
      <c r="M444" s="223"/>
      <c r="N444" s="224"/>
      <c r="O444" s="224"/>
      <c r="P444" s="224"/>
      <c r="Q444" s="224"/>
      <c r="R444" s="224"/>
      <c r="S444" s="224"/>
      <c r="T444" s="225"/>
      <c r="AT444" s="226" t="s">
        <v>197</v>
      </c>
      <c r="AU444" s="226" t="s">
        <v>82</v>
      </c>
      <c r="AV444" s="12" t="s">
        <v>84</v>
      </c>
      <c r="AW444" s="12" t="s">
        <v>37</v>
      </c>
      <c r="AX444" s="12" t="s">
        <v>74</v>
      </c>
      <c r="AY444" s="226" t="s">
        <v>186</v>
      </c>
    </row>
    <row r="445" spans="2:65" s="14" customFormat="1" ht="13.5">
      <c r="B445" s="237"/>
      <c r="C445" s="238"/>
      <c r="D445" s="213" t="s">
        <v>197</v>
      </c>
      <c r="E445" s="239" t="s">
        <v>30</v>
      </c>
      <c r="F445" s="240" t="s">
        <v>235</v>
      </c>
      <c r="G445" s="238"/>
      <c r="H445" s="241">
        <v>40</v>
      </c>
      <c r="I445" s="242"/>
      <c r="J445" s="238"/>
      <c r="K445" s="238"/>
      <c r="L445" s="243"/>
      <c r="M445" s="244"/>
      <c r="N445" s="245"/>
      <c r="O445" s="245"/>
      <c r="P445" s="245"/>
      <c r="Q445" s="245"/>
      <c r="R445" s="245"/>
      <c r="S445" s="245"/>
      <c r="T445" s="246"/>
      <c r="AT445" s="247" t="s">
        <v>197</v>
      </c>
      <c r="AU445" s="247" t="s">
        <v>82</v>
      </c>
      <c r="AV445" s="14" t="s">
        <v>193</v>
      </c>
      <c r="AW445" s="14" t="s">
        <v>37</v>
      </c>
      <c r="AX445" s="14" t="s">
        <v>82</v>
      </c>
      <c r="AY445" s="247" t="s">
        <v>186</v>
      </c>
    </row>
    <row r="446" spans="2:65" s="1" customFormat="1" ht="16.5" customHeight="1">
      <c r="B446" s="41"/>
      <c r="C446" s="201" t="s">
        <v>1216</v>
      </c>
      <c r="D446" s="201" t="s">
        <v>188</v>
      </c>
      <c r="E446" s="202" t="s">
        <v>314</v>
      </c>
      <c r="F446" s="203" t="s">
        <v>315</v>
      </c>
      <c r="G446" s="204" t="s">
        <v>212</v>
      </c>
      <c r="H446" s="205">
        <v>2</v>
      </c>
      <c r="I446" s="206"/>
      <c r="J446" s="207">
        <f>ROUND(I446*H446,2)</f>
        <v>0</v>
      </c>
      <c r="K446" s="203" t="s">
        <v>192</v>
      </c>
      <c r="L446" s="61"/>
      <c r="M446" s="208" t="s">
        <v>30</v>
      </c>
      <c r="N446" s="209" t="s">
        <v>45</v>
      </c>
      <c r="O446" s="42"/>
      <c r="P446" s="210">
        <f>O446*H446</f>
        <v>0</v>
      </c>
      <c r="Q446" s="210">
        <v>0</v>
      </c>
      <c r="R446" s="210">
        <f>Q446*H446</f>
        <v>0</v>
      </c>
      <c r="S446" s="210">
        <v>0</v>
      </c>
      <c r="T446" s="211">
        <f>S446*H446</f>
        <v>0</v>
      </c>
      <c r="AR446" s="24" t="s">
        <v>193</v>
      </c>
      <c r="AT446" s="24" t="s">
        <v>188</v>
      </c>
      <c r="AU446" s="24" t="s">
        <v>82</v>
      </c>
      <c r="AY446" s="24" t="s">
        <v>186</v>
      </c>
      <c r="BE446" s="212">
        <f>IF(N446="základní",J446,0)</f>
        <v>0</v>
      </c>
      <c r="BF446" s="212">
        <f>IF(N446="snížená",J446,0)</f>
        <v>0</v>
      </c>
      <c r="BG446" s="212">
        <f>IF(N446="zákl. přenesená",J446,0)</f>
        <v>0</v>
      </c>
      <c r="BH446" s="212">
        <f>IF(N446="sníž. přenesená",J446,0)</f>
        <v>0</v>
      </c>
      <c r="BI446" s="212">
        <f>IF(N446="nulová",J446,0)</f>
        <v>0</v>
      </c>
      <c r="BJ446" s="24" t="s">
        <v>82</v>
      </c>
      <c r="BK446" s="212">
        <f>ROUND(I446*H446,2)</f>
        <v>0</v>
      </c>
      <c r="BL446" s="24" t="s">
        <v>193</v>
      </c>
      <c r="BM446" s="24" t="s">
        <v>1217</v>
      </c>
    </row>
    <row r="447" spans="2:65" s="1" customFormat="1" ht="27">
      <c r="B447" s="41"/>
      <c r="C447" s="63"/>
      <c r="D447" s="213" t="s">
        <v>195</v>
      </c>
      <c r="E447" s="63"/>
      <c r="F447" s="214" t="s">
        <v>317</v>
      </c>
      <c r="G447" s="63"/>
      <c r="H447" s="63"/>
      <c r="I447" s="172"/>
      <c r="J447" s="63"/>
      <c r="K447" s="63"/>
      <c r="L447" s="61"/>
      <c r="M447" s="215"/>
      <c r="N447" s="42"/>
      <c r="O447" s="42"/>
      <c r="P447" s="42"/>
      <c r="Q447" s="42"/>
      <c r="R447" s="42"/>
      <c r="S447" s="42"/>
      <c r="T447" s="78"/>
      <c r="AT447" s="24" t="s">
        <v>195</v>
      </c>
      <c r="AU447" s="24" t="s">
        <v>82</v>
      </c>
    </row>
    <row r="448" spans="2:65" s="13" customFormat="1" ht="13.5">
      <c r="B448" s="227"/>
      <c r="C448" s="228"/>
      <c r="D448" s="213" t="s">
        <v>197</v>
      </c>
      <c r="E448" s="229" t="s">
        <v>30</v>
      </c>
      <c r="F448" s="230" t="s">
        <v>1218</v>
      </c>
      <c r="G448" s="228"/>
      <c r="H448" s="229" t="s">
        <v>30</v>
      </c>
      <c r="I448" s="231"/>
      <c r="J448" s="228"/>
      <c r="K448" s="228"/>
      <c r="L448" s="232"/>
      <c r="M448" s="233"/>
      <c r="N448" s="234"/>
      <c r="O448" s="234"/>
      <c r="P448" s="234"/>
      <c r="Q448" s="234"/>
      <c r="R448" s="234"/>
      <c r="S448" s="234"/>
      <c r="T448" s="235"/>
      <c r="AT448" s="236" t="s">
        <v>197</v>
      </c>
      <c r="AU448" s="236" t="s">
        <v>82</v>
      </c>
      <c r="AV448" s="13" t="s">
        <v>82</v>
      </c>
      <c r="AW448" s="13" t="s">
        <v>37</v>
      </c>
      <c r="AX448" s="13" t="s">
        <v>74</v>
      </c>
      <c r="AY448" s="236" t="s">
        <v>186</v>
      </c>
    </row>
    <row r="449" spans="2:65" s="12" customFormat="1" ht="13.5">
      <c r="B449" s="216"/>
      <c r="C449" s="217"/>
      <c r="D449" s="213" t="s">
        <v>197</v>
      </c>
      <c r="E449" s="218" t="s">
        <v>30</v>
      </c>
      <c r="F449" s="219" t="s">
        <v>84</v>
      </c>
      <c r="G449" s="217"/>
      <c r="H449" s="220">
        <v>2</v>
      </c>
      <c r="I449" s="221"/>
      <c r="J449" s="217"/>
      <c r="K449" s="217"/>
      <c r="L449" s="222"/>
      <c r="M449" s="223"/>
      <c r="N449" s="224"/>
      <c r="O449" s="224"/>
      <c r="P449" s="224"/>
      <c r="Q449" s="224"/>
      <c r="R449" s="224"/>
      <c r="S449" s="224"/>
      <c r="T449" s="225"/>
      <c r="AT449" s="226" t="s">
        <v>197</v>
      </c>
      <c r="AU449" s="226" t="s">
        <v>82</v>
      </c>
      <c r="AV449" s="12" t="s">
        <v>84</v>
      </c>
      <c r="AW449" s="12" t="s">
        <v>37</v>
      </c>
      <c r="AX449" s="12" t="s">
        <v>74</v>
      </c>
      <c r="AY449" s="226" t="s">
        <v>186</v>
      </c>
    </row>
    <row r="450" spans="2:65" s="14" customFormat="1" ht="13.5">
      <c r="B450" s="237"/>
      <c r="C450" s="238"/>
      <c r="D450" s="213" t="s">
        <v>197</v>
      </c>
      <c r="E450" s="239" t="s">
        <v>30</v>
      </c>
      <c r="F450" s="240" t="s">
        <v>235</v>
      </c>
      <c r="G450" s="238"/>
      <c r="H450" s="241">
        <v>2</v>
      </c>
      <c r="I450" s="242"/>
      <c r="J450" s="238"/>
      <c r="K450" s="238"/>
      <c r="L450" s="243"/>
      <c r="M450" s="244"/>
      <c r="N450" s="245"/>
      <c r="O450" s="245"/>
      <c r="P450" s="245"/>
      <c r="Q450" s="245"/>
      <c r="R450" s="245"/>
      <c r="S450" s="245"/>
      <c r="T450" s="246"/>
      <c r="AT450" s="247" t="s">
        <v>197</v>
      </c>
      <c r="AU450" s="247" t="s">
        <v>82</v>
      </c>
      <c r="AV450" s="14" t="s">
        <v>193</v>
      </c>
      <c r="AW450" s="14" t="s">
        <v>37</v>
      </c>
      <c r="AX450" s="14" t="s">
        <v>82</v>
      </c>
      <c r="AY450" s="247" t="s">
        <v>186</v>
      </c>
    </row>
    <row r="451" spans="2:65" s="1" customFormat="1" ht="16.5" customHeight="1">
      <c r="B451" s="41"/>
      <c r="C451" s="249" t="s">
        <v>1219</v>
      </c>
      <c r="D451" s="249" t="s">
        <v>301</v>
      </c>
      <c r="E451" s="250" t="s">
        <v>1220</v>
      </c>
      <c r="F451" s="251" t="s">
        <v>932</v>
      </c>
      <c r="G451" s="252" t="s">
        <v>304</v>
      </c>
      <c r="H451" s="253">
        <v>5</v>
      </c>
      <c r="I451" s="254"/>
      <c r="J451" s="255">
        <f>ROUND(I451*H451,2)</f>
        <v>0</v>
      </c>
      <c r="K451" s="251" t="s">
        <v>30</v>
      </c>
      <c r="L451" s="256"/>
      <c r="M451" s="257" t="s">
        <v>30</v>
      </c>
      <c r="N451" s="258" t="s">
        <v>45</v>
      </c>
      <c r="O451" s="42"/>
      <c r="P451" s="210">
        <f>O451*H451</f>
        <v>0</v>
      </c>
      <c r="Q451" s="210">
        <v>0</v>
      </c>
      <c r="R451" s="210">
        <f>Q451*H451</f>
        <v>0</v>
      </c>
      <c r="S451" s="210">
        <v>0</v>
      </c>
      <c r="T451" s="211">
        <f>S451*H451</f>
        <v>0</v>
      </c>
      <c r="AR451" s="24" t="s">
        <v>236</v>
      </c>
      <c r="AT451" s="24" t="s">
        <v>301</v>
      </c>
      <c r="AU451" s="24" t="s">
        <v>82</v>
      </c>
      <c r="AY451" s="24" t="s">
        <v>186</v>
      </c>
      <c r="BE451" s="212">
        <f>IF(N451="základní",J451,0)</f>
        <v>0</v>
      </c>
      <c r="BF451" s="212">
        <f>IF(N451="snížená",J451,0)</f>
        <v>0</v>
      </c>
      <c r="BG451" s="212">
        <f>IF(N451="zákl. přenesená",J451,0)</f>
        <v>0</v>
      </c>
      <c r="BH451" s="212">
        <f>IF(N451="sníž. přenesená",J451,0)</f>
        <v>0</v>
      </c>
      <c r="BI451" s="212">
        <f>IF(N451="nulová",J451,0)</f>
        <v>0</v>
      </c>
      <c r="BJ451" s="24" t="s">
        <v>82</v>
      </c>
      <c r="BK451" s="212">
        <f>ROUND(I451*H451,2)</f>
        <v>0</v>
      </c>
      <c r="BL451" s="24" t="s">
        <v>193</v>
      </c>
      <c r="BM451" s="24" t="s">
        <v>1221</v>
      </c>
    </row>
    <row r="452" spans="2:65" s="12" customFormat="1" ht="13.5">
      <c r="B452" s="216"/>
      <c r="C452" s="217"/>
      <c r="D452" s="213" t="s">
        <v>197</v>
      </c>
      <c r="E452" s="218" t="s">
        <v>30</v>
      </c>
      <c r="F452" s="219" t="s">
        <v>1222</v>
      </c>
      <c r="G452" s="217"/>
      <c r="H452" s="220">
        <v>5</v>
      </c>
      <c r="I452" s="221"/>
      <c r="J452" s="217"/>
      <c r="K452" s="217"/>
      <c r="L452" s="222"/>
      <c r="M452" s="223"/>
      <c r="N452" s="224"/>
      <c r="O452" s="224"/>
      <c r="P452" s="224"/>
      <c r="Q452" s="224"/>
      <c r="R452" s="224"/>
      <c r="S452" s="224"/>
      <c r="T452" s="225"/>
      <c r="AT452" s="226" t="s">
        <v>197</v>
      </c>
      <c r="AU452" s="226" t="s">
        <v>82</v>
      </c>
      <c r="AV452" s="12" t="s">
        <v>84</v>
      </c>
      <c r="AW452" s="12" t="s">
        <v>37</v>
      </c>
      <c r="AX452" s="12" t="s">
        <v>74</v>
      </c>
      <c r="AY452" s="226" t="s">
        <v>186</v>
      </c>
    </row>
    <row r="453" spans="2:65" s="14" customFormat="1" ht="13.5">
      <c r="B453" s="237"/>
      <c r="C453" s="238"/>
      <c r="D453" s="213" t="s">
        <v>197</v>
      </c>
      <c r="E453" s="239" t="s">
        <v>30</v>
      </c>
      <c r="F453" s="240" t="s">
        <v>235</v>
      </c>
      <c r="G453" s="238"/>
      <c r="H453" s="241">
        <v>5</v>
      </c>
      <c r="I453" s="242"/>
      <c r="J453" s="238"/>
      <c r="K453" s="238"/>
      <c r="L453" s="243"/>
      <c r="M453" s="244"/>
      <c r="N453" s="245"/>
      <c r="O453" s="245"/>
      <c r="P453" s="245"/>
      <c r="Q453" s="245"/>
      <c r="R453" s="245"/>
      <c r="S453" s="245"/>
      <c r="T453" s="246"/>
      <c r="AT453" s="247" t="s">
        <v>197</v>
      </c>
      <c r="AU453" s="247" t="s">
        <v>82</v>
      </c>
      <c r="AV453" s="14" t="s">
        <v>193</v>
      </c>
      <c r="AW453" s="14" t="s">
        <v>37</v>
      </c>
      <c r="AX453" s="14" t="s">
        <v>82</v>
      </c>
      <c r="AY453" s="247" t="s">
        <v>186</v>
      </c>
    </row>
    <row r="454" spans="2:65" s="1" customFormat="1" ht="16.5" customHeight="1">
      <c r="B454" s="41"/>
      <c r="C454" s="201" t="s">
        <v>1223</v>
      </c>
      <c r="D454" s="201" t="s">
        <v>188</v>
      </c>
      <c r="E454" s="202" t="s">
        <v>322</v>
      </c>
      <c r="F454" s="203" t="s">
        <v>323</v>
      </c>
      <c r="G454" s="204" t="s">
        <v>212</v>
      </c>
      <c r="H454" s="205">
        <v>7.5</v>
      </c>
      <c r="I454" s="206"/>
      <c r="J454" s="207">
        <f>ROUND(I454*H454,2)</f>
        <v>0</v>
      </c>
      <c r="K454" s="203" t="s">
        <v>192</v>
      </c>
      <c r="L454" s="61"/>
      <c r="M454" s="208" t="s">
        <v>30</v>
      </c>
      <c r="N454" s="209" t="s">
        <v>45</v>
      </c>
      <c r="O454" s="42"/>
      <c r="P454" s="210">
        <f>O454*H454</f>
        <v>0</v>
      </c>
      <c r="Q454" s="210">
        <v>0</v>
      </c>
      <c r="R454" s="210">
        <f>Q454*H454</f>
        <v>0</v>
      </c>
      <c r="S454" s="210">
        <v>0</v>
      </c>
      <c r="T454" s="211">
        <f>S454*H454</f>
        <v>0</v>
      </c>
      <c r="AR454" s="24" t="s">
        <v>193</v>
      </c>
      <c r="AT454" s="24" t="s">
        <v>188</v>
      </c>
      <c r="AU454" s="24" t="s">
        <v>82</v>
      </c>
      <c r="AY454" s="24" t="s">
        <v>186</v>
      </c>
      <c r="BE454" s="212">
        <f>IF(N454="základní",J454,0)</f>
        <v>0</v>
      </c>
      <c r="BF454" s="212">
        <f>IF(N454="snížená",J454,0)</f>
        <v>0</v>
      </c>
      <c r="BG454" s="212">
        <f>IF(N454="zákl. přenesená",J454,0)</f>
        <v>0</v>
      </c>
      <c r="BH454" s="212">
        <f>IF(N454="sníž. přenesená",J454,0)</f>
        <v>0</v>
      </c>
      <c r="BI454" s="212">
        <f>IF(N454="nulová",J454,0)</f>
        <v>0</v>
      </c>
      <c r="BJ454" s="24" t="s">
        <v>82</v>
      </c>
      <c r="BK454" s="212">
        <f>ROUND(I454*H454,2)</f>
        <v>0</v>
      </c>
      <c r="BL454" s="24" t="s">
        <v>193</v>
      </c>
      <c r="BM454" s="24" t="s">
        <v>1224</v>
      </c>
    </row>
    <row r="455" spans="2:65" s="1" customFormat="1" ht="40.5">
      <c r="B455" s="41"/>
      <c r="C455" s="63"/>
      <c r="D455" s="213" t="s">
        <v>195</v>
      </c>
      <c r="E455" s="63"/>
      <c r="F455" s="214" t="s">
        <v>325</v>
      </c>
      <c r="G455" s="63"/>
      <c r="H455" s="63"/>
      <c r="I455" s="172"/>
      <c r="J455" s="63"/>
      <c r="K455" s="63"/>
      <c r="L455" s="61"/>
      <c r="M455" s="215"/>
      <c r="N455" s="42"/>
      <c r="O455" s="42"/>
      <c r="P455" s="42"/>
      <c r="Q455" s="42"/>
      <c r="R455" s="42"/>
      <c r="S455" s="42"/>
      <c r="T455" s="78"/>
      <c r="AT455" s="24" t="s">
        <v>195</v>
      </c>
      <c r="AU455" s="24" t="s">
        <v>82</v>
      </c>
    </row>
    <row r="456" spans="2:65" s="12" customFormat="1" ht="13.5">
      <c r="B456" s="216"/>
      <c r="C456" s="217"/>
      <c r="D456" s="213" t="s">
        <v>197</v>
      </c>
      <c r="E456" s="218" t="s">
        <v>30</v>
      </c>
      <c r="F456" s="219" t="s">
        <v>630</v>
      </c>
      <c r="G456" s="217"/>
      <c r="H456" s="220">
        <v>7.5</v>
      </c>
      <c r="I456" s="221"/>
      <c r="J456" s="217"/>
      <c r="K456" s="217"/>
      <c r="L456" s="222"/>
      <c r="M456" s="223"/>
      <c r="N456" s="224"/>
      <c r="O456" s="224"/>
      <c r="P456" s="224"/>
      <c r="Q456" s="224"/>
      <c r="R456" s="224"/>
      <c r="S456" s="224"/>
      <c r="T456" s="225"/>
      <c r="AT456" s="226" t="s">
        <v>197</v>
      </c>
      <c r="AU456" s="226" t="s">
        <v>82</v>
      </c>
      <c r="AV456" s="12" t="s">
        <v>84</v>
      </c>
      <c r="AW456" s="12" t="s">
        <v>37</v>
      </c>
      <c r="AX456" s="12" t="s">
        <v>74</v>
      </c>
      <c r="AY456" s="226" t="s">
        <v>186</v>
      </c>
    </row>
    <row r="457" spans="2:65" s="14" customFormat="1" ht="13.5">
      <c r="B457" s="237"/>
      <c r="C457" s="238"/>
      <c r="D457" s="213" t="s">
        <v>197</v>
      </c>
      <c r="E457" s="239" t="s">
        <v>30</v>
      </c>
      <c r="F457" s="240" t="s">
        <v>235</v>
      </c>
      <c r="G457" s="238"/>
      <c r="H457" s="241">
        <v>7.5</v>
      </c>
      <c r="I457" s="242"/>
      <c r="J457" s="238"/>
      <c r="K457" s="238"/>
      <c r="L457" s="243"/>
      <c r="M457" s="244"/>
      <c r="N457" s="245"/>
      <c r="O457" s="245"/>
      <c r="P457" s="245"/>
      <c r="Q457" s="245"/>
      <c r="R457" s="245"/>
      <c r="S457" s="245"/>
      <c r="T457" s="246"/>
      <c r="AT457" s="247" t="s">
        <v>197</v>
      </c>
      <c r="AU457" s="247" t="s">
        <v>82</v>
      </c>
      <c r="AV457" s="14" t="s">
        <v>193</v>
      </c>
      <c r="AW457" s="14" t="s">
        <v>37</v>
      </c>
      <c r="AX457" s="14" t="s">
        <v>82</v>
      </c>
      <c r="AY457" s="247" t="s">
        <v>186</v>
      </c>
    </row>
    <row r="458" spans="2:65" s="1" customFormat="1" ht="16.5" customHeight="1">
      <c r="B458" s="41"/>
      <c r="C458" s="249" t="s">
        <v>1225</v>
      </c>
      <c r="D458" s="249" t="s">
        <v>301</v>
      </c>
      <c r="E458" s="250" t="s">
        <v>1226</v>
      </c>
      <c r="F458" s="251" t="s">
        <v>328</v>
      </c>
      <c r="G458" s="252" t="s">
        <v>304</v>
      </c>
      <c r="H458" s="253">
        <v>15.188000000000001</v>
      </c>
      <c r="I458" s="254"/>
      <c r="J458" s="255">
        <f>ROUND(I458*H458,2)</f>
        <v>0</v>
      </c>
      <c r="K458" s="251" t="s">
        <v>30</v>
      </c>
      <c r="L458" s="256"/>
      <c r="M458" s="257" t="s">
        <v>30</v>
      </c>
      <c r="N458" s="258" t="s">
        <v>45</v>
      </c>
      <c r="O458" s="42"/>
      <c r="P458" s="210">
        <f>O458*H458</f>
        <v>0</v>
      </c>
      <c r="Q458" s="210">
        <v>0</v>
      </c>
      <c r="R458" s="210">
        <f>Q458*H458</f>
        <v>0</v>
      </c>
      <c r="S458" s="210">
        <v>0</v>
      </c>
      <c r="T458" s="211">
        <f>S458*H458</f>
        <v>0</v>
      </c>
      <c r="AR458" s="24" t="s">
        <v>236</v>
      </c>
      <c r="AT458" s="24" t="s">
        <v>301</v>
      </c>
      <c r="AU458" s="24" t="s">
        <v>82</v>
      </c>
      <c r="AY458" s="24" t="s">
        <v>186</v>
      </c>
      <c r="BE458" s="212">
        <f>IF(N458="základní",J458,0)</f>
        <v>0</v>
      </c>
      <c r="BF458" s="212">
        <f>IF(N458="snížená",J458,0)</f>
        <v>0</v>
      </c>
      <c r="BG458" s="212">
        <f>IF(N458="zákl. přenesená",J458,0)</f>
        <v>0</v>
      </c>
      <c r="BH458" s="212">
        <f>IF(N458="sníž. přenesená",J458,0)</f>
        <v>0</v>
      </c>
      <c r="BI458" s="212">
        <f>IF(N458="nulová",J458,0)</f>
        <v>0</v>
      </c>
      <c r="BJ458" s="24" t="s">
        <v>82</v>
      </c>
      <c r="BK458" s="212">
        <f>ROUND(I458*H458,2)</f>
        <v>0</v>
      </c>
      <c r="BL458" s="24" t="s">
        <v>193</v>
      </c>
      <c r="BM458" s="24" t="s">
        <v>1227</v>
      </c>
    </row>
    <row r="459" spans="2:65" s="12" customFormat="1" ht="13.5">
      <c r="B459" s="216"/>
      <c r="C459" s="217"/>
      <c r="D459" s="213" t="s">
        <v>197</v>
      </c>
      <c r="E459" s="218" t="s">
        <v>30</v>
      </c>
      <c r="F459" s="219" t="s">
        <v>1228</v>
      </c>
      <c r="G459" s="217"/>
      <c r="H459" s="220">
        <v>15.188000000000001</v>
      </c>
      <c r="I459" s="221"/>
      <c r="J459" s="217"/>
      <c r="K459" s="217"/>
      <c r="L459" s="222"/>
      <c r="M459" s="223"/>
      <c r="N459" s="224"/>
      <c r="O459" s="224"/>
      <c r="P459" s="224"/>
      <c r="Q459" s="224"/>
      <c r="R459" s="224"/>
      <c r="S459" s="224"/>
      <c r="T459" s="225"/>
      <c r="AT459" s="226" t="s">
        <v>197</v>
      </c>
      <c r="AU459" s="226" t="s">
        <v>82</v>
      </c>
      <c r="AV459" s="12" t="s">
        <v>84</v>
      </c>
      <c r="AW459" s="12" t="s">
        <v>37</v>
      </c>
      <c r="AX459" s="12" t="s">
        <v>74</v>
      </c>
      <c r="AY459" s="226" t="s">
        <v>186</v>
      </c>
    </row>
    <row r="460" spans="2:65" s="14" customFormat="1" ht="13.5">
      <c r="B460" s="237"/>
      <c r="C460" s="238"/>
      <c r="D460" s="213" t="s">
        <v>197</v>
      </c>
      <c r="E460" s="239" t="s">
        <v>30</v>
      </c>
      <c r="F460" s="240" t="s">
        <v>235</v>
      </c>
      <c r="G460" s="238"/>
      <c r="H460" s="241">
        <v>15.188000000000001</v>
      </c>
      <c r="I460" s="242"/>
      <c r="J460" s="238"/>
      <c r="K460" s="238"/>
      <c r="L460" s="243"/>
      <c r="M460" s="244"/>
      <c r="N460" s="245"/>
      <c r="O460" s="245"/>
      <c r="P460" s="245"/>
      <c r="Q460" s="245"/>
      <c r="R460" s="245"/>
      <c r="S460" s="245"/>
      <c r="T460" s="246"/>
      <c r="AT460" s="247" t="s">
        <v>197</v>
      </c>
      <c r="AU460" s="247" t="s">
        <v>82</v>
      </c>
      <c r="AV460" s="14" t="s">
        <v>193</v>
      </c>
      <c r="AW460" s="14" t="s">
        <v>37</v>
      </c>
      <c r="AX460" s="14" t="s">
        <v>82</v>
      </c>
      <c r="AY460" s="247" t="s">
        <v>186</v>
      </c>
    </row>
    <row r="461" spans="2:65" s="1" customFormat="1" ht="25.5" customHeight="1">
      <c r="B461" s="41"/>
      <c r="C461" s="201" t="s">
        <v>1229</v>
      </c>
      <c r="D461" s="201" t="s">
        <v>188</v>
      </c>
      <c r="E461" s="202" t="s">
        <v>1230</v>
      </c>
      <c r="F461" s="203" t="s">
        <v>1231</v>
      </c>
      <c r="G461" s="204" t="s">
        <v>206</v>
      </c>
      <c r="H461" s="205">
        <v>10</v>
      </c>
      <c r="I461" s="206"/>
      <c r="J461" s="207">
        <f>ROUND(I461*H461,2)</f>
        <v>0</v>
      </c>
      <c r="K461" s="203" t="s">
        <v>30</v>
      </c>
      <c r="L461" s="61"/>
      <c r="M461" s="208" t="s">
        <v>30</v>
      </c>
      <c r="N461" s="209" t="s">
        <v>45</v>
      </c>
      <c r="O461" s="42"/>
      <c r="P461" s="210">
        <f>O461*H461</f>
        <v>0</v>
      </c>
      <c r="Q461" s="210">
        <v>0.22656960000000001</v>
      </c>
      <c r="R461" s="210">
        <f>Q461*H461</f>
        <v>2.2656960000000002</v>
      </c>
      <c r="S461" s="210">
        <v>0</v>
      </c>
      <c r="T461" s="211">
        <f>S461*H461</f>
        <v>0</v>
      </c>
      <c r="AR461" s="24" t="s">
        <v>193</v>
      </c>
      <c r="AT461" s="24" t="s">
        <v>188</v>
      </c>
      <c r="AU461" s="24" t="s">
        <v>82</v>
      </c>
      <c r="AY461" s="24" t="s">
        <v>186</v>
      </c>
      <c r="BE461" s="212">
        <f>IF(N461="základní",J461,0)</f>
        <v>0</v>
      </c>
      <c r="BF461" s="212">
        <f>IF(N461="snížená",J461,0)</f>
        <v>0</v>
      </c>
      <c r="BG461" s="212">
        <f>IF(N461="zákl. přenesená",J461,0)</f>
        <v>0</v>
      </c>
      <c r="BH461" s="212">
        <f>IF(N461="sníž. přenesená",J461,0)</f>
        <v>0</v>
      </c>
      <c r="BI461" s="212">
        <f>IF(N461="nulová",J461,0)</f>
        <v>0</v>
      </c>
      <c r="BJ461" s="24" t="s">
        <v>82</v>
      </c>
      <c r="BK461" s="212">
        <f>ROUND(I461*H461,2)</f>
        <v>0</v>
      </c>
      <c r="BL461" s="24" t="s">
        <v>193</v>
      </c>
      <c r="BM461" s="24" t="s">
        <v>1232</v>
      </c>
    </row>
    <row r="462" spans="2:65" s="12" customFormat="1" ht="13.5">
      <c r="B462" s="216"/>
      <c r="C462" s="217"/>
      <c r="D462" s="213" t="s">
        <v>197</v>
      </c>
      <c r="E462" s="218" t="s">
        <v>30</v>
      </c>
      <c r="F462" s="219" t="s">
        <v>249</v>
      </c>
      <c r="G462" s="217"/>
      <c r="H462" s="220">
        <v>10</v>
      </c>
      <c r="I462" s="221"/>
      <c r="J462" s="217"/>
      <c r="K462" s="217"/>
      <c r="L462" s="222"/>
      <c r="M462" s="223"/>
      <c r="N462" s="224"/>
      <c r="O462" s="224"/>
      <c r="P462" s="224"/>
      <c r="Q462" s="224"/>
      <c r="R462" s="224"/>
      <c r="S462" s="224"/>
      <c r="T462" s="225"/>
      <c r="AT462" s="226" t="s">
        <v>197</v>
      </c>
      <c r="AU462" s="226" t="s">
        <v>82</v>
      </c>
      <c r="AV462" s="12" t="s">
        <v>84</v>
      </c>
      <c r="AW462" s="12" t="s">
        <v>37</v>
      </c>
      <c r="AX462" s="12" t="s">
        <v>74</v>
      </c>
      <c r="AY462" s="226" t="s">
        <v>186</v>
      </c>
    </row>
    <row r="463" spans="2:65" s="14" customFormat="1" ht="13.5">
      <c r="B463" s="237"/>
      <c r="C463" s="238"/>
      <c r="D463" s="213" t="s">
        <v>197</v>
      </c>
      <c r="E463" s="239" t="s">
        <v>30</v>
      </c>
      <c r="F463" s="240" t="s">
        <v>235</v>
      </c>
      <c r="G463" s="238"/>
      <c r="H463" s="241">
        <v>10</v>
      </c>
      <c r="I463" s="242"/>
      <c r="J463" s="238"/>
      <c r="K463" s="238"/>
      <c r="L463" s="243"/>
      <c r="M463" s="244"/>
      <c r="N463" s="245"/>
      <c r="O463" s="245"/>
      <c r="P463" s="245"/>
      <c r="Q463" s="245"/>
      <c r="R463" s="245"/>
      <c r="S463" s="245"/>
      <c r="T463" s="246"/>
      <c r="AT463" s="247" t="s">
        <v>197</v>
      </c>
      <c r="AU463" s="247" t="s">
        <v>82</v>
      </c>
      <c r="AV463" s="14" t="s">
        <v>193</v>
      </c>
      <c r="AW463" s="14" t="s">
        <v>37</v>
      </c>
      <c r="AX463" s="14" t="s">
        <v>82</v>
      </c>
      <c r="AY463" s="247" t="s">
        <v>186</v>
      </c>
    </row>
    <row r="464" spans="2:65" s="1" customFormat="1" ht="16.5" customHeight="1">
      <c r="B464" s="41"/>
      <c r="C464" s="201" t="s">
        <v>1233</v>
      </c>
      <c r="D464" s="201" t="s">
        <v>188</v>
      </c>
      <c r="E464" s="202" t="s">
        <v>949</v>
      </c>
      <c r="F464" s="203" t="s">
        <v>950</v>
      </c>
      <c r="G464" s="204" t="s">
        <v>191</v>
      </c>
      <c r="H464" s="205">
        <v>18</v>
      </c>
      <c r="I464" s="206"/>
      <c r="J464" s="207">
        <f>ROUND(I464*H464,2)</f>
        <v>0</v>
      </c>
      <c r="K464" s="203" t="s">
        <v>192</v>
      </c>
      <c r="L464" s="61"/>
      <c r="M464" s="208" t="s">
        <v>30</v>
      </c>
      <c r="N464" s="209" t="s">
        <v>45</v>
      </c>
      <c r="O464" s="42"/>
      <c r="P464" s="210">
        <f>O464*H464</f>
        <v>0</v>
      </c>
      <c r="Q464" s="210">
        <v>9.8999999999999994E-5</v>
      </c>
      <c r="R464" s="210">
        <f>Q464*H464</f>
        <v>1.7819999999999999E-3</v>
      </c>
      <c r="S464" s="210">
        <v>0</v>
      </c>
      <c r="T464" s="211">
        <f>S464*H464</f>
        <v>0</v>
      </c>
      <c r="AR464" s="24" t="s">
        <v>193</v>
      </c>
      <c r="AT464" s="24" t="s">
        <v>188</v>
      </c>
      <c r="AU464" s="24" t="s">
        <v>82</v>
      </c>
      <c r="AY464" s="24" t="s">
        <v>186</v>
      </c>
      <c r="BE464" s="212">
        <f>IF(N464="základní",J464,0)</f>
        <v>0</v>
      </c>
      <c r="BF464" s="212">
        <f>IF(N464="snížená",J464,0)</f>
        <v>0</v>
      </c>
      <c r="BG464" s="212">
        <f>IF(N464="zákl. přenesená",J464,0)</f>
        <v>0</v>
      </c>
      <c r="BH464" s="212">
        <f>IF(N464="sníž. přenesená",J464,0)</f>
        <v>0</v>
      </c>
      <c r="BI464" s="212">
        <f>IF(N464="nulová",J464,0)</f>
        <v>0</v>
      </c>
      <c r="BJ464" s="24" t="s">
        <v>82</v>
      </c>
      <c r="BK464" s="212">
        <f>ROUND(I464*H464,2)</f>
        <v>0</v>
      </c>
      <c r="BL464" s="24" t="s">
        <v>193</v>
      </c>
      <c r="BM464" s="24" t="s">
        <v>1234</v>
      </c>
    </row>
    <row r="465" spans="2:65" s="1" customFormat="1" ht="27">
      <c r="B465" s="41"/>
      <c r="C465" s="63"/>
      <c r="D465" s="213" t="s">
        <v>195</v>
      </c>
      <c r="E465" s="63"/>
      <c r="F465" s="214" t="s">
        <v>952</v>
      </c>
      <c r="G465" s="63"/>
      <c r="H465" s="63"/>
      <c r="I465" s="172"/>
      <c r="J465" s="63"/>
      <c r="K465" s="63"/>
      <c r="L465" s="61"/>
      <c r="M465" s="215"/>
      <c r="N465" s="42"/>
      <c r="O465" s="42"/>
      <c r="P465" s="42"/>
      <c r="Q465" s="42"/>
      <c r="R465" s="42"/>
      <c r="S465" s="42"/>
      <c r="T465" s="78"/>
      <c r="AT465" s="24" t="s">
        <v>195</v>
      </c>
      <c r="AU465" s="24" t="s">
        <v>82</v>
      </c>
    </row>
    <row r="466" spans="2:65" s="12" customFormat="1" ht="13.5">
      <c r="B466" s="216"/>
      <c r="C466" s="217"/>
      <c r="D466" s="213" t="s">
        <v>197</v>
      </c>
      <c r="E466" s="218" t="s">
        <v>30</v>
      </c>
      <c r="F466" s="219" t="s">
        <v>1235</v>
      </c>
      <c r="G466" s="217"/>
      <c r="H466" s="220">
        <v>18</v>
      </c>
      <c r="I466" s="221"/>
      <c r="J466" s="217"/>
      <c r="K466" s="217"/>
      <c r="L466" s="222"/>
      <c r="M466" s="223"/>
      <c r="N466" s="224"/>
      <c r="O466" s="224"/>
      <c r="P466" s="224"/>
      <c r="Q466" s="224"/>
      <c r="R466" s="224"/>
      <c r="S466" s="224"/>
      <c r="T466" s="225"/>
      <c r="AT466" s="226" t="s">
        <v>197</v>
      </c>
      <c r="AU466" s="226" t="s">
        <v>82</v>
      </c>
      <c r="AV466" s="12" t="s">
        <v>84</v>
      </c>
      <c r="AW466" s="12" t="s">
        <v>37</v>
      </c>
      <c r="AX466" s="12" t="s">
        <v>74</v>
      </c>
      <c r="AY466" s="226" t="s">
        <v>186</v>
      </c>
    </row>
    <row r="467" spans="2:65" s="14" customFormat="1" ht="13.5">
      <c r="B467" s="237"/>
      <c r="C467" s="238"/>
      <c r="D467" s="213" t="s">
        <v>197</v>
      </c>
      <c r="E467" s="239" t="s">
        <v>30</v>
      </c>
      <c r="F467" s="240" t="s">
        <v>235</v>
      </c>
      <c r="G467" s="238"/>
      <c r="H467" s="241">
        <v>18</v>
      </c>
      <c r="I467" s="242"/>
      <c r="J467" s="238"/>
      <c r="K467" s="238"/>
      <c r="L467" s="243"/>
      <c r="M467" s="244"/>
      <c r="N467" s="245"/>
      <c r="O467" s="245"/>
      <c r="P467" s="245"/>
      <c r="Q467" s="245"/>
      <c r="R467" s="245"/>
      <c r="S467" s="245"/>
      <c r="T467" s="246"/>
      <c r="AT467" s="247" t="s">
        <v>197</v>
      </c>
      <c r="AU467" s="247" t="s">
        <v>82</v>
      </c>
      <c r="AV467" s="14" t="s">
        <v>193</v>
      </c>
      <c r="AW467" s="14" t="s">
        <v>37</v>
      </c>
      <c r="AX467" s="14" t="s">
        <v>82</v>
      </c>
      <c r="AY467" s="247" t="s">
        <v>186</v>
      </c>
    </row>
    <row r="468" spans="2:65" s="1" customFormat="1" ht="16.5" customHeight="1">
      <c r="B468" s="41"/>
      <c r="C468" s="249" t="s">
        <v>1236</v>
      </c>
      <c r="D468" s="249" t="s">
        <v>301</v>
      </c>
      <c r="E468" s="250" t="s">
        <v>1237</v>
      </c>
      <c r="F468" s="251" t="s">
        <v>1238</v>
      </c>
      <c r="G468" s="252" t="s">
        <v>191</v>
      </c>
      <c r="H468" s="253">
        <v>20.7</v>
      </c>
      <c r="I468" s="254"/>
      <c r="J468" s="255">
        <f>ROUND(I468*H468,2)</f>
        <v>0</v>
      </c>
      <c r="K468" s="251" t="s">
        <v>30</v>
      </c>
      <c r="L468" s="256"/>
      <c r="M468" s="257" t="s">
        <v>30</v>
      </c>
      <c r="N468" s="258" t="s">
        <v>45</v>
      </c>
      <c r="O468" s="42"/>
      <c r="P468" s="210">
        <f>O468*H468</f>
        <v>0</v>
      </c>
      <c r="Q468" s="210">
        <v>1E-4</v>
      </c>
      <c r="R468" s="210">
        <f>Q468*H468</f>
        <v>2.0700000000000002E-3</v>
      </c>
      <c r="S468" s="210">
        <v>0</v>
      </c>
      <c r="T468" s="211">
        <f>S468*H468</f>
        <v>0</v>
      </c>
      <c r="AR468" s="24" t="s">
        <v>236</v>
      </c>
      <c r="AT468" s="24" t="s">
        <v>301</v>
      </c>
      <c r="AU468" s="24" t="s">
        <v>82</v>
      </c>
      <c r="AY468" s="24" t="s">
        <v>186</v>
      </c>
      <c r="BE468" s="212">
        <f>IF(N468="základní",J468,0)</f>
        <v>0</v>
      </c>
      <c r="BF468" s="212">
        <f>IF(N468="snížená",J468,0)</f>
        <v>0</v>
      </c>
      <c r="BG468" s="212">
        <f>IF(N468="zákl. přenesená",J468,0)</f>
        <v>0</v>
      </c>
      <c r="BH468" s="212">
        <f>IF(N468="sníž. přenesená",J468,0)</f>
        <v>0</v>
      </c>
      <c r="BI468" s="212">
        <f>IF(N468="nulová",J468,0)</f>
        <v>0</v>
      </c>
      <c r="BJ468" s="24" t="s">
        <v>82</v>
      </c>
      <c r="BK468" s="212">
        <f>ROUND(I468*H468,2)</f>
        <v>0</v>
      </c>
      <c r="BL468" s="24" t="s">
        <v>193</v>
      </c>
      <c r="BM468" s="24" t="s">
        <v>1239</v>
      </c>
    </row>
    <row r="469" spans="2:65" s="12" customFormat="1" ht="13.5">
      <c r="B469" s="216"/>
      <c r="C469" s="217"/>
      <c r="D469" s="213" t="s">
        <v>197</v>
      </c>
      <c r="E469" s="218" t="s">
        <v>30</v>
      </c>
      <c r="F469" s="219" t="s">
        <v>1240</v>
      </c>
      <c r="G469" s="217"/>
      <c r="H469" s="220">
        <v>20.7</v>
      </c>
      <c r="I469" s="221"/>
      <c r="J469" s="217"/>
      <c r="K469" s="217"/>
      <c r="L469" s="222"/>
      <c r="M469" s="223"/>
      <c r="N469" s="224"/>
      <c r="O469" s="224"/>
      <c r="P469" s="224"/>
      <c r="Q469" s="224"/>
      <c r="R469" s="224"/>
      <c r="S469" s="224"/>
      <c r="T469" s="225"/>
      <c r="AT469" s="226" t="s">
        <v>197</v>
      </c>
      <c r="AU469" s="226" t="s">
        <v>82</v>
      </c>
      <c r="AV469" s="12" t="s">
        <v>84</v>
      </c>
      <c r="AW469" s="12" t="s">
        <v>37</v>
      </c>
      <c r="AX469" s="12" t="s">
        <v>74</v>
      </c>
      <c r="AY469" s="226" t="s">
        <v>186</v>
      </c>
    </row>
    <row r="470" spans="2:65" s="14" customFormat="1" ht="13.5">
      <c r="B470" s="237"/>
      <c r="C470" s="238"/>
      <c r="D470" s="213" t="s">
        <v>197</v>
      </c>
      <c r="E470" s="239" t="s">
        <v>30</v>
      </c>
      <c r="F470" s="240" t="s">
        <v>235</v>
      </c>
      <c r="G470" s="238"/>
      <c r="H470" s="241">
        <v>20.7</v>
      </c>
      <c r="I470" s="242"/>
      <c r="J470" s="238"/>
      <c r="K470" s="238"/>
      <c r="L470" s="243"/>
      <c r="M470" s="244"/>
      <c r="N470" s="245"/>
      <c r="O470" s="245"/>
      <c r="P470" s="245"/>
      <c r="Q470" s="245"/>
      <c r="R470" s="245"/>
      <c r="S470" s="245"/>
      <c r="T470" s="246"/>
      <c r="AT470" s="247" t="s">
        <v>197</v>
      </c>
      <c r="AU470" s="247" t="s">
        <v>82</v>
      </c>
      <c r="AV470" s="14" t="s">
        <v>193</v>
      </c>
      <c r="AW470" s="14" t="s">
        <v>37</v>
      </c>
      <c r="AX470" s="14" t="s">
        <v>82</v>
      </c>
      <c r="AY470" s="247" t="s">
        <v>186</v>
      </c>
    </row>
    <row r="471" spans="2:65" s="1" customFormat="1" ht="16.5" customHeight="1">
      <c r="B471" s="41"/>
      <c r="C471" s="201" t="s">
        <v>1241</v>
      </c>
      <c r="D471" s="201" t="s">
        <v>188</v>
      </c>
      <c r="E471" s="202" t="s">
        <v>1242</v>
      </c>
      <c r="F471" s="203" t="s">
        <v>1243</v>
      </c>
      <c r="G471" s="204" t="s">
        <v>461</v>
      </c>
      <c r="H471" s="205">
        <v>1</v>
      </c>
      <c r="I471" s="206"/>
      <c r="J471" s="207">
        <f>ROUND(I471*H471,2)</f>
        <v>0</v>
      </c>
      <c r="K471" s="203" t="s">
        <v>30</v>
      </c>
      <c r="L471" s="61"/>
      <c r="M471" s="208" t="s">
        <v>30</v>
      </c>
      <c r="N471" s="209" t="s">
        <v>45</v>
      </c>
      <c r="O471" s="42"/>
      <c r="P471" s="210">
        <f>O471*H471</f>
        <v>0</v>
      </c>
      <c r="Q471" s="210">
        <v>0</v>
      </c>
      <c r="R471" s="210">
        <f>Q471*H471</f>
        <v>0</v>
      </c>
      <c r="S471" s="210">
        <v>0</v>
      </c>
      <c r="T471" s="211">
        <f>S471*H471</f>
        <v>0</v>
      </c>
      <c r="AR471" s="24" t="s">
        <v>193</v>
      </c>
      <c r="AT471" s="24" t="s">
        <v>188</v>
      </c>
      <c r="AU471" s="24" t="s">
        <v>82</v>
      </c>
      <c r="AY471" s="24" t="s">
        <v>186</v>
      </c>
      <c r="BE471" s="212">
        <f>IF(N471="základní",J471,0)</f>
        <v>0</v>
      </c>
      <c r="BF471" s="212">
        <f>IF(N471="snížená",J471,0)</f>
        <v>0</v>
      </c>
      <c r="BG471" s="212">
        <f>IF(N471="zákl. přenesená",J471,0)</f>
        <v>0</v>
      </c>
      <c r="BH471" s="212">
        <f>IF(N471="sníž. přenesená",J471,0)</f>
        <v>0</v>
      </c>
      <c r="BI471" s="212">
        <f>IF(N471="nulová",J471,0)</f>
        <v>0</v>
      </c>
      <c r="BJ471" s="24" t="s">
        <v>82</v>
      </c>
      <c r="BK471" s="212">
        <f>ROUND(I471*H471,2)</f>
        <v>0</v>
      </c>
      <c r="BL471" s="24" t="s">
        <v>193</v>
      </c>
      <c r="BM471" s="24" t="s">
        <v>1244</v>
      </c>
    </row>
    <row r="472" spans="2:65" s="12" customFormat="1" ht="13.5">
      <c r="B472" s="216"/>
      <c r="C472" s="217"/>
      <c r="D472" s="213" t="s">
        <v>197</v>
      </c>
      <c r="E472" s="218" t="s">
        <v>30</v>
      </c>
      <c r="F472" s="219" t="s">
        <v>82</v>
      </c>
      <c r="G472" s="217"/>
      <c r="H472" s="220">
        <v>1</v>
      </c>
      <c r="I472" s="221"/>
      <c r="J472" s="217"/>
      <c r="K472" s="217"/>
      <c r="L472" s="222"/>
      <c r="M472" s="223"/>
      <c r="N472" s="224"/>
      <c r="O472" s="224"/>
      <c r="P472" s="224"/>
      <c r="Q472" s="224"/>
      <c r="R472" s="224"/>
      <c r="S472" s="224"/>
      <c r="T472" s="225"/>
      <c r="AT472" s="226" t="s">
        <v>197</v>
      </c>
      <c r="AU472" s="226" t="s">
        <v>82</v>
      </c>
      <c r="AV472" s="12" t="s">
        <v>84</v>
      </c>
      <c r="AW472" s="12" t="s">
        <v>37</v>
      </c>
      <c r="AX472" s="12" t="s">
        <v>74</v>
      </c>
      <c r="AY472" s="226" t="s">
        <v>186</v>
      </c>
    </row>
    <row r="473" spans="2:65" s="14" customFormat="1" ht="13.5">
      <c r="B473" s="237"/>
      <c r="C473" s="238"/>
      <c r="D473" s="213" t="s">
        <v>197</v>
      </c>
      <c r="E473" s="239" t="s">
        <v>30</v>
      </c>
      <c r="F473" s="240" t="s">
        <v>235</v>
      </c>
      <c r="G473" s="238"/>
      <c r="H473" s="241">
        <v>1</v>
      </c>
      <c r="I473" s="242"/>
      <c r="J473" s="238"/>
      <c r="K473" s="238"/>
      <c r="L473" s="243"/>
      <c r="M473" s="244"/>
      <c r="N473" s="245"/>
      <c r="O473" s="245"/>
      <c r="P473" s="245"/>
      <c r="Q473" s="245"/>
      <c r="R473" s="245"/>
      <c r="S473" s="245"/>
      <c r="T473" s="246"/>
      <c r="AT473" s="247" t="s">
        <v>197</v>
      </c>
      <c r="AU473" s="247" t="s">
        <v>82</v>
      </c>
      <c r="AV473" s="14" t="s">
        <v>193</v>
      </c>
      <c r="AW473" s="14" t="s">
        <v>37</v>
      </c>
      <c r="AX473" s="14" t="s">
        <v>82</v>
      </c>
      <c r="AY473" s="247" t="s">
        <v>186</v>
      </c>
    </row>
    <row r="474" spans="2:65" s="1" customFormat="1" ht="16.5" customHeight="1">
      <c r="B474" s="41"/>
      <c r="C474" s="201" t="s">
        <v>1245</v>
      </c>
      <c r="D474" s="201" t="s">
        <v>188</v>
      </c>
      <c r="E474" s="202" t="s">
        <v>1246</v>
      </c>
      <c r="F474" s="203" t="s">
        <v>1247</v>
      </c>
      <c r="G474" s="204" t="s">
        <v>461</v>
      </c>
      <c r="H474" s="205">
        <v>1</v>
      </c>
      <c r="I474" s="206"/>
      <c r="J474" s="207">
        <f>ROUND(I474*H474,2)</f>
        <v>0</v>
      </c>
      <c r="K474" s="203" t="s">
        <v>30</v>
      </c>
      <c r="L474" s="61"/>
      <c r="M474" s="208" t="s">
        <v>30</v>
      </c>
      <c r="N474" s="209" t="s">
        <v>45</v>
      </c>
      <c r="O474" s="42"/>
      <c r="P474" s="210">
        <f>O474*H474</f>
        <v>0</v>
      </c>
      <c r="Q474" s="210">
        <v>0</v>
      </c>
      <c r="R474" s="210">
        <f>Q474*H474</f>
        <v>0</v>
      </c>
      <c r="S474" s="210">
        <v>0</v>
      </c>
      <c r="T474" s="211">
        <f>S474*H474</f>
        <v>0</v>
      </c>
      <c r="AR474" s="24" t="s">
        <v>193</v>
      </c>
      <c r="AT474" s="24" t="s">
        <v>188</v>
      </c>
      <c r="AU474" s="24" t="s">
        <v>82</v>
      </c>
      <c r="AY474" s="24" t="s">
        <v>186</v>
      </c>
      <c r="BE474" s="212">
        <f>IF(N474="základní",J474,0)</f>
        <v>0</v>
      </c>
      <c r="BF474" s="212">
        <f>IF(N474="snížená",J474,0)</f>
        <v>0</v>
      </c>
      <c r="BG474" s="212">
        <f>IF(N474="zákl. přenesená",J474,0)</f>
        <v>0</v>
      </c>
      <c r="BH474" s="212">
        <f>IF(N474="sníž. přenesená",J474,0)</f>
        <v>0</v>
      </c>
      <c r="BI474" s="212">
        <f>IF(N474="nulová",J474,0)</f>
        <v>0</v>
      </c>
      <c r="BJ474" s="24" t="s">
        <v>82</v>
      </c>
      <c r="BK474" s="212">
        <f>ROUND(I474*H474,2)</f>
        <v>0</v>
      </c>
      <c r="BL474" s="24" t="s">
        <v>193</v>
      </c>
      <c r="BM474" s="24" t="s">
        <v>1248</v>
      </c>
    </row>
    <row r="475" spans="2:65" s="12" customFormat="1" ht="13.5">
      <c r="B475" s="216"/>
      <c r="C475" s="217"/>
      <c r="D475" s="213" t="s">
        <v>197</v>
      </c>
      <c r="E475" s="218" t="s">
        <v>30</v>
      </c>
      <c r="F475" s="219" t="s">
        <v>82</v>
      </c>
      <c r="G475" s="217"/>
      <c r="H475" s="220">
        <v>1</v>
      </c>
      <c r="I475" s="221"/>
      <c r="J475" s="217"/>
      <c r="K475" s="217"/>
      <c r="L475" s="222"/>
      <c r="M475" s="223"/>
      <c r="N475" s="224"/>
      <c r="O475" s="224"/>
      <c r="P475" s="224"/>
      <c r="Q475" s="224"/>
      <c r="R475" s="224"/>
      <c r="S475" s="224"/>
      <c r="T475" s="225"/>
      <c r="AT475" s="226" t="s">
        <v>197</v>
      </c>
      <c r="AU475" s="226" t="s">
        <v>82</v>
      </c>
      <c r="AV475" s="12" t="s">
        <v>84</v>
      </c>
      <c r="AW475" s="12" t="s">
        <v>37</v>
      </c>
      <c r="AX475" s="12" t="s">
        <v>74</v>
      </c>
      <c r="AY475" s="226" t="s">
        <v>186</v>
      </c>
    </row>
    <row r="476" spans="2:65" s="14" customFormat="1" ht="13.5">
      <c r="B476" s="237"/>
      <c r="C476" s="238"/>
      <c r="D476" s="213" t="s">
        <v>197</v>
      </c>
      <c r="E476" s="239" t="s">
        <v>30</v>
      </c>
      <c r="F476" s="240" t="s">
        <v>235</v>
      </c>
      <c r="G476" s="238"/>
      <c r="H476" s="241">
        <v>1</v>
      </c>
      <c r="I476" s="242"/>
      <c r="J476" s="238"/>
      <c r="K476" s="238"/>
      <c r="L476" s="243"/>
      <c r="M476" s="244"/>
      <c r="N476" s="245"/>
      <c r="O476" s="245"/>
      <c r="P476" s="245"/>
      <c r="Q476" s="245"/>
      <c r="R476" s="245"/>
      <c r="S476" s="245"/>
      <c r="T476" s="246"/>
      <c r="AT476" s="247" t="s">
        <v>197</v>
      </c>
      <c r="AU476" s="247" t="s">
        <v>82</v>
      </c>
      <c r="AV476" s="14" t="s">
        <v>193</v>
      </c>
      <c r="AW476" s="14" t="s">
        <v>37</v>
      </c>
      <c r="AX476" s="14" t="s">
        <v>82</v>
      </c>
      <c r="AY476" s="247" t="s">
        <v>186</v>
      </c>
    </row>
    <row r="477" spans="2:65" s="1" customFormat="1" ht="16.5" customHeight="1">
      <c r="B477" s="41"/>
      <c r="C477" s="201" t="s">
        <v>1249</v>
      </c>
      <c r="D477" s="201" t="s">
        <v>188</v>
      </c>
      <c r="E477" s="202" t="s">
        <v>1250</v>
      </c>
      <c r="F477" s="203" t="s">
        <v>1251</v>
      </c>
      <c r="G477" s="204" t="s">
        <v>461</v>
      </c>
      <c r="H477" s="205">
        <v>1</v>
      </c>
      <c r="I477" s="206"/>
      <c r="J477" s="207">
        <f>ROUND(I477*H477,2)</f>
        <v>0</v>
      </c>
      <c r="K477" s="203" t="s">
        <v>30</v>
      </c>
      <c r="L477" s="61"/>
      <c r="M477" s="208" t="s">
        <v>30</v>
      </c>
      <c r="N477" s="209" t="s">
        <v>45</v>
      </c>
      <c r="O477" s="42"/>
      <c r="P477" s="210">
        <f>O477*H477</f>
        <v>0</v>
      </c>
      <c r="Q477" s="210">
        <v>0</v>
      </c>
      <c r="R477" s="210">
        <f>Q477*H477</f>
        <v>0</v>
      </c>
      <c r="S477" s="210">
        <v>0</v>
      </c>
      <c r="T477" s="211">
        <f>S477*H477</f>
        <v>0</v>
      </c>
      <c r="AR477" s="24" t="s">
        <v>193</v>
      </c>
      <c r="AT477" s="24" t="s">
        <v>188</v>
      </c>
      <c r="AU477" s="24" t="s">
        <v>82</v>
      </c>
      <c r="AY477" s="24" t="s">
        <v>186</v>
      </c>
      <c r="BE477" s="212">
        <f>IF(N477="základní",J477,0)</f>
        <v>0</v>
      </c>
      <c r="BF477" s="212">
        <f>IF(N477="snížená",J477,0)</f>
        <v>0</v>
      </c>
      <c r="BG477" s="212">
        <f>IF(N477="zákl. přenesená",J477,0)</f>
        <v>0</v>
      </c>
      <c r="BH477" s="212">
        <f>IF(N477="sníž. přenesená",J477,0)</f>
        <v>0</v>
      </c>
      <c r="BI477" s="212">
        <f>IF(N477="nulová",J477,0)</f>
        <v>0</v>
      </c>
      <c r="BJ477" s="24" t="s">
        <v>82</v>
      </c>
      <c r="BK477" s="212">
        <f>ROUND(I477*H477,2)</f>
        <v>0</v>
      </c>
      <c r="BL477" s="24" t="s">
        <v>193</v>
      </c>
      <c r="BM477" s="24" t="s">
        <v>1252</v>
      </c>
    </row>
    <row r="478" spans="2:65" s="12" customFormat="1" ht="13.5">
      <c r="B478" s="216"/>
      <c r="C478" s="217"/>
      <c r="D478" s="213" t="s">
        <v>197</v>
      </c>
      <c r="E478" s="218" t="s">
        <v>30</v>
      </c>
      <c r="F478" s="219" t="s">
        <v>82</v>
      </c>
      <c r="G478" s="217"/>
      <c r="H478" s="220">
        <v>1</v>
      </c>
      <c r="I478" s="221"/>
      <c r="J478" s="217"/>
      <c r="K478" s="217"/>
      <c r="L478" s="222"/>
      <c r="M478" s="223"/>
      <c r="N478" s="224"/>
      <c r="O478" s="224"/>
      <c r="P478" s="224"/>
      <c r="Q478" s="224"/>
      <c r="R478" s="224"/>
      <c r="S478" s="224"/>
      <c r="T478" s="225"/>
      <c r="AT478" s="226" t="s">
        <v>197</v>
      </c>
      <c r="AU478" s="226" t="s">
        <v>82</v>
      </c>
      <c r="AV478" s="12" t="s">
        <v>84</v>
      </c>
      <c r="AW478" s="12" t="s">
        <v>37</v>
      </c>
      <c r="AX478" s="12" t="s">
        <v>74</v>
      </c>
      <c r="AY478" s="226" t="s">
        <v>186</v>
      </c>
    </row>
    <row r="479" spans="2:65" s="14" customFormat="1" ht="13.5">
      <c r="B479" s="237"/>
      <c r="C479" s="238"/>
      <c r="D479" s="213" t="s">
        <v>197</v>
      </c>
      <c r="E479" s="239" t="s">
        <v>30</v>
      </c>
      <c r="F479" s="240" t="s">
        <v>235</v>
      </c>
      <c r="G479" s="238"/>
      <c r="H479" s="241">
        <v>1</v>
      </c>
      <c r="I479" s="242"/>
      <c r="J479" s="238"/>
      <c r="K479" s="238"/>
      <c r="L479" s="243"/>
      <c r="M479" s="244"/>
      <c r="N479" s="245"/>
      <c r="O479" s="245"/>
      <c r="P479" s="245"/>
      <c r="Q479" s="245"/>
      <c r="R479" s="245"/>
      <c r="S479" s="245"/>
      <c r="T479" s="246"/>
      <c r="AT479" s="247" t="s">
        <v>197</v>
      </c>
      <c r="AU479" s="247" t="s">
        <v>82</v>
      </c>
      <c r="AV479" s="14" t="s">
        <v>193</v>
      </c>
      <c r="AW479" s="14" t="s">
        <v>37</v>
      </c>
      <c r="AX479" s="14" t="s">
        <v>82</v>
      </c>
      <c r="AY479" s="247" t="s">
        <v>186</v>
      </c>
    </row>
    <row r="480" spans="2:65" s="1" customFormat="1" ht="16.5" customHeight="1">
      <c r="B480" s="41"/>
      <c r="C480" s="201" t="s">
        <v>1253</v>
      </c>
      <c r="D480" s="201" t="s">
        <v>188</v>
      </c>
      <c r="E480" s="202" t="s">
        <v>1009</v>
      </c>
      <c r="F480" s="203" t="s">
        <v>1010</v>
      </c>
      <c r="G480" s="204" t="s">
        <v>212</v>
      </c>
      <c r="H480" s="205">
        <v>2.5</v>
      </c>
      <c r="I480" s="206"/>
      <c r="J480" s="207">
        <f>ROUND(I480*H480,2)</f>
        <v>0</v>
      </c>
      <c r="K480" s="203" t="s">
        <v>192</v>
      </c>
      <c r="L480" s="61"/>
      <c r="M480" s="208" t="s">
        <v>30</v>
      </c>
      <c r="N480" s="209" t="s">
        <v>45</v>
      </c>
      <c r="O480" s="42"/>
      <c r="P480" s="210">
        <f>O480*H480</f>
        <v>0</v>
      </c>
      <c r="Q480" s="210">
        <v>1.8907700000000001</v>
      </c>
      <c r="R480" s="210">
        <f>Q480*H480</f>
        <v>4.7269250000000005</v>
      </c>
      <c r="S480" s="210">
        <v>0</v>
      </c>
      <c r="T480" s="211">
        <f>S480*H480</f>
        <v>0</v>
      </c>
      <c r="AR480" s="24" t="s">
        <v>193</v>
      </c>
      <c r="AT480" s="24" t="s">
        <v>188</v>
      </c>
      <c r="AU480" s="24" t="s">
        <v>82</v>
      </c>
      <c r="AY480" s="24" t="s">
        <v>186</v>
      </c>
      <c r="BE480" s="212">
        <f>IF(N480="základní",J480,0)</f>
        <v>0</v>
      </c>
      <c r="BF480" s="212">
        <f>IF(N480="snížená",J480,0)</f>
        <v>0</v>
      </c>
      <c r="BG480" s="212">
        <f>IF(N480="zákl. přenesená",J480,0)</f>
        <v>0</v>
      </c>
      <c r="BH480" s="212">
        <f>IF(N480="sníž. přenesená",J480,0)</f>
        <v>0</v>
      </c>
      <c r="BI480" s="212">
        <f>IF(N480="nulová",J480,0)</f>
        <v>0</v>
      </c>
      <c r="BJ480" s="24" t="s">
        <v>82</v>
      </c>
      <c r="BK480" s="212">
        <f>ROUND(I480*H480,2)</f>
        <v>0</v>
      </c>
      <c r="BL480" s="24" t="s">
        <v>193</v>
      </c>
      <c r="BM480" s="24" t="s">
        <v>1254</v>
      </c>
    </row>
    <row r="481" spans="2:65" s="1" customFormat="1" ht="13.5">
      <c r="B481" s="41"/>
      <c r="C481" s="63"/>
      <c r="D481" s="213" t="s">
        <v>195</v>
      </c>
      <c r="E481" s="63"/>
      <c r="F481" s="214" t="s">
        <v>1012</v>
      </c>
      <c r="G481" s="63"/>
      <c r="H481" s="63"/>
      <c r="I481" s="172"/>
      <c r="J481" s="63"/>
      <c r="K481" s="63"/>
      <c r="L481" s="61"/>
      <c r="M481" s="215"/>
      <c r="N481" s="42"/>
      <c r="O481" s="42"/>
      <c r="P481" s="42"/>
      <c r="Q481" s="42"/>
      <c r="R481" s="42"/>
      <c r="S481" s="42"/>
      <c r="T481" s="78"/>
      <c r="AT481" s="24" t="s">
        <v>195</v>
      </c>
      <c r="AU481" s="24" t="s">
        <v>82</v>
      </c>
    </row>
    <row r="482" spans="2:65" s="12" customFormat="1" ht="13.5">
      <c r="B482" s="216"/>
      <c r="C482" s="217"/>
      <c r="D482" s="213" t="s">
        <v>197</v>
      </c>
      <c r="E482" s="218" t="s">
        <v>30</v>
      </c>
      <c r="F482" s="219" t="s">
        <v>773</v>
      </c>
      <c r="G482" s="217"/>
      <c r="H482" s="220">
        <v>2.5</v>
      </c>
      <c r="I482" s="221"/>
      <c r="J482" s="217"/>
      <c r="K482" s="217"/>
      <c r="L482" s="222"/>
      <c r="M482" s="223"/>
      <c r="N482" s="224"/>
      <c r="O482" s="224"/>
      <c r="P482" s="224"/>
      <c r="Q482" s="224"/>
      <c r="R482" s="224"/>
      <c r="S482" s="224"/>
      <c r="T482" s="225"/>
      <c r="AT482" s="226" t="s">
        <v>197</v>
      </c>
      <c r="AU482" s="226" t="s">
        <v>82</v>
      </c>
      <c r="AV482" s="12" t="s">
        <v>84</v>
      </c>
      <c r="AW482" s="12" t="s">
        <v>37</v>
      </c>
      <c r="AX482" s="12" t="s">
        <v>74</v>
      </c>
      <c r="AY482" s="226" t="s">
        <v>186</v>
      </c>
    </row>
    <row r="483" spans="2:65" s="14" customFormat="1" ht="13.5">
      <c r="B483" s="237"/>
      <c r="C483" s="238"/>
      <c r="D483" s="213" t="s">
        <v>197</v>
      </c>
      <c r="E483" s="239" t="s">
        <v>30</v>
      </c>
      <c r="F483" s="240" t="s">
        <v>235</v>
      </c>
      <c r="G483" s="238"/>
      <c r="H483" s="241">
        <v>2.5</v>
      </c>
      <c r="I483" s="242"/>
      <c r="J483" s="238"/>
      <c r="K483" s="238"/>
      <c r="L483" s="243"/>
      <c r="M483" s="244"/>
      <c r="N483" s="245"/>
      <c r="O483" s="245"/>
      <c r="P483" s="245"/>
      <c r="Q483" s="245"/>
      <c r="R483" s="245"/>
      <c r="S483" s="245"/>
      <c r="T483" s="246"/>
      <c r="AT483" s="247" t="s">
        <v>197</v>
      </c>
      <c r="AU483" s="247" t="s">
        <v>82</v>
      </c>
      <c r="AV483" s="14" t="s">
        <v>193</v>
      </c>
      <c r="AW483" s="14" t="s">
        <v>37</v>
      </c>
      <c r="AX483" s="14" t="s">
        <v>82</v>
      </c>
      <c r="AY483" s="247" t="s">
        <v>186</v>
      </c>
    </row>
    <row r="484" spans="2:65" s="1" customFormat="1" ht="16.5" customHeight="1">
      <c r="B484" s="41"/>
      <c r="C484" s="201" t="s">
        <v>1255</v>
      </c>
      <c r="D484" s="201" t="s">
        <v>188</v>
      </c>
      <c r="E484" s="202" t="s">
        <v>1256</v>
      </c>
      <c r="F484" s="203" t="s">
        <v>1257</v>
      </c>
      <c r="G484" s="204" t="s">
        <v>206</v>
      </c>
      <c r="H484" s="205">
        <v>10</v>
      </c>
      <c r="I484" s="206"/>
      <c r="J484" s="207">
        <f>ROUND(I484*H484,2)</f>
        <v>0</v>
      </c>
      <c r="K484" s="203" t="s">
        <v>30</v>
      </c>
      <c r="L484" s="61"/>
      <c r="M484" s="208" t="s">
        <v>30</v>
      </c>
      <c r="N484" s="209" t="s">
        <v>45</v>
      </c>
      <c r="O484" s="42"/>
      <c r="P484" s="210">
        <f>O484*H484</f>
        <v>0</v>
      </c>
      <c r="Q484" s="210">
        <v>1.7799999999999999E-3</v>
      </c>
      <c r="R484" s="210">
        <f>Q484*H484</f>
        <v>1.78E-2</v>
      </c>
      <c r="S484" s="210">
        <v>0</v>
      </c>
      <c r="T484" s="211">
        <f>S484*H484</f>
        <v>0</v>
      </c>
      <c r="AR484" s="24" t="s">
        <v>193</v>
      </c>
      <c r="AT484" s="24" t="s">
        <v>188</v>
      </c>
      <c r="AU484" s="24" t="s">
        <v>82</v>
      </c>
      <c r="AY484" s="24" t="s">
        <v>186</v>
      </c>
      <c r="BE484" s="212">
        <f>IF(N484="základní",J484,0)</f>
        <v>0</v>
      </c>
      <c r="BF484" s="212">
        <f>IF(N484="snížená",J484,0)</f>
        <v>0</v>
      </c>
      <c r="BG484" s="212">
        <f>IF(N484="zákl. přenesená",J484,0)</f>
        <v>0</v>
      </c>
      <c r="BH484" s="212">
        <f>IF(N484="sníž. přenesená",J484,0)</f>
        <v>0</v>
      </c>
      <c r="BI484" s="212">
        <f>IF(N484="nulová",J484,0)</f>
        <v>0</v>
      </c>
      <c r="BJ484" s="24" t="s">
        <v>82</v>
      </c>
      <c r="BK484" s="212">
        <f>ROUND(I484*H484,2)</f>
        <v>0</v>
      </c>
      <c r="BL484" s="24" t="s">
        <v>193</v>
      </c>
      <c r="BM484" s="24" t="s">
        <v>1258</v>
      </c>
    </row>
    <row r="485" spans="2:65" s="12" customFormat="1" ht="13.5">
      <c r="B485" s="216"/>
      <c r="C485" s="217"/>
      <c r="D485" s="213" t="s">
        <v>197</v>
      </c>
      <c r="E485" s="218" t="s">
        <v>30</v>
      </c>
      <c r="F485" s="219" t="s">
        <v>249</v>
      </c>
      <c r="G485" s="217"/>
      <c r="H485" s="220">
        <v>10</v>
      </c>
      <c r="I485" s="221"/>
      <c r="J485" s="217"/>
      <c r="K485" s="217"/>
      <c r="L485" s="222"/>
      <c r="M485" s="223"/>
      <c r="N485" s="224"/>
      <c r="O485" s="224"/>
      <c r="P485" s="224"/>
      <c r="Q485" s="224"/>
      <c r="R485" s="224"/>
      <c r="S485" s="224"/>
      <c r="T485" s="225"/>
      <c r="AT485" s="226" t="s">
        <v>197</v>
      </c>
      <c r="AU485" s="226" t="s">
        <v>82</v>
      </c>
      <c r="AV485" s="12" t="s">
        <v>84</v>
      </c>
      <c r="AW485" s="12" t="s">
        <v>37</v>
      </c>
      <c r="AX485" s="12" t="s">
        <v>74</v>
      </c>
      <c r="AY485" s="226" t="s">
        <v>186</v>
      </c>
    </row>
    <row r="486" spans="2:65" s="14" customFormat="1" ht="13.5">
      <c r="B486" s="237"/>
      <c r="C486" s="238"/>
      <c r="D486" s="213" t="s">
        <v>197</v>
      </c>
      <c r="E486" s="239" t="s">
        <v>30</v>
      </c>
      <c r="F486" s="240" t="s">
        <v>235</v>
      </c>
      <c r="G486" s="238"/>
      <c r="H486" s="241">
        <v>10</v>
      </c>
      <c r="I486" s="242"/>
      <c r="J486" s="238"/>
      <c r="K486" s="238"/>
      <c r="L486" s="243"/>
      <c r="M486" s="244"/>
      <c r="N486" s="245"/>
      <c r="O486" s="245"/>
      <c r="P486" s="245"/>
      <c r="Q486" s="245"/>
      <c r="R486" s="245"/>
      <c r="S486" s="245"/>
      <c r="T486" s="246"/>
      <c r="AT486" s="247" t="s">
        <v>197</v>
      </c>
      <c r="AU486" s="247" t="s">
        <v>82</v>
      </c>
      <c r="AV486" s="14" t="s">
        <v>193</v>
      </c>
      <c r="AW486" s="14" t="s">
        <v>37</v>
      </c>
      <c r="AX486" s="14" t="s">
        <v>82</v>
      </c>
      <c r="AY486" s="247" t="s">
        <v>186</v>
      </c>
    </row>
    <row r="487" spans="2:65" s="1" customFormat="1" ht="16.5" customHeight="1">
      <c r="B487" s="41"/>
      <c r="C487" s="201" t="s">
        <v>1259</v>
      </c>
      <c r="D487" s="201" t="s">
        <v>188</v>
      </c>
      <c r="E487" s="202" t="s">
        <v>1260</v>
      </c>
      <c r="F487" s="203" t="s">
        <v>1261</v>
      </c>
      <c r="G487" s="204" t="s">
        <v>206</v>
      </c>
      <c r="H487" s="205">
        <v>23</v>
      </c>
      <c r="I487" s="206"/>
      <c r="J487" s="207">
        <f>ROUND(I487*H487,2)</f>
        <v>0</v>
      </c>
      <c r="K487" s="203" t="s">
        <v>30</v>
      </c>
      <c r="L487" s="61"/>
      <c r="M487" s="208" t="s">
        <v>30</v>
      </c>
      <c r="N487" s="209" t="s">
        <v>45</v>
      </c>
      <c r="O487" s="42"/>
      <c r="P487" s="210">
        <f>O487*H487</f>
        <v>0</v>
      </c>
      <c r="Q487" s="210">
        <v>2.6809999999999998E-3</v>
      </c>
      <c r="R487" s="210">
        <f>Q487*H487</f>
        <v>6.1662999999999996E-2</v>
      </c>
      <c r="S487" s="210">
        <v>0</v>
      </c>
      <c r="T487" s="211">
        <f>S487*H487</f>
        <v>0</v>
      </c>
      <c r="AR487" s="24" t="s">
        <v>193</v>
      </c>
      <c r="AT487" s="24" t="s">
        <v>188</v>
      </c>
      <c r="AU487" s="24" t="s">
        <v>82</v>
      </c>
      <c r="AY487" s="24" t="s">
        <v>186</v>
      </c>
      <c r="BE487" s="212">
        <f>IF(N487="základní",J487,0)</f>
        <v>0</v>
      </c>
      <c r="BF487" s="212">
        <f>IF(N487="snížená",J487,0)</f>
        <v>0</v>
      </c>
      <c r="BG487" s="212">
        <f>IF(N487="zákl. přenesená",J487,0)</f>
        <v>0</v>
      </c>
      <c r="BH487" s="212">
        <f>IF(N487="sníž. přenesená",J487,0)</f>
        <v>0</v>
      </c>
      <c r="BI487" s="212">
        <f>IF(N487="nulová",J487,0)</f>
        <v>0</v>
      </c>
      <c r="BJ487" s="24" t="s">
        <v>82</v>
      </c>
      <c r="BK487" s="212">
        <f>ROUND(I487*H487,2)</f>
        <v>0</v>
      </c>
      <c r="BL487" s="24" t="s">
        <v>193</v>
      </c>
      <c r="BM487" s="24" t="s">
        <v>1262</v>
      </c>
    </row>
    <row r="488" spans="2:65" s="12" customFormat="1" ht="13.5">
      <c r="B488" s="216"/>
      <c r="C488" s="217"/>
      <c r="D488" s="213" t="s">
        <v>197</v>
      </c>
      <c r="E488" s="218" t="s">
        <v>30</v>
      </c>
      <c r="F488" s="219" t="s">
        <v>331</v>
      </c>
      <c r="G488" s="217"/>
      <c r="H488" s="220">
        <v>23</v>
      </c>
      <c r="I488" s="221"/>
      <c r="J488" s="217"/>
      <c r="K488" s="217"/>
      <c r="L488" s="222"/>
      <c r="M488" s="223"/>
      <c r="N488" s="224"/>
      <c r="O488" s="224"/>
      <c r="P488" s="224"/>
      <c r="Q488" s="224"/>
      <c r="R488" s="224"/>
      <c r="S488" s="224"/>
      <c r="T488" s="225"/>
      <c r="AT488" s="226" t="s">
        <v>197</v>
      </c>
      <c r="AU488" s="226" t="s">
        <v>82</v>
      </c>
      <c r="AV488" s="12" t="s">
        <v>84</v>
      </c>
      <c r="AW488" s="12" t="s">
        <v>37</v>
      </c>
      <c r="AX488" s="12" t="s">
        <v>74</v>
      </c>
      <c r="AY488" s="226" t="s">
        <v>186</v>
      </c>
    </row>
    <row r="489" spans="2:65" s="14" customFormat="1" ht="13.5">
      <c r="B489" s="237"/>
      <c r="C489" s="238"/>
      <c r="D489" s="213" t="s">
        <v>197</v>
      </c>
      <c r="E489" s="239" t="s">
        <v>30</v>
      </c>
      <c r="F489" s="240" t="s">
        <v>235</v>
      </c>
      <c r="G489" s="238"/>
      <c r="H489" s="241">
        <v>23</v>
      </c>
      <c r="I489" s="242"/>
      <c r="J489" s="238"/>
      <c r="K489" s="238"/>
      <c r="L489" s="243"/>
      <c r="M489" s="244"/>
      <c r="N489" s="245"/>
      <c r="O489" s="245"/>
      <c r="P489" s="245"/>
      <c r="Q489" s="245"/>
      <c r="R489" s="245"/>
      <c r="S489" s="245"/>
      <c r="T489" s="246"/>
      <c r="AT489" s="247" t="s">
        <v>197</v>
      </c>
      <c r="AU489" s="247" t="s">
        <v>82</v>
      </c>
      <c r="AV489" s="14" t="s">
        <v>193</v>
      </c>
      <c r="AW489" s="14" t="s">
        <v>37</v>
      </c>
      <c r="AX489" s="14" t="s">
        <v>82</v>
      </c>
      <c r="AY489" s="247" t="s">
        <v>186</v>
      </c>
    </row>
    <row r="490" spans="2:65" s="1" customFormat="1" ht="25.5" customHeight="1">
      <c r="B490" s="41"/>
      <c r="C490" s="201" t="s">
        <v>1263</v>
      </c>
      <c r="D490" s="201" t="s">
        <v>188</v>
      </c>
      <c r="E490" s="202" t="s">
        <v>1264</v>
      </c>
      <c r="F490" s="203" t="s">
        <v>1265</v>
      </c>
      <c r="G490" s="204" t="s">
        <v>461</v>
      </c>
      <c r="H490" s="205">
        <v>1</v>
      </c>
      <c r="I490" s="206"/>
      <c r="J490" s="207">
        <f>ROUND(I490*H490,2)</f>
        <v>0</v>
      </c>
      <c r="K490" s="203" t="s">
        <v>30</v>
      </c>
      <c r="L490" s="61"/>
      <c r="M490" s="208" t="s">
        <v>30</v>
      </c>
      <c r="N490" s="209" t="s">
        <v>45</v>
      </c>
      <c r="O490" s="42"/>
      <c r="P490" s="210">
        <f>O490*H490</f>
        <v>0</v>
      </c>
      <c r="Q490" s="210">
        <v>8.1249999999999996E-5</v>
      </c>
      <c r="R490" s="210">
        <f>Q490*H490</f>
        <v>8.1249999999999996E-5</v>
      </c>
      <c r="S490" s="210">
        <v>0</v>
      </c>
      <c r="T490" s="211">
        <f>S490*H490</f>
        <v>0</v>
      </c>
      <c r="AR490" s="24" t="s">
        <v>193</v>
      </c>
      <c r="AT490" s="24" t="s">
        <v>188</v>
      </c>
      <c r="AU490" s="24" t="s">
        <v>82</v>
      </c>
      <c r="AY490" s="24" t="s">
        <v>186</v>
      </c>
      <c r="BE490" s="212">
        <f>IF(N490="základní",J490,0)</f>
        <v>0</v>
      </c>
      <c r="BF490" s="212">
        <f>IF(N490="snížená",J490,0)</f>
        <v>0</v>
      </c>
      <c r="BG490" s="212">
        <f>IF(N490="zákl. přenesená",J490,0)</f>
        <v>0</v>
      </c>
      <c r="BH490" s="212">
        <f>IF(N490="sníž. přenesená",J490,0)</f>
        <v>0</v>
      </c>
      <c r="BI490" s="212">
        <f>IF(N490="nulová",J490,0)</f>
        <v>0</v>
      </c>
      <c r="BJ490" s="24" t="s">
        <v>82</v>
      </c>
      <c r="BK490" s="212">
        <f>ROUND(I490*H490,2)</f>
        <v>0</v>
      </c>
      <c r="BL490" s="24" t="s">
        <v>193</v>
      </c>
      <c r="BM490" s="24" t="s">
        <v>1266</v>
      </c>
    </row>
    <row r="491" spans="2:65" s="12" customFormat="1" ht="13.5">
      <c r="B491" s="216"/>
      <c r="C491" s="217"/>
      <c r="D491" s="213" t="s">
        <v>197</v>
      </c>
      <c r="E491" s="218" t="s">
        <v>30</v>
      </c>
      <c r="F491" s="219" t="s">
        <v>82</v>
      </c>
      <c r="G491" s="217"/>
      <c r="H491" s="220">
        <v>1</v>
      </c>
      <c r="I491" s="221"/>
      <c r="J491" s="217"/>
      <c r="K491" s="217"/>
      <c r="L491" s="222"/>
      <c r="M491" s="223"/>
      <c r="N491" s="224"/>
      <c r="O491" s="224"/>
      <c r="P491" s="224"/>
      <c r="Q491" s="224"/>
      <c r="R491" s="224"/>
      <c r="S491" s="224"/>
      <c r="T491" s="225"/>
      <c r="AT491" s="226" t="s">
        <v>197</v>
      </c>
      <c r="AU491" s="226" t="s">
        <v>82</v>
      </c>
      <c r="AV491" s="12" t="s">
        <v>84</v>
      </c>
      <c r="AW491" s="12" t="s">
        <v>37</v>
      </c>
      <c r="AX491" s="12" t="s">
        <v>74</v>
      </c>
      <c r="AY491" s="226" t="s">
        <v>186</v>
      </c>
    </row>
    <row r="492" spans="2:65" s="14" customFormat="1" ht="13.5">
      <c r="B492" s="237"/>
      <c r="C492" s="238"/>
      <c r="D492" s="213" t="s">
        <v>197</v>
      </c>
      <c r="E492" s="239" t="s">
        <v>30</v>
      </c>
      <c r="F492" s="240" t="s">
        <v>235</v>
      </c>
      <c r="G492" s="238"/>
      <c r="H492" s="241">
        <v>1</v>
      </c>
      <c r="I492" s="242"/>
      <c r="J492" s="238"/>
      <c r="K492" s="238"/>
      <c r="L492" s="243"/>
      <c r="M492" s="244"/>
      <c r="N492" s="245"/>
      <c r="O492" s="245"/>
      <c r="P492" s="245"/>
      <c r="Q492" s="245"/>
      <c r="R492" s="245"/>
      <c r="S492" s="245"/>
      <c r="T492" s="246"/>
      <c r="AT492" s="247" t="s">
        <v>197</v>
      </c>
      <c r="AU492" s="247" t="s">
        <v>82</v>
      </c>
      <c r="AV492" s="14" t="s">
        <v>193</v>
      </c>
      <c r="AW492" s="14" t="s">
        <v>37</v>
      </c>
      <c r="AX492" s="14" t="s">
        <v>82</v>
      </c>
      <c r="AY492" s="247" t="s">
        <v>186</v>
      </c>
    </row>
    <row r="493" spans="2:65" s="1" customFormat="1" ht="16.5" customHeight="1">
      <c r="B493" s="41"/>
      <c r="C493" s="249" t="s">
        <v>1267</v>
      </c>
      <c r="D493" s="249" t="s">
        <v>301</v>
      </c>
      <c r="E493" s="250" t="s">
        <v>1268</v>
      </c>
      <c r="F493" s="251" t="s">
        <v>1269</v>
      </c>
      <c r="G493" s="252" t="s">
        <v>461</v>
      </c>
      <c r="H493" s="253">
        <v>1</v>
      </c>
      <c r="I493" s="254"/>
      <c r="J493" s="255">
        <f>ROUND(I493*H493,2)</f>
        <v>0</v>
      </c>
      <c r="K493" s="251" t="s">
        <v>30</v>
      </c>
      <c r="L493" s="256"/>
      <c r="M493" s="257" t="s">
        <v>30</v>
      </c>
      <c r="N493" s="258" t="s">
        <v>45</v>
      </c>
      <c r="O493" s="42"/>
      <c r="P493" s="210">
        <f>O493*H493</f>
        <v>0</v>
      </c>
      <c r="Q493" s="210">
        <v>8.9999999999999998E-4</v>
      </c>
      <c r="R493" s="210">
        <f>Q493*H493</f>
        <v>8.9999999999999998E-4</v>
      </c>
      <c r="S493" s="210">
        <v>0</v>
      </c>
      <c r="T493" s="211">
        <f>S493*H493</f>
        <v>0</v>
      </c>
      <c r="AR493" s="24" t="s">
        <v>236</v>
      </c>
      <c r="AT493" s="24" t="s">
        <v>301</v>
      </c>
      <c r="AU493" s="24" t="s">
        <v>82</v>
      </c>
      <c r="AY493" s="24" t="s">
        <v>186</v>
      </c>
      <c r="BE493" s="212">
        <f>IF(N493="základní",J493,0)</f>
        <v>0</v>
      </c>
      <c r="BF493" s="212">
        <f>IF(N493="snížená",J493,0)</f>
        <v>0</v>
      </c>
      <c r="BG493" s="212">
        <f>IF(N493="zákl. přenesená",J493,0)</f>
        <v>0</v>
      </c>
      <c r="BH493" s="212">
        <f>IF(N493="sníž. přenesená",J493,0)</f>
        <v>0</v>
      </c>
      <c r="BI493" s="212">
        <f>IF(N493="nulová",J493,0)</f>
        <v>0</v>
      </c>
      <c r="BJ493" s="24" t="s">
        <v>82</v>
      </c>
      <c r="BK493" s="212">
        <f>ROUND(I493*H493,2)</f>
        <v>0</v>
      </c>
      <c r="BL493" s="24" t="s">
        <v>193</v>
      </c>
      <c r="BM493" s="24" t="s">
        <v>1270</v>
      </c>
    </row>
    <row r="494" spans="2:65" s="1" customFormat="1" ht="25.5" customHeight="1">
      <c r="B494" s="41"/>
      <c r="C494" s="201" t="s">
        <v>1271</v>
      </c>
      <c r="D494" s="201" t="s">
        <v>188</v>
      </c>
      <c r="E494" s="202" t="s">
        <v>1264</v>
      </c>
      <c r="F494" s="203" t="s">
        <v>1265</v>
      </c>
      <c r="G494" s="204" t="s">
        <v>461</v>
      </c>
      <c r="H494" s="205">
        <v>1</v>
      </c>
      <c r="I494" s="206"/>
      <c r="J494" s="207">
        <f>ROUND(I494*H494,2)</f>
        <v>0</v>
      </c>
      <c r="K494" s="203" t="s">
        <v>30</v>
      </c>
      <c r="L494" s="61"/>
      <c r="M494" s="208" t="s">
        <v>30</v>
      </c>
      <c r="N494" s="209" t="s">
        <v>45</v>
      </c>
      <c r="O494" s="42"/>
      <c r="P494" s="210">
        <f>O494*H494</f>
        <v>0</v>
      </c>
      <c r="Q494" s="210">
        <v>8.1249999999999996E-5</v>
      </c>
      <c r="R494" s="210">
        <f>Q494*H494</f>
        <v>8.1249999999999996E-5</v>
      </c>
      <c r="S494" s="210">
        <v>0</v>
      </c>
      <c r="T494" s="211">
        <f>S494*H494</f>
        <v>0</v>
      </c>
      <c r="AR494" s="24" t="s">
        <v>193</v>
      </c>
      <c r="AT494" s="24" t="s">
        <v>188</v>
      </c>
      <c r="AU494" s="24" t="s">
        <v>82</v>
      </c>
      <c r="AY494" s="24" t="s">
        <v>186</v>
      </c>
      <c r="BE494" s="212">
        <f>IF(N494="základní",J494,0)</f>
        <v>0</v>
      </c>
      <c r="BF494" s="212">
        <f>IF(N494="snížená",J494,0)</f>
        <v>0</v>
      </c>
      <c r="BG494" s="212">
        <f>IF(N494="zákl. přenesená",J494,0)</f>
        <v>0</v>
      </c>
      <c r="BH494" s="212">
        <f>IF(N494="sníž. přenesená",J494,0)</f>
        <v>0</v>
      </c>
      <c r="BI494" s="212">
        <f>IF(N494="nulová",J494,0)</f>
        <v>0</v>
      </c>
      <c r="BJ494" s="24" t="s">
        <v>82</v>
      </c>
      <c r="BK494" s="212">
        <f>ROUND(I494*H494,2)</f>
        <v>0</v>
      </c>
      <c r="BL494" s="24" t="s">
        <v>193</v>
      </c>
      <c r="BM494" s="24" t="s">
        <v>1272</v>
      </c>
    </row>
    <row r="495" spans="2:65" s="12" customFormat="1" ht="13.5">
      <c r="B495" s="216"/>
      <c r="C495" s="217"/>
      <c r="D495" s="213" t="s">
        <v>197</v>
      </c>
      <c r="E495" s="218" t="s">
        <v>30</v>
      </c>
      <c r="F495" s="219" t="s">
        <v>82</v>
      </c>
      <c r="G495" s="217"/>
      <c r="H495" s="220">
        <v>1</v>
      </c>
      <c r="I495" s="221"/>
      <c r="J495" s="217"/>
      <c r="K495" s="217"/>
      <c r="L495" s="222"/>
      <c r="M495" s="223"/>
      <c r="N495" s="224"/>
      <c r="O495" s="224"/>
      <c r="P495" s="224"/>
      <c r="Q495" s="224"/>
      <c r="R495" s="224"/>
      <c r="S495" s="224"/>
      <c r="T495" s="225"/>
      <c r="AT495" s="226" t="s">
        <v>197</v>
      </c>
      <c r="AU495" s="226" t="s">
        <v>82</v>
      </c>
      <c r="AV495" s="12" t="s">
        <v>84</v>
      </c>
      <c r="AW495" s="12" t="s">
        <v>37</v>
      </c>
      <c r="AX495" s="12" t="s">
        <v>74</v>
      </c>
      <c r="AY495" s="226" t="s">
        <v>186</v>
      </c>
    </row>
    <row r="496" spans="2:65" s="14" customFormat="1" ht="13.5">
      <c r="B496" s="237"/>
      <c r="C496" s="238"/>
      <c r="D496" s="213" t="s">
        <v>197</v>
      </c>
      <c r="E496" s="239" t="s">
        <v>30</v>
      </c>
      <c r="F496" s="240" t="s">
        <v>235</v>
      </c>
      <c r="G496" s="238"/>
      <c r="H496" s="241">
        <v>1</v>
      </c>
      <c r="I496" s="242"/>
      <c r="J496" s="238"/>
      <c r="K496" s="238"/>
      <c r="L496" s="243"/>
      <c r="M496" s="244"/>
      <c r="N496" s="245"/>
      <c r="O496" s="245"/>
      <c r="P496" s="245"/>
      <c r="Q496" s="245"/>
      <c r="R496" s="245"/>
      <c r="S496" s="245"/>
      <c r="T496" s="246"/>
      <c r="AT496" s="247" t="s">
        <v>197</v>
      </c>
      <c r="AU496" s="247" t="s">
        <v>82</v>
      </c>
      <c r="AV496" s="14" t="s">
        <v>193</v>
      </c>
      <c r="AW496" s="14" t="s">
        <v>37</v>
      </c>
      <c r="AX496" s="14" t="s">
        <v>82</v>
      </c>
      <c r="AY496" s="247" t="s">
        <v>186</v>
      </c>
    </row>
    <row r="497" spans="2:65" s="1" customFormat="1" ht="16.5" customHeight="1">
      <c r="B497" s="41"/>
      <c r="C497" s="249" t="s">
        <v>1273</v>
      </c>
      <c r="D497" s="249" t="s">
        <v>301</v>
      </c>
      <c r="E497" s="250" t="s">
        <v>1268</v>
      </c>
      <c r="F497" s="251" t="s">
        <v>1269</v>
      </c>
      <c r="G497" s="252" t="s">
        <v>461</v>
      </c>
      <c r="H497" s="253">
        <v>1</v>
      </c>
      <c r="I497" s="254"/>
      <c r="J497" s="255">
        <f>ROUND(I497*H497,2)</f>
        <v>0</v>
      </c>
      <c r="K497" s="251" t="s">
        <v>30</v>
      </c>
      <c r="L497" s="256"/>
      <c r="M497" s="257" t="s">
        <v>30</v>
      </c>
      <c r="N497" s="258" t="s">
        <v>45</v>
      </c>
      <c r="O497" s="42"/>
      <c r="P497" s="210">
        <f>O497*H497</f>
        <v>0</v>
      </c>
      <c r="Q497" s="210">
        <v>8.9999999999999998E-4</v>
      </c>
      <c r="R497" s="210">
        <f>Q497*H497</f>
        <v>8.9999999999999998E-4</v>
      </c>
      <c r="S497" s="210">
        <v>0</v>
      </c>
      <c r="T497" s="211">
        <f>S497*H497</f>
        <v>0</v>
      </c>
      <c r="AR497" s="24" t="s">
        <v>236</v>
      </c>
      <c r="AT497" s="24" t="s">
        <v>301</v>
      </c>
      <c r="AU497" s="24" t="s">
        <v>82</v>
      </c>
      <c r="AY497" s="24" t="s">
        <v>186</v>
      </c>
      <c r="BE497" s="212">
        <f>IF(N497="základní",J497,0)</f>
        <v>0</v>
      </c>
      <c r="BF497" s="212">
        <f>IF(N497="snížená",J497,0)</f>
        <v>0</v>
      </c>
      <c r="BG497" s="212">
        <f>IF(N497="zákl. přenesená",J497,0)</f>
        <v>0</v>
      </c>
      <c r="BH497" s="212">
        <f>IF(N497="sníž. přenesená",J497,0)</f>
        <v>0</v>
      </c>
      <c r="BI497" s="212">
        <f>IF(N497="nulová",J497,0)</f>
        <v>0</v>
      </c>
      <c r="BJ497" s="24" t="s">
        <v>82</v>
      </c>
      <c r="BK497" s="212">
        <f>ROUND(I497*H497,2)</f>
        <v>0</v>
      </c>
      <c r="BL497" s="24" t="s">
        <v>193</v>
      </c>
      <c r="BM497" s="24" t="s">
        <v>1274</v>
      </c>
    </row>
    <row r="498" spans="2:65" s="1" customFormat="1" ht="16.5" customHeight="1">
      <c r="B498" s="41"/>
      <c r="C498" s="201" t="s">
        <v>1275</v>
      </c>
      <c r="D498" s="201" t="s">
        <v>188</v>
      </c>
      <c r="E498" s="202" t="s">
        <v>1276</v>
      </c>
      <c r="F498" s="203" t="s">
        <v>1277</v>
      </c>
      <c r="G498" s="204" t="s">
        <v>461</v>
      </c>
      <c r="H498" s="205">
        <v>1</v>
      </c>
      <c r="I498" s="206"/>
      <c r="J498" s="207">
        <f>ROUND(I498*H498,2)</f>
        <v>0</v>
      </c>
      <c r="K498" s="203" t="s">
        <v>30</v>
      </c>
      <c r="L498" s="61"/>
      <c r="M498" s="208" t="s">
        <v>30</v>
      </c>
      <c r="N498" s="209" t="s">
        <v>45</v>
      </c>
      <c r="O498" s="42"/>
      <c r="P498" s="210">
        <f>O498*H498</f>
        <v>0</v>
      </c>
      <c r="Q498" s="210">
        <v>1.4999999999999999E-2</v>
      </c>
      <c r="R498" s="210">
        <f>Q498*H498</f>
        <v>1.4999999999999999E-2</v>
      </c>
      <c r="S498" s="210">
        <v>1.4999999999999999E-2</v>
      </c>
      <c r="T498" s="211">
        <f>S498*H498</f>
        <v>1.4999999999999999E-2</v>
      </c>
      <c r="AR498" s="24" t="s">
        <v>193</v>
      </c>
      <c r="AT498" s="24" t="s">
        <v>188</v>
      </c>
      <c r="AU498" s="24" t="s">
        <v>82</v>
      </c>
      <c r="AY498" s="24" t="s">
        <v>186</v>
      </c>
      <c r="BE498" s="212">
        <f>IF(N498="základní",J498,0)</f>
        <v>0</v>
      </c>
      <c r="BF498" s="212">
        <f>IF(N498="snížená",J498,0)</f>
        <v>0</v>
      </c>
      <c r="BG498" s="212">
        <f>IF(N498="zákl. přenesená",J498,0)</f>
        <v>0</v>
      </c>
      <c r="BH498" s="212">
        <f>IF(N498="sníž. přenesená",J498,0)</f>
        <v>0</v>
      </c>
      <c r="BI498" s="212">
        <f>IF(N498="nulová",J498,0)</f>
        <v>0</v>
      </c>
      <c r="BJ498" s="24" t="s">
        <v>82</v>
      </c>
      <c r="BK498" s="212">
        <f>ROUND(I498*H498,2)</f>
        <v>0</v>
      </c>
      <c r="BL498" s="24" t="s">
        <v>193</v>
      </c>
      <c r="BM498" s="24" t="s">
        <v>1278</v>
      </c>
    </row>
    <row r="499" spans="2:65" s="12" customFormat="1" ht="13.5">
      <c r="B499" s="216"/>
      <c r="C499" s="217"/>
      <c r="D499" s="213" t="s">
        <v>197</v>
      </c>
      <c r="E499" s="218" t="s">
        <v>30</v>
      </c>
      <c r="F499" s="219" t="s">
        <v>82</v>
      </c>
      <c r="G499" s="217"/>
      <c r="H499" s="220">
        <v>1</v>
      </c>
      <c r="I499" s="221"/>
      <c r="J499" s="217"/>
      <c r="K499" s="217"/>
      <c r="L499" s="222"/>
      <c r="M499" s="223"/>
      <c r="N499" s="224"/>
      <c r="O499" s="224"/>
      <c r="P499" s="224"/>
      <c r="Q499" s="224"/>
      <c r="R499" s="224"/>
      <c r="S499" s="224"/>
      <c r="T499" s="225"/>
      <c r="AT499" s="226" t="s">
        <v>197</v>
      </c>
      <c r="AU499" s="226" t="s">
        <v>82</v>
      </c>
      <c r="AV499" s="12" t="s">
        <v>84</v>
      </c>
      <c r="AW499" s="12" t="s">
        <v>37</v>
      </c>
      <c r="AX499" s="12" t="s">
        <v>74</v>
      </c>
      <c r="AY499" s="226" t="s">
        <v>186</v>
      </c>
    </row>
    <row r="500" spans="2:65" s="14" customFormat="1" ht="13.5">
      <c r="B500" s="237"/>
      <c r="C500" s="238"/>
      <c r="D500" s="213" t="s">
        <v>197</v>
      </c>
      <c r="E500" s="239" t="s">
        <v>30</v>
      </c>
      <c r="F500" s="240" t="s">
        <v>235</v>
      </c>
      <c r="G500" s="238"/>
      <c r="H500" s="241">
        <v>1</v>
      </c>
      <c r="I500" s="242"/>
      <c r="J500" s="238"/>
      <c r="K500" s="238"/>
      <c r="L500" s="243"/>
      <c r="M500" s="244"/>
      <c r="N500" s="245"/>
      <c r="O500" s="245"/>
      <c r="P500" s="245"/>
      <c r="Q500" s="245"/>
      <c r="R500" s="245"/>
      <c r="S500" s="245"/>
      <c r="T500" s="246"/>
      <c r="AT500" s="247" t="s">
        <v>197</v>
      </c>
      <c r="AU500" s="247" t="s">
        <v>82</v>
      </c>
      <c r="AV500" s="14" t="s">
        <v>193</v>
      </c>
      <c r="AW500" s="14" t="s">
        <v>37</v>
      </c>
      <c r="AX500" s="14" t="s">
        <v>82</v>
      </c>
      <c r="AY500" s="247" t="s">
        <v>186</v>
      </c>
    </row>
    <row r="501" spans="2:65" s="1" customFormat="1" ht="16.5" customHeight="1">
      <c r="B501" s="41"/>
      <c r="C501" s="201" t="s">
        <v>1279</v>
      </c>
      <c r="D501" s="201" t="s">
        <v>188</v>
      </c>
      <c r="E501" s="202" t="s">
        <v>797</v>
      </c>
      <c r="F501" s="203" t="s">
        <v>798</v>
      </c>
      <c r="G501" s="204" t="s">
        <v>206</v>
      </c>
      <c r="H501" s="205">
        <v>44</v>
      </c>
      <c r="I501" s="206"/>
      <c r="J501" s="207">
        <f>ROUND(I501*H501,2)</f>
        <v>0</v>
      </c>
      <c r="K501" s="203" t="s">
        <v>30</v>
      </c>
      <c r="L501" s="61"/>
      <c r="M501" s="208" t="s">
        <v>30</v>
      </c>
      <c r="N501" s="209" t="s">
        <v>45</v>
      </c>
      <c r="O501" s="42"/>
      <c r="P501" s="210">
        <f>O501*H501</f>
        <v>0</v>
      </c>
      <c r="Q501" s="210">
        <v>0</v>
      </c>
      <c r="R501" s="210">
        <f>Q501*H501</f>
        <v>0</v>
      </c>
      <c r="S501" s="210">
        <v>0</v>
      </c>
      <c r="T501" s="211">
        <f>S501*H501</f>
        <v>0</v>
      </c>
      <c r="AR501" s="24" t="s">
        <v>193</v>
      </c>
      <c r="AT501" s="24" t="s">
        <v>188</v>
      </c>
      <c r="AU501" s="24" t="s">
        <v>82</v>
      </c>
      <c r="AY501" s="24" t="s">
        <v>186</v>
      </c>
      <c r="BE501" s="212">
        <f>IF(N501="základní",J501,0)</f>
        <v>0</v>
      </c>
      <c r="BF501" s="212">
        <f>IF(N501="snížená",J501,0)</f>
        <v>0</v>
      </c>
      <c r="BG501" s="212">
        <f>IF(N501="zákl. přenesená",J501,0)</f>
        <v>0</v>
      </c>
      <c r="BH501" s="212">
        <f>IF(N501="sníž. přenesená",J501,0)</f>
        <v>0</v>
      </c>
      <c r="BI501" s="212">
        <f>IF(N501="nulová",J501,0)</f>
        <v>0</v>
      </c>
      <c r="BJ501" s="24" t="s">
        <v>82</v>
      </c>
      <c r="BK501" s="212">
        <f>ROUND(I501*H501,2)</f>
        <v>0</v>
      </c>
      <c r="BL501" s="24" t="s">
        <v>193</v>
      </c>
      <c r="BM501" s="24" t="s">
        <v>1280</v>
      </c>
    </row>
    <row r="502" spans="2:65" s="12" customFormat="1" ht="13.5">
      <c r="B502" s="216"/>
      <c r="C502" s="217"/>
      <c r="D502" s="213" t="s">
        <v>197</v>
      </c>
      <c r="E502" s="218" t="s">
        <v>30</v>
      </c>
      <c r="F502" s="219" t="s">
        <v>458</v>
      </c>
      <c r="G502" s="217"/>
      <c r="H502" s="220">
        <v>44</v>
      </c>
      <c r="I502" s="221"/>
      <c r="J502" s="217"/>
      <c r="K502" s="217"/>
      <c r="L502" s="222"/>
      <c r="M502" s="223"/>
      <c r="N502" s="224"/>
      <c r="O502" s="224"/>
      <c r="P502" s="224"/>
      <c r="Q502" s="224"/>
      <c r="R502" s="224"/>
      <c r="S502" s="224"/>
      <c r="T502" s="225"/>
      <c r="AT502" s="226" t="s">
        <v>197</v>
      </c>
      <c r="AU502" s="226" t="s">
        <v>82</v>
      </c>
      <c r="AV502" s="12" t="s">
        <v>84</v>
      </c>
      <c r="AW502" s="12" t="s">
        <v>37</v>
      </c>
      <c r="AX502" s="12" t="s">
        <v>74</v>
      </c>
      <c r="AY502" s="226" t="s">
        <v>186</v>
      </c>
    </row>
    <row r="503" spans="2:65" s="14" customFormat="1" ht="13.5">
      <c r="B503" s="237"/>
      <c r="C503" s="238"/>
      <c r="D503" s="213" t="s">
        <v>197</v>
      </c>
      <c r="E503" s="239" t="s">
        <v>30</v>
      </c>
      <c r="F503" s="240" t="s">
        <v>235</v>
      </c>
      <c r="G503" s="238"/>
      <c r="H503" s="241">
        <v>44</v>
      </c>
      <c r="I503" s="242"/>
      <c r="J503" s="238"/>
      <c r="K503" s="238"/>
      <c r="L503" s="243"/>
      <c r="M503" s="244"/>
      <c r="N503" s="245"/>
      <c r="O503" s="245"/>
      <c r="P503" s="245"/>
      <c r="Q503" s="245"/>
      <c r="R503" s="245"/>
      <c r="S503" s="245"/>
      <c r="T503" s="246"/>
      <c r="AT503" s="247" t="s">
        <v>197</v>
      </c>
      <c r="AU503" s="247" t="s">
        <v>82</v>
      </c>
      <c r="AV503" s="14" t="s">
        <v>193</v>
      </c>
      <c r="AW503" s="14" t="s">
        <v>37</v>
      </c>
      <c r="AX503" s="14" t="s">
        <v>82</v>
      </c>
      <c r="AY503" s="247" t="s">
        <v>186</v>
      </c>
    </row>
    <row r="504" spans="2:65" s="1" customFormat="1" ht="25.5" customHeight="1">
      <c r="B504" s="41"/>
      <c r="C504" s="201" t="s">
        <v>1281</v>
      </c>
      <c r="D504" s="201" t="s">
        <v>188</v>
      </c>
      <c r="E504" s="202" t="s">
        <v>1282</v>
      </c>
      <c r="F504" s="203" t="s">
        <v>1283</v>
      </c>
      <c r="G504" s="204" t="s">
        <v>461</v>
      </c>
      <c r="H504" s="205">
        <v>1</v>
      </c>
      <c r="I504" s="206"/>
      <c r="J504" s="207">
        <f t="shared" ref="J504:J509" si="0">ROUND(I504*H504,2)</f>
        <v>0</v>
      </c>
      <c r="K504" s="203" t="s">
        <v>30</v>
      </c>
      <c r="L504" s="61"/>
      <c r="M504" s="208" t="s">
        <v>30</v>
      </c>
      <c r="N504" s="209" t="s">
        <v>45</v>
      </c>
      <c r="O504" s="42"/>
      <c r="P504" s="210">
        <f t="shared" ref="P504:P509" si="1">O504*H504</f>
        <v>0</v>
      </c>
      <c r="Q504" s="210">
        <v>6.8963499999999997E-2</v>
      </c>
      <c r="R504" s="210">
        <f t="shared" ref="R504:R509" si="2">Q504*H504</f>
        <v>6.8963499999999997E-2</v>
      </c>
      <c r="S504" s="210">
        <v>0</v>
      </c>
      <c r="T504" s="211">
        <f t="shared" ref="T504:T509" si="3">S504*H504</f>
        <v>0</v>
      </c>
      <c r="AR504" s="24" t="s">
        <v>193</v>
      </c>
      <c r="AT504" s="24" t="s">
        <v>188</v>
      </c>
      <c r="AU504" s="24" t="s">
        <v>82</v>
      </c>
      <c r="AY504" s="24" t="s">
        <v>186</v>
      </c>
      <c r="BE504" s="212">
        <f t="shared" ref="BE504:BE509" si="4">IF(N504="základní",J504,0)</f>
        <v>0</v>
      </c>
      <c r="BF504" s="212">
        <f t="shared" ref="BF504:BF509" si="5">IF(N504="snížená",J504,0)</f>
        <v>0</v>
      </c>
      <c r="BG504" s="212">
        <f t="shared" ref="BG504:BG509" si="6">IF(N504="zákl. přenesená",J504,0)</f>
        <v>0</v>
      </c>
      <c r="BH504" s="212">
        <f t="shared" ref="BH504:BH509" si="7">IF(N504="sníž. přenesená",J504,0)</f>
        <v>0</v>
      </c>
      <c r="BI504" s="212">
        <f t="shared" ref="BI504:BI509" si="8">IF(N504="nulová",J504,0)</f>
        <v>0</v>
      </c>
      <c r="BJ504" s="24" t="s">
        <v>82</v>
      </c>
      <c r="BK504" s="212">
        <f t="shared" ref="BK504:BK509" si="9">ROUND(I504*H504,2)</f>
        <v>0</v>
      </c>
      <c r="BL504" s="24" t="s">
        <v>193</v>
      </c>
      <c r="BM504" s="24" t="s">
        <v>1284</v>
      </c>
    </row>
    <row r="505" spans="2:65" s="1" customFormat="1" ht="25.5" customHeight="1">
      <c r="B505" s="41"/>
      <c r="C505" s="201" t="s">
        <v>1285</v>
      </c>
      <c r="D505" s="201" t="s">
        <v>188</v>
      </c>
      <c r="E505" s="202" t="s">
        <v>1286</v>
      </c>
      <c r="F505" s="203" t="s">
        <v>1287</v>
      </c>
      <c r="G505" s="204" t="s">
        <v>461</v>
      </c>
      <c r="H505" s="205">
        <v>1</v>
      </c>
      <c r="I505" s="206"/>
      <c r="J505" s="207">
        <f t="shared" si="0"/>
        <v>0</v>
      </c>
      <c r="K505" s="203" t="s">
        <v>30</v>
      </c>
      <c r="L505" s="61"/>
      <c r="M505" s="208" t="s">
        <v>30</v>
      </c>
      <c r="N505" s="209" t="s">
        <v>45</v>
      </c>
      <c r="O505" s="42"/>
      <c r="P505" s="210">
        <f t="shared" si="1"/>
        <v>0</v>
      </c>
      <c r="Q505" s="210">
        <v>1.13568E-2</v>
      </c>
      <c r="R505" s="210">
        <f t="shared" si="2"/>
        <v>1.13568E-2</v>
      </c>
      <c r="S505" s="210">
        <v>0</v>
      </c>
      <c r="T505" s="211">
        <f t="shared" si="3"/>
        <v>0</v>
      </c>
      <c r="AR505" s="24" t="s">
        <v>193</v>
      </c>
      <c r="AT505" s="24" t="s">
        <v>188</v>
      </c>
      <c r="AU505" s="24" t="s">
        <v>82</v>
      </c>
      <c r="AY505" s="24" t="s">
        <v>186</v>
      </c>
      <c r="BE505" s="212">
        <f t="shared" si="4"/>
        <v>0</v>
      </c>
      <c r="BF505" s="212">
        <f t="shared" si="5"/>
        <v>0</v>
      </c>
      <c r="BG505" s="212">
        <f t="shared" si="6"/>
        <v>0</v>
      </c>
      <c r="BH505" s="212">
        <f t="shared" si="7"/>
        <v>0</v>
      </c>
      <c r="BI505" s="212">
        <f t="shared" si="8"/>
        <v>0</v>
      </c>
      <c r="BJ505" s="24" t="s">
        <v>82</v>
      </c>
      <c r="BK505" s="212">
        <f t="shared" si="9"/>
        <v>0</v>
      </c>
      <c r="BL505" s="24" t="s">
        <v>193</v>
      </c>
      <c r="BM505" s="24" t="s">
        <v>1288</v>
      </c>
    </row>
    <row r="506" spans="2:65" s="1" customFormat="1" ht="25.5" customHeight="1">
      <c r="B506" s="41"/>
      <c r="C506" s="201" t="s">
        <v>1289</v>
      </c>
      <c r="D506" s="201" t="s">
        <v>188</v>
      </c>
      <c r="E506" s="202" t="s">
        <v>1290</v>
      </c>
      <c r="F506" s="203" t="s">
        <v>1291</v>
      </c>
      <c r="G506" s="204" t="s">
        <v>461</v>
      </c>
      <c r="H506" s="205">
        <v>1</v>
      </c>
      <c r="I506" s="206"/>
      <c r="J506" s="207">
        <f t="shared" si="0"/>
        <v>0</v>
      </c>
      <c r="K506" s="203" t="s">
        <v>30</v>
      </c>
      <c r="L506" s="61"/>
      <c r="M506" s="208" t="s">
        <v>30</v>
      </c>
      <c r="N506" s="209" t="s">
        <v>45</v>
      </c>
      <c r="O506" s="42"/>
      <c r="P506" s="210">
        <f t="shared" si="1"/>
        <v>0</v>
      </c>
      <c r="Q506" s="210">
        <v>6.2164000000000004E-3</v>
      </c>
      <c r="R506" s="210">
        <f t="shared" si="2"/>
        <v>6.2164000000000004E-3</v>
      </c>
      <c r="S506" s="210">
        <v>0</v>
      </c>
      <c r="T506" s="211">
        <f t="shared" si="3"/>
        <v>0</v>
      </c>
      <c r="AR506" s="24" t="s">
        <v>193</v>
      </c>
      <c r="AT506" s="24" t="s">
        <v>188</v>
      </c>
      <c r="AU506" s="24" t="s">
        <v>82</v>
      </c>
      <c r="AY506" s="24" t="s">
        <v>186</v>
      </c>
      <c r="BE506" s="212">
        <f t="shared" si="4"/>
        <v>0</v>
      </c>
      <c r="BF506" s="212">
        <f t="shared" si="5"/>
        <v>0</v>
      </c>
      <c r="BG506" s="212">
        <f t="shared" si="6"/>
        <v>0</v>
      </c>
      <c r="BH506" s="212">
        <f t="shared" si="7"/>
        <v>0</v>
      </c>
      <c r="BI506" s="212">
        <f t="shared" si="8"/>
        <v>0</v>
      </c>
      <c r="BJ506" s="24" t="s">
        <v>82</v>
      </c>
      <c r="BK506" s="212">
        <f t="shared" si="9"/>
        <v>0</v>
      </c>
      <c r="BL506" s="24" t="s">
        <v>193</v>
      </c>
      <c r="BM506" s="24" t="s">
        <v>1292</v>
      </c>
    </row>
    <row r="507" spans="2:65" s="1" customFormat="1" ht="25.5" customHeight="1">
      <c r="B507" s="41"/>
      <c r="C507" s="201" t="s">
        <v>1293</v>
      </c>
      <c r="D507" s="201" t="s">
        <v>188</v>
      </c>
      <c r="E507" s="202" t="s">
        <v>1294</v>
      </c>
      <c r="F507" s="203" t="s">
        <v>1295</v>
      </c>
      <c r="G507" s="204" t="s">
        <v>461</v>
      </c>
      <c r="H507" s="205">
        <v>1</v>
      </c>
      <c r="I507" s="206"/>
      <c r="J507" s="207">
        <f t="shared" si="0"/>
        <v>0</v>
      </c>
      <c r="K507" s="203" t="s">
        <v>30</v>
      </c>
      <c r="L507" s="61"/>
      <c r="M507" s="208" t="s">
        <v>30</v>
      </c>
      <c r="N507" s="209" t="s">
        <v>45</v>
      </c>
      <c r="O507" s="42"/>
      <c r="P507" s="210">
        <f t="shared" si="1"/>
        <v>0</v>
      </c>
      <c r="Q507" s="210">
        <v>0</v>
      </c>
      <c r="R507" s="210">
        <f t="shared" si="2"/>
        <v>0</v>
      </c>
      <c r="S507" s="210">
        <v>0</v>
      </c>
      <c r="T507" s="211">
        <f t="shared" si="3"/>
        <v>0</v>
      </c>
      <c r="AR507" s="24" t="s">
        <v>193</v>
      </c>
      <c r="AT507" s="24" t="s">
        <v>188</v>
      </c>
      <c r="AU507" s="24" t="s">
        <v>82</v>
      </c>
      <c r="AY507" s="24" t="s">
        <v>186</v>
      </c>
      <c r="BE507" s="212">
        <f t="shared" si="4"/>
        <v>0</v>
      </c>
      <c r="BF507" s="212">
        <f t="shared" si="5"/>
        <v>0</v>
      </c>
      <c r="BG507" s="212">
        <f t="shared" si="6"/>
        <v>0</v>
      </c>
      <c r="BH507" s="212">
        <f t="shared" si="7"/>
        <v>0</v>
      </c>
      <c r="BI507" s="212">
        <f t="shared" si="8"/>
        <v>0</v>
      </c>
      <c r="BJ507" s="24" t="s">
        <v>82</v>
      </c>
      <c r="BK507" s="212">
        <f t="shared" si="9"/>
        <v>0</v>
      </c>
      <c r="BL507" s="24" t="s">
        <v>193</v>
      </c>
      <c r="BM507" s="24" t="s">
        <v>1296</v>
      </c>
    </row>
    <row r="508" spans="2:65" s="1" customFormat="1" ht="25.5" customHeight="1">
      <c r="B508" s="41"/>
      <c r="C508" s="201" t="s">
        <v>1297</v>
      </c>
      <c r="D508" s="201" t="s">
        <v>188</v>
      </c>
      <c r="E508" s="202" t="s">
        <v>1298</v>
      </c>
      <c r="F508" s="203" t="s">
        <v>1299</v>
      </c>
      <c r="G508" s="204" t="s">
        <v>461</v>
      </c>
      <c r="H508" s="205">
        <v>1</v>
      </c>
      <c r="I508" s="206"/>
      <c r="J508" s="207">
        <f t="shared" si="0"/>
        <v>0</v>
      </c>
      <c r="K508" s="203" t="s">
        <v>30</v>
      </c>
      <c r="L508" s="61"/>
      <c r="M508" s="208" t="s">
        <v>30</v>
      </c>
      <c r="N508" s="209" t="s">
        <v>45</v>
      </c>
      <c r="O508" s="42"/>
      <c r="P508" s="210">
        <f t="shared" si="1"/>
        <v>0</v>
      </c>
      <c r="Q508" s="210">
        <v>5.858E-2</v>
      </c>
      <c r="R508" s="210">
        <f t="shared" si="2"/>
        <v>5.858E-2</v>
      </c>
      <c r="S508" s="210">
        <v>0</v>
      </c>
      <c r="T508" s="211">
        <f t="shared" si="3"/>
        <v>0</v>
      </c>
      <c r="AR508" s="24" t="s">
        <v>193</v>
      </c>
      <c r="AT508" s="24" t="s">
        <v>188</v>
      </c>
      <c r="AU508" s="24" t="s">
        <v>82</v>
      </c>
      <c r="AY508" s="24" t="s">
        <v>186</v>
      </c>
      <c r="BE508" s="212">
        <f t="shared" si="4"/>
        <v>0</v>
      </c>
      <c r="BF508" s="212">
        <f t="shared" si="5"/>
        <v>0</v>
      </c>
      <c r="BG508" s="212">
        <f t="shared" si="6"/>
        <v>0</v>
      </c>
      <c r="BH508" s="212">
        <f t="shared" si="7"/>
        <v>0</v>
      </c>
      <c r="BI508" s="212">
        <f t="shared" si="8"/>
        <v>0</v>
      </c>
      <c r="BJ508" s="24" t="s">
        <v>82</v>
      </c>
      <c r="BK508" s="212">
        <f t="shared" si="9"/>
        <v>0</v>
      </c>
      <c r="BL508" s="24" t="s">
        <v>193</v>
      </c>
      <c r="BM508" s="24" t="s">
        <v>1300</v>
      </c>
    </row>
    <row r="509" spans="2:65" s="1" customFormat="1" ht="25.5" customHeight="1">
      <c r="B509" s="41"/>
      <c r="C509" s="201" t="s">
        <v>1301</v>
      </c>
      <c r="D509" s="201" t="s">
        <v>188</v>
      </c>
      <c r="E509" s="202" t="s">
        <v>1302</v>
      </c>
      <c r="F509" s="203" t="s">
        <v>1303</v>
      </c>
      <c r="G509" s="204" t="s">
        <v>1304</v>
      </c>
      <c r="H509" s="205">
        <v>0.2</v>
      </c>
      <c r="I509" s="206"/>
      <c r="J509" s="207">
        <f t="shared" si="0"/>
        <v>0</v>
      </c>
      <c r="K509" s="203" t="s">
        <v>30</v>
      </c>
      <c r="L509" s="61"/>
      <c r="M509" s="208" t="s">
        <v>30</v>
      </c>
      <c r="N509" s="209" t="s">
        <v>45</v>
      </c>
      <c r="O509" s="42"/>
      <c r="P509" s="210">
        <f t="shared" si="1"/>
        <v>0</v>
      </c>
      <c r="Q509" s="210">
        <v>3.9733800000000001</v>
      </c>
      <c r="R509" s="210">
        <f t="shared" si="2"/>
        <v>0.79467600000000005</v>
      </c>
      <c r="S509" s="210">
        <v>0</v>
      </c>
      <c r="T509" s="211">
        <f t="shared" si="3"/>
        <v>0</v>
      </c>
      <c r="AR509" s="24" t="s">
        <v>193</v>
      </c>
      <c r="AT509" s="24" t="s">
        <v>188</v>
      </c>
      <c r="AU509" s="24" t="s">
        <v>82</v>
      </c>
      <c r="AY509" s="24" t="s">
        <v>186</v>
      </c>
      <c r="BE509" s="212">
        <f t="shared" si="4"/>
        <v>0</v>
      </c>
      <c r="BF509" s="212">
        <f t="shared" si="5"/>
        <v>0</v>
      </c>
      <c r="BG509" s="212">
        <f t="shared" si="6"/>
        <v>0</v>
      </c>
      <c r="BH509" s="212">
        <f t="shared" si="7"/>
        <v>0</v>
      </c>
      <c r="BI509" s="212">
        <f t="shared" si="8"/>
        <v>0</v>
      </c>
      <c r="BJ509" s="24" t="s">
        <v>82</v>
      </c>
      <c r="BK509" s="212">
        <f t="shared" si="9"/>
        <v>0</v>
      </c>
      <c r="BL509" s="24" t="s">
        <v>193</v>
      </c>
      <c r="BM509" s="24" t="s">
        <v>1305</v>
      </c>
    </row>
    <row r="510" spans="2:65" s="12" customFormat="1" ht="13.5">
      <c r="B510" s="216"/>
      <c r="C510" s="217"/>
      <c r="D510" s="213" t="s">
        <v>197</v>
      </c>
      <c r="E510" s="218" t="s">
        <v>30</v>
      </c>
      <c r="F510" s="219" t="s">
        <v>1306</v>
      </c>
      <c r="G510" s="217"/>
      <c r="H510" s="220">
        <v>0.2</v>
      </c>
      <c r="I510" s="221"/>
      <c r="J510" s="217"/>
      <c r="K510" s="217"/>
      <c r="L510" s="222"/>
      <c r="M510" s="223"/>
      <c r="N510" s="224"/>
      <c r="O510" s="224"/>
      <c r="P510" s="224"/>
      <c r="Q510" s="224"/>
      <c r="R510" s="224"/>
      <c r="S510" s="224"/>
      <c r="T510" s="225"/>
      <c r="AT510" s="226" t="s">
        <v>197</v>
      </c>
      <c r="AU510" s="226" t="s">
        <v>82</v>
      </c>
      <c r="AV510" s="12" t="s">
        <v>84</v>
      </c>
      <c r="AW510" s="12" t="s">
        <v>37</v>
      </c>
      <c r="AX510" s="12" t="s">
        <v>74</v>
      </c>
      <c r="AY510" s="226" t="s">
        <v>186</v>
      </c>
    </row>
    <row r="511" spans="2:65" s="14" customFormat="1" ht="13.5">
      <c r="B511" s="237"/>
      <c r="C511" s="238"/>
      <c r="D511" s="213" t="s">
        <v>197</v>
      </c>
      <c r="E511" s="239" t="s">
        <v>30</v>
      </c>
      <c r="F511" s="240" t="s">
        <v>235</v>
      </c>
      <c r="G511" s="238"/>
      <c r="H511" s="241">
        <v>0.2</v>
      </c>
      <c r="I511" s="242"/>
      <c r="J511" s="238"/>
      <c r="K511" s="238"/>
      <c r="L511" s="243"/>
      <c r="M511" s="244"/>
      <c r="N511" s="245"/>
      <c r="O511" s="245"/>
      <c r="P511" s="245"/>
      <c r="Q511" s="245"/>
      <c r="R511" s="245"/>
      <c r="S511" s="245"/>
      <c r="T511" s="246"/>
      <c r="AT511" s="247" t="s">
        <v>197</v>
      </c>
      <c r="AU511" s="247" t="s">
        <v>82</v>
      </c>
      <c r="AV511" s="14" t="s">
        <v>193</v>
      </c>
      <c r="AW511" s="14" t="s">
        <v>37</v>
      </c>
      <c r="AX511" s="14" t="s">
        <v>82</v>
      </c>
      <c r="AY511" s="247" t="s">
        <v>186</v>
      </c>
    </row>
    <row r="512" spans="2:65" s="1" customFormat="1" ht="16.5" customHeight="1">
      <c r="B512" s="41"/>
      <c r="C512" s="201" t="s">
        <v>1307</v>
      </c>
      <c r="D512" s="201" t="s">
        <v>188</v>
      </c>
      <c r="E512" s="202" t="s">
        <v>1308</v>
      </c>
      <c r="F512" s="203" t="s">
        <v>1309</v>
      </c>
      <c r="G512" s="204" t="s">
        <v>461</v>
      </c>
      <c r="H512" s="205">
        <v>1</v>
      </c>
      <c r="I512" s="206"/>
      <c r="J512" s="207">
        <f>ROUND(I512*H512,2)</f>
        <v>0</v>
      </c>
      <c r="K512" s="203" t="s">
        <v>30</v>
      </c>
      <c r="L512" s="61"/>
      <c r="M512" s="208" t="s">
        <v>30</v>
      </c>
      <c r="N512" s="209" t="s">
        <v>45</v>
      </c>
      <c r="O512" s="42"/>
      <c r="P512" s="210">
        <f>O512*H512</f>
        <v>0</v>
      </c>
      <c r="Q512" s="210">
        <v>3.5000000000000001E-3</v>
      </c>
      <c r="R512" s="210">
        <f>Q512*H512</f>
        <v>3.5000000000000001E-3</v>
      </c>
      <c r="S512" s="210">
        <v>0</v>
      </c>
      <c r="T512" s="211">
        <f>S512*H512</f>
        <v>0</v>
      </c>
      <c r="AR512" s="24" t="s">
        <v>193</v>
      </c>
      <c r="AT512" s="24" t="s">
        <v>188</v>
      </c>
      <c r="AU512" s="24" t="s">
        <v>82</v>
      </c>
      <c r="AY512" s="24" t="s">
        <v>186</v>
      </c>
      <c r="BE512" s="212">
        <f>IF(N512="základní",J512,0)</f>
        <v>0</v>
      </c>
      <c r="BF512" s="212">
        <f>IF(N512="snížená",J512,0)</f>
        <v>0</v>
      </c>
      <c r="BG512" s="212">
        <f>IF(N512="zákl. přenesená",J512,0)</f>
        <v>0</v>
      </c>
      <c r="BH512" s="212">
        <f>IF(N512="sníž. přenesená",J512,0)</f>
        <v>0</v>
      </c>
      <c r="BI512" s="212">
        <f>IF(N512="nulová",J512,0)</f>
        <v>0</v>
      </c>
      <c r="BJ512" s="24" t="s">
        <v>82</v>
      </c>
      <c r="BK512" s="212">
        <f>ROUND(I512*H512,2)</f>
        <v>0</v>
      </c>
      <c r="BL512" s="24" t="s">
        <v>193</v>
      </c>
      <c r="BM512" s="24" t="s">
        <v>1310</v>
      </c>
    </row>
    <row r="513" spans="2:65" s="12" customFormat="1" ht="13.5">
      <c r="B513" s="216"/>
      <c r="C513" s="217"/>
      <c r="D513" s="213" t="s">
        <v>197</v>
      </c>
      <c r="E513" s="218" t="s">
        <v>30</v>
      </c>
      <c r="F513" s="219" t="s">
        <v>82</v>
      </c>
      <c r="G513" s="217"/>
      <c r="H513" s="220">
        <v>1</v>
      </c>
      <c r="I513" s="221"/>
      <c r="J513" s="217"/>
      <c r="K513" s="217"/>
      <c r="L513" s="222"/>
      <c r="M513" s="223"/>
      <c r="N513" s="224"/>
      <c r="O513" s="224"/>
      <c r="P513" s="224"/>
      <c r="Q513" s="224"/>
      <c r="R513" s="224"/>
      <c r="S513" s="224"/>
      <c r="T513" s="225"/>
      <c r="AT513" s="226" t="s">
        <v>197</v>
      </c>
      <c r="AU513" s="226" t="s">
        <v>82</v>
      </c>
      <c r="AV513" s="12" t="s">
        <v>84</v>
      </c>
      <c r="AW513" s="12" t="s">
        <v>37</v>
      </c>
      <c r="AX513" s="12" t="s">
        <v>74</v>
      </c>
      <c r="AY513" s="226" t="s">
        <v>186</v>
      </c>
    </row>
    <row r="514" spans="2:65" s="14" customFormat="1" ht="13.5">
      <c r="B514" s="237"/>
      <c r="C514" s="238"/>
      <c r="D514" s="213" t="s">
        <v>197</v>
      </c>
      <c r="E514" s="239" t="s">
        <v>30</v>
      </c>
      <c r="F514" s="240" t="s">
        <v>235</v>
      </c>
      <c r="G514" s="238"/>
      <c r="H514" s="241">
        <v>1</v>
      </c>
      <c r="I514" s="242"/>
      <c r="J514" s="238"/>
      <c r="K514" s="238"/>
      <c r="L514" s="243"/>
      <c r="M514" s="244"/>
      <c r="N514" s="245"/>
      <c r="O514" s="245"/>
      <c r="P514" s="245"/>
      <c r="Q514" s="245"/>
      <c r="R514" s="245"/>
      <c r="S514" s="245"/>
      <c r="T514" s="246"/>
      <c r="AT514" s="247" t="s">
        <v>197</v>
      </c>
      <c r="AU514" s="247" t="s">
        <v>82</v>
      </c>
      <c r="AV514" s="14" t="s">
        <v>193</v>
      </c>
      <c r="AW514" s="14" t="s">
        <v>37</v>
      </c>
      <c r="AX514" s="14" t="s">
        <v>82</v>
      </c>
      <c r="AY514" s="247" t="s">
        <v>186</v>
      </c>
    </row>
    <row r="515" spans="2:65" s="1" customFormat="1" ht="16.5" customHeight="1">
      <c r="B515" s="41"/>
      <c r="C515" s="201" t="s">
        <v>1311</v>
      </c>
      <c r="D515" s="201" t="s">
        <v>188</v>
      </c>
      <c r="E515" s="202" t="s">
        <v>1312</v>
      </c>
      <c r="F515" s="203" t="s">
        <v>1313</v>
      </c>
      <c r="G515" s="204" t="s">
        <v>206</v>
      </c>
      <c r="H515" s="205">
        <v>28</v>
      </c>
      <c r="I515" s="206"/>
      <c r="J515" s="207">
        <f>ROUND(I515*H515,2)</f>
        <v>0</v>
      </c>
      <c r="K515" s="203" t="s">
        <v>30</v>
      </c>
      <c r="L515" s="61"/>
      <c r="M515" s="208" t="s">
        <v>30</v>
      </c>
      <c r="N515" s="209" t="s">
        <v>45</v>
      </c>
      <c r="O515" s="42"/>
      <c r="P515" s="210">
        <f>O515*H515</f>
        <v>0</v>
      </c>
      <c r="Q515" s="210">
        <v>7.3499999999999998E-5</v>
      </c>
      <c r="R515" s="210">
        <f>Q515*H515</f>
        <v>2.0579999999999999E-3</v>
      </c>
      <c r="S515" s="210">
        <v>0</v>
      </c>
      <c r="T515" s="211">
        <f>S515*H515</f>
        <v>0</v>
      </c>
      <c r="AR515" s="24" t="s">
        <v>193</v>
      </c>
      <c r="AT515" s="24" t="s">
        <v>188</v>
      </c>
      <c r="AU515" s="24" t="s">
        <v>82</v>
      </c>
      <c r="AY515" s="24" t="s">
        <v>186</v>
      </c>
      <c r="BE515" s="212">
        <f>IF(N515="základní",J515,0)</f>
        <v>0</v>
      </c>
      <c r="BF515" s="212">
        <f>IF(N515="snížená",J515,0)</f>
        <v>0</v>
      </c>
      <c r="BG515" s="212">
        <f>IF(N515="zákl. přenesená",J515,0)</f>
        <v>0</v>
      </c>
      <c r="BH515" s="212">
        <f>IF(N515="sníž. přenesená",J515,0)</f>
        <v>0</v>
      </c>
      <c r="BI515" s="212">
        <f>IF(N515="nulová",J515,0)</f>
        <v>0</v>
      </c>
      <c r="BJ515" s="24" t="s">
        <v>82</v>
      </c>
      <c r="BK515" s="212">
        <f>ROUND(I515*H515,2)</f>
        <v>0</v>
      </c>
      <c r="BL515" s="24" t="s">
        <v>193</v>
      </c>
      <c r="BM515" s="24" t="s">
        <v>1314</v>
      </c>
    </row>
    <row r="516" spans="2:65" s="12" customFormat="1" ht="13.5">
      <c r="B516" s="216"/>
      <c r="C516" s="217"/>
      <c r="D516" s="213" t="s">
        <v>197</v>
      </c>
      <c r="E516" s="218" t="s">
        <v>30</v>
      </c>
      <c r="F516" s="219" t="s">
        <v>361</v>
      </c>
      <c r="G516" s="217"/>
      <c r="H516" s="220">
        <v>28</v>
      </c>
      <c r="I516" s="221"/>
      <c r="J516" s="217"/>
      <c r="K516" s="217"/>
      <c r="L516" s="222"/>
      <c r="M516" s="223"/>
      <c r="N516" s="224"/>
      <c r="O516" s="224"/>
      <c r="P516" s="224"/>
      <c r="Q516" s="224"/>
      <c r="R516" s="224"/>
      <c r="S516" s="224"/>
      <c r="T516" s="225"/>
      <c r="AT516" s="226" t="s">
        <v>197</v>
      </c>
      <c r="AU516" s="226" t="s">
        <v>82</v>
      </c>
      <c r="AV516" s="12" t="s">
        <v>84</v>
      </c>
      <c r="AW516" s="12" t="s">
        <v>37</v>
      </c>
      <c r="AX516" s="12" t="s">
        <v>74</v>
      </c>
      <c r="AY516" s="226" t="s">
        <v>186</v>
      </c>
    </row>
    <row r="517" spans="2:65" s="14" customFormat="1" ht="13.5">
      <c r="B517" s="237"/>
      <c r="C517" s="238"/>
      <c r="D517" s="213" t="s">
        <v>197</v>
      </c>
      <c r="E517" s="239" t="s">
        <v>30</v>
      </c>
      <c r="F517" s="240" t="s">
        <v>235</v>
      </c>
      <c r="G517" s="238"/>
      <c r="H517" s="241">
        <v>28</v>
      </c>
      <c r="I517" s="242"/>
      <c r="J517" s="238"/>
      <c r="K517" s="238"/>
      <c r="L517" s="243"/>
      <c r="M517" s="244"/>
      <c r="N517" s="245"/>
      <c r="O517" s="245"/>
      <c r="P517" s="245"/>
      <c r="Q517" s="245"/>
      <c r="R517" s="245"/>
      <c r="S517" s="245"/>
      <c r="T517" s="246"/>
      <c r="AT517" s="247" t="s">
        <v>197</v>
      </c>
      <c r="AU517" s="247" t="s">
        <v>82</v>
      </c>
      <c r="AV517" s="14" t="s">
        <v>193</v>
      </c>
      <c r="AW517" s="14" t="s">
        <v>37</v>
      </c>
      <c r="AX517" s="14" t="s">
        <v>82</v>
      </c>
      <c r="AY517" s="247" t="s">
        <v>186</v>
      </c>
    </row>
    <row r="518" spans="2:65" s="1" customFormat="1" ht="16.5" customHeight="1">
      <c r="B518" s="41"/>
      <c r="C518" s="201" t="s">
        <v>1315</v>
      </c>
      <c r="D518" s="201" t="s">
        <v>188</v>
      </c>
      <c r="E518" s="202" t="s">
        <v>1316</v>
      </c>
      <c r="F518" s="203" t="s">
        <v>1317</v>
      </c>
      <c r="G518" s="204" t="s">
        <v>304</v>
      </c>
      <c r="H518" s="205">
        <v>8.4600000000000009</v>
      </c>
      <c r="I518" s="206"/>
      <c r="J518" s="207">
        <f>ROUND(I518*H518,2)</f>
        <v>0</v>
      </c>
      <c r="K518" s="203" t="s">
        <v>192</v>
      </c>
      <c r="L518" s="61"/>
      <c r="M518" s="208" t="s">
        <v>30</v>
      </c>
      <c r="N518" s="209" t="s">
        <v>45</v>
      </c>
      <c r="O518" s="42"/>
      <c r="P518" s="210">
        <f>O518*H518</f>
        <v>0</v>
      </c>
      <c r="Q518" s="210">
        <v>0</v>
      </c>
      <c r="R518" s="210">
        <f>Q518*H518</f>
        <v>0</v>
      </c>
      <c r="S518" s="210">
        <v>0</v>
      </c>
      <c r="T518" s="211">
        <f>S518*H518</f>
        <v>0</v>
      </c>
      <c r="AR518" s="24" t="s">
        <v>193</v>
      </c>
      <c r="AT518" s="24" t="s">
        <v>188</v>
      </c>
      <c r="AU518" s="24" t="s">
        <v>82</v>
      </c>
      <c r="AY518" s="24" t="s">
        <v>186</v>
      </c>
      <c r="BE518" s="212">
        <f>IF(N518="základní",J518,0)</f>
        <v>0</v>
      </c>
      <c r="BF518" s="212">
        <f>IF(N518="snížená",J518,0)</f>
        <v>0</v>
      </c>
      <c r="BG518" s="212">
        <f>IF(N518="zákl. přenesená",J518,0)</f>
        <v>0</v>
      </c>
      <c r="BH518" s="212">
        <f>IF(N518="sníž. přenesená",J518,0)</f>
        <v>0</v>
      </c>
      <c r="BI518" s="212">
        <f>IF(N518="nulová",J518,0)</f>
        <v>0</v>
      </c>
      <c r="BJ518" s="24" t="s">
        <v>82</v>
      </c>
      <c r="BK518" s="212">
        <f>ROUND(I518*H518,2)</f>
        <v>0</v>
      </c>
      <c r="BL518" s="24" t="s">
        <v>193</v>
      </c>
      <c r="BM518" s="24" t="s">
        <v>1318</v>
      </c>
    </row>
    <row r="519" spans="2:65" s="1" customFormat="1" ht="27">
      <c r="B519" s="41"/>
      <c r="C519" s="63"/>
      <c r="D519" s="213" t="s">
        <v>195</v>
      </c>
      <c r="E519" s="63"/>
      <c r="F519" s="214" t="s">
        <v>1319</v>
      </c>
      <c r="G519" s="63"/>
      <c r="H519" s="63"/>
      <c r="I519" s="172"/>
      <c r="J519" s="63"/>
      <c r="K519" s="63"/>
      <c r="L519" s="61"/>
      <c r="M519" s="215"/>
      <c r="N519" s="42"/>
      <c r="O519" s="42"/>
      <c r="P519" s="42"/>
      <c r="Q519" s="42"/>
      <c r="R519" s="42"/>
      <c r="S519" s="42"/>
      <c r="T519" s="78"/>
      <c r="AT519" s="24" t="s">
        <v>195</v>
      </c>
      <c r="AU519" s="24" t="s">
        <v>82</v>
      </c>
    </row>
    <row r="520" spans="2:65" s="12" customFormat="1" ht="13.5">
      <c r="B520" s="216"/>
      <c r="C520" s="217"/>
      <c r="D520" s="213" t="s">
        <v>197</v>
      </c>
      <c r="E520" s="218" t="s">
        <v>30</v>
      </c>
      <c r="F520" s="219" t="s">
        <v>1320</v>
      </c>
      <c r="G520" s="217"/>
      <c r="H520" s="220">
        <v>8.4600000000000009</v>
      </c>
      <c r="I520" s="221"/>
      <c r="J520" s="217"/>
      <c r="K520" s="217"/>
      <c r="L520" s="222"/>
      <c r="M520" s="223"/>
      <c r="N520" s="224"/>
      <c r="O520" s="224"/>
      <c r="P520" s="224"/>
      <c r="Q520" s="224"/>
      <c r="R520" s="224"/>
      <c r="S520" s="224"/>
      <c r="T520" s="225"/>
      <c r="AT520" s="226" t="s">
        <v>197</v>
      </c>
      <c r="AU520" s="226" t="s">
        <v>82</v>
      </c>
      <c r="AV520" s="12" t="s">
        <v>84</v>
      </c>
      <c r="AW520" s="12" t="s">
        <v>37</v>
      </c>
      <c r="AX520" s="12" t="s">
        <v>82</v>
      </c>
      <c r="AY520" s="226" t="s">
        <v>186</v>
      </c>
    </row>
    <row r="521" spans="2:65" s="1" customFormat="1" ht="16.5" customHeight="1">
      <c r="B521" s="41"/>
      <c r="C521" s="201" t="s">
        <v>1321</v>
      </c>
      <c r="D521" s="201" t="s">
        <v>188</v>
      </c>
      <c r="E521" s="202" t="s">
        <v>1322</v>
      </c>
      <c r="F521" s="203" t="s">
        <v>1323</v>
      </c>
      <c r="G521" s="204" t="s">
        <v>461</v>
      </c>
      <c r="H521" s="205">
        <v>2</v>
      </c>
      <c r="I521" s="206"/>
      <c r="J521" s="207">
        <f>ROUND(I521*H521,2)</f>
        <v>0</v>
      </c>
      <c r="K521" s="203" t="s">
        <v>30</v>
      </c>
      <c r="L521" s="61"/>
      <c r="M521" s="208" t="s">
        <v>30</v>
      </c>
      <c r="N521" s="209" t="s">
        <v>45</v>
      </c>
      <c r="O521" s="42"/>
      <c r="P521" s="210">
        <f>O521*H521</f>
        <v>0</v>
      </c>
      <c r="Q521" s="210">
        <v>1E-3</v>
      </c>
      <c r="R521" s="210">
        <f>Q521*H521</f>
        <v>2E-3</v>
      </c>
      <c r="S521" s="210">
        <v>0</v>
      </c>
      <c r="T521" s="211">
        <f>S521*H521</f>
        <v>0</v>
      </c>
      <c r="AR521" s="24" t="s">
        <v>295</v>
      </c>
      <c r="AT521" s="24" t="s">
        <v>188</v>
      </c>
      <c r="AU521" s="24" t="s">
        <v>82</v>
      </c>
      <c r="AY521" s="24" t="s">
        <v>186</v>
      </c>
      <c r="BE521" s="212">
        <f>IF(N521="základní",J521,0)</f>
        <v>0</v>
      </c>
      <c r="BF521" s="212">
        <f>IF(N521="snížená",J521,0)</f>
        <v>0</v>
      </c>
      <c r="BG521" s="212">
        <f>IF(N521="zákl. přenesená",J521,0)</f>
        <v>0</v>
      </c>
      <c r="BH521" s="212">
        <f>IF(N521="sníž. přenesená",J521,0)</f>
        <v>0</v>
      </c>
      <c r="BI521" s="212">
        <f>IF(N521="nulová",J521,0)</f>
        <v>0</v>
      </c>
      <c r="BJ521" s="24" t="s">
        <v>82</v>
      </c>
      <c r="BK521" s="212">
        <f>ROUND(I521*H521,2)</f>
        <v>0</v>
      </c>
      <c r="BL521" s="24" t="s">
        <v>295</v>
      </c>
      <c r="BM521" s="24" t="s">
        <v>1324</v>
      </c>
    </row>
    <row r="522" spans="2:65" s="12" customFormat="1" ht="13.5">
      <c r="B522" s="216"/>
      <c r="C522" s="217"/>
      <c r="D522" s="213" t="s">
        <v>197</v>
      </c>
      <c r="E522" s="218" t="s">
        <v>30</v>
      </c>
      <c r="F522" s="219" t="s">
        <v>84</v>
      </c>
      <c r="G522" s="217"/>
      <c r="H522" s="220">
        <v>2</v>
      </c>
      <c r="I522" s="221"/>
      <c r="J522" s="217"/>
      <c r="K522" s="217"/>
      <c r="L522" s="222"/>
      <c r="M522" s="223"/>
      <c r="N522" s="224"/>
      <c r="O522" s="224"/>
      <c r="P522" s="224"/>
      <c r="Q522" s="224"/>
      <c r="R522" s="224"/>
      <c r="S522" s="224"/>
      <c r="T522" s="225"/>
      <c r="AT522" s="226" t="s">
        <v>197</v>
      </c>
      <c r="AU522" s="226" t="s">
        <v>82</v>
      </c>
      <c r="AV522" s="12" t="s">
        <v>84</v>
      </c>
      <c r="AW522" s="12" t="s">
        <v>37</v>
      </c>
      <c r="AX522" s="12" t="s">
        <v>74</v>
      </c>
      <c r="AY522" s="226" t="s">
        <v>186</v>
      </c>
    </row>
    <row r="523" spans="2:65" s="14" customFormat="1" ht="13.5">
      <c r="B523" s="237"/>
      <c r="C523" s="238"/>
      <c r="D523" s="213" t="s">
        <v>197</v>
      </c>
      <c r="E523" s="239" t="s">
        <v>30</v>
      </c>
      <c r="F523" s="240" t="s">
        <v>235</v>
      </c>
      <c r="G523" s="238"/>
      <c r="H523" s="241">
        <v>2</v>
      </c>
      <c r="I523" s="242"/>
      <c r="J523" s="238"/>
      <c r="K523" s="238"/>
      <c r="L523" s="243"/>
      <c r="M523" s="244"/>
      <c r="N523" s="245"/>
      <c r="O523" s="245"/>
      <c r="P523" s="245"/>
      <c r="Q523" s="245"/>
      <c r="R523" s="245"/>
      <c r="S523" s="245"/>
      <c r="T523" s="246"/>
      <c r="AT523" s="247" t="s">
        <v>197</v>
      </c>
      <c r="AU523" s="247" t="s">
        <v>82</v>
      </c>
      <c r="AV523" s="14" t="s">
        <v>193</v>
      </c>
      <c r="AW523" s="14" t="s">
        <v>37</v>
      </c>
      <c r="AX523" s="14" t="s">
        <v>82</v>
      </c>
      <c r="AY523" s="247" t="s">
        <v>186</v>
      </c>
    </row>
    <row r="524" spans="2:65" s="1" customFormat="1" ht="16.5" customHeight="1">
      <c r="B524" s="41"/>
      <c r="C524" s="201" t="s">
        <v>1325</v>
      </c>
      <c r="D524" s="201" t="s">
        <v>188</v>
      </c>
      <c r="E524" s="202" t="s">
        <v>1326</v>
      </c>
      <c r="F524" s="203" t="s">
        <v>1327</v>
      </c>
      <c r="G524" s="204" t="s">
        <v>206</v>
      </c>
      <c r="H524" s="205">
        <v>2</v>
      </c>
      <c r="I524" s="206"/>
      <c r="J524" s="207">
        <f>ROUND(I524*H524,2)</f>
        <v>0</v>
      </c>
      <c r="K524" s="203" t="s">
        <v>30</v>
      </c>
      <c r="L524" s="61"/>
      <c r="M524" s="208" t="s">
        <v>30</v>
      </c>
      <c r="N524" s="209" t="s">
        <v>45</v>
      </c>
      <c r="O524" s="42"/>
      <c r="P524" s="210">
        <f>O524*H524</f>
        <v>0</v>
      </c>
      <c r="Q524" s="210">
        <v>3.5E-4</v>
      </c>
      <c r="R524" s="210">
        <f>Q524*H524</f>
        <v>6.9999999999999999E-4</v>
      </c>
      <c r="S524" s="210">
        <v>0</v>
      </c>
      <c r="T524" s="211">
        <f>S524*H524</f>
        <v>0</v>
      </c>
      <c r="AR524" s="24" t="s">
        <v>295</v>
      </c>
      <c r="AT524" s="24" t="s">
        <v>188</v>
      </c>
      <c r="AU524" s="24" t="s">
        <v>82</v>
      </c>
      <c r="AY524" s="24" t="s">
        <v>186</v>
      </c>
      <c r="BE524" s="212">
        <f>IF(N524="základní",J524,0)</f>
        <v>0</v>
      </c>
      <c r="BF524" s="212">
        <f>IF(N524="snížená",J524,0)</f>
        <v>0</v>
      </c>
      <c r="BG524" s="212">
        <f>IF(N524="zákl. přenesená",J524,0)</f>
        <v>0</v>
      </c>
      <c r="BH524" s="212">
        <f>IF(N524="sníž. přenesená",J524,0)</f>
        <v>0</v>
      </c>
      <c r="BI524" s="212">
        <f>IF(N524="nulová",J524,0)</f>
        <v>0</v>
      </c>
      <c r="BJ524" s="24" t="s">
        <v>82</v>
      </c>
      <c r="BK524" s="212">
        <f>ROUND(I524*H524,2)</f>
        <v>0</v>
      </c>
      <c r="BL524" s="24" t="s">
        <v>295</v>
      </c>
      <c r="BM524" s="24" t="s">
        <v>1328</v>
      </c>
    </row>
    <row r="525" spans="2:65" s="12" customFormat="1" ht="13.5">
      <c r="B525" s="216"/>
      <c r="C525" s="217"/>
      <c r="D525" s="213" t="s">
        <v>197</v>
      </c>
      <c r="E525" s="218" t="s">
        <v>30</v>
      </c>
      <c r="F525" s="219" t="s">
        <v>84</v>
      </c>
      <c r="G525" s="217"/>
      <c r="H525" s="220">
        <v>2</v>
      </c>
      <c r="I525" s="221"/>
      <c r="J525" s="217"/>
      <c r="K525" s="217"/>
      <c r="L525" s="222"/>
      <c r="M525" s="223"/>
      <c r="N525" s="224"/>
      <c r="O525" s="224"/>
      <c r="P525" s="224"/>
      <c r="Q525" s="224"/>
      <c r="R525" s="224"/>
      <c r="S525" s="224"/>
      <c r="T525" s="225"/>
      <c r="AT525" s="226" t="s">
        <v>197</v>
      </c>
      <c r="AU525" s="226" t="s">
        <v>82</v>
      </c>
      <c r="AV525" s="12" t="s">
        <v>84</v>
      </c>
      <c r="AW525" s="12" t="s">
        <v>37</v>
      </c>
      <c r="AX525" s="12" t="s">
        <v>74</v>
      </c>
      <c r="AY525" s="226" t="s">
        <v>186</v>
      </c>
    </row>
    <row r="526" spans="2:65" s="14" customFormat="1" ht="13.5">
      <c r="B526" s="237"/>
      <c r="C526" s="238"/>
      <c r="D526" s="213" t="s">
        <v>197</v>
      </c>
      <c r="E526" s="239" t="s">
        <v>30</v>
      </c>
      <c r="F526" s="240" t="s">
        <v>235</v>
      </c>
      <c r="G526" s="238"/>
      <c r="H526" s="241">
        <v>2</v>
      </c>
      <c r="I526" s="242"/>
      <c r="J526" s="238"/>
      <c r="K526" s="238"/>
      <c r="L526" s="243"/>
      <c r="M526" s="244"/>
      <c r="N526" s="245"/>
      <c r="O526" s="245"/>
      <c r="P526" s="245"/>
      <c r="Q526" s="245"/>
      <c r="R526" s="245"/>
      <c r="S526" s="245"/>
      <c r="T526" s="246"/>
      <c r="AT526" s="247" t="s">
        <v>197</v>
      </c>
      <c r="AU526" s="247" t="s">
        <v>82</v>
      </c>
      <c r="AV526" s="14" t="s">
        <v>193</v>
      </c>
      <c r="AW526" s="14" t="s">
        <v>37</v>
      </c>
      <c r="AX526" s="14" t="s">
        <v>82</v>
      </c>
      <c r="AY526" s="247" t="s">
        <v>186</v>
      </c>
    </row>
    <row r="527" spans="2:65" s="1" customFormat="1" ht="16.5" customHeight="1">
      <c r="B527" s="41"/>
      <c r="C527" s="201" t="s">
        <v>1329</v>
      </c>
      <c r="D527" s="201" t="s">
        <v>188</v>
      </c>
      <c r="E527" s="202" t="s">
        <v>1330</v>
      </c>
      <c r="F527" s="203" t="s">
        <v>1331</v>
      </c>
      <c r="G527" s="204" t="s">
        <v>206</v>
      </c>
      <c r="H527" s="205">
        <v>9</v>
      </c>
      <c r="I527" s="206"/>
      <c r="J527" s="207">
        <f>ROUND(I527*H527,2)</f>
        <v>0</v>
      </c>
      <c r="K527" s="203" t="s">
        <v>30</v>
      </c>
      <c r="L527" s="61"/>
      <c r="M527" s="208" t="s">
        <v>30</v>
      </c>
      <c r="N527" s="209" t="s">
        <v>45</v>
      </c>
      <c r="O527" s="42"/>
      <c r="P527" s="210">
        <f>O527*H527</f>
        <v>0</v>
      </c>
      <c r="Q527" s="210">
        <v>1.09E-3</v>
      </c>
      <c r="R527" s="210">
        <f>Q527*H527</f>
        <v>9.810000000000001E-3</v>
      </c>
      <c r="S527" s="210">
        <v>0</v>
      </c>
      <c r="T527" s="211">
        <f>S527*H527</f>
        <v>0</v>
      </c>
      <c r="AR527" s="24" t="s">
        <v>295</v>
      </c>
      <c r="AT527" s="24" t="s">
        <v>188</v>
      </c>
      <c r="AU527" s="24" t="s">
        <v>82</v>
      </c>
      <c r="AY527" s="24" t="s">
        <v>186</v>
      </c>
      <c r="BE527" s="212">
        <f>IF(N527="základní",J527,0)</f>
        <v>0</v>
      </c>
      <c r="BF527" s="212">
        <f>IF(N527="snížená",J527,0)</f>
        <v>0</v>
      </c>
      <c r="BG527" s="212">
        <f>IF(N527="zákl. přenesená",J527,0)</f>
        <v>0</v>
      </c>
      <c r="BH527" s="212">
        <f>IF(N527="sníž. přenesená",J527,0)</f>
        <v>0</v>
      </c>
      <c r="BI527" s="212">
        <f>IF(N527="nulová",J527,0)</f>
        <v>0</v>
      </c>
      <c r="BJ527" s="24" t="s">
        <v>82</v>
      </c>
      <c r="BK527" s="212">
        <f>ROUND(I527*H527,2)</f>
        <v>0</v>
      </c>
      <c r="BL527" s="24" t="s">
        <v>295</v>
      </c>
      <c r="BM527" s="24" t="s">
        <v>1332</v>
      </c>
    </row>
    <row r="528" spans="2:65" s="12" customFormat="1" ht="13.5">
      <c r="B528" s="216"/>
      <c r="C528" s="217"/>
      <c r="D528" s="213" t="s">
        <v>197</v>
      </c>
      <c r="E528" s="218" t="s">
        <v>30</v>
      </c>
      <c r="F528" s="219" t="s">
        <v>243</v>
      </c>
      <c r="G528" s="217"/>
      <c r="H528" s="220">
        <v>9</v>
      </c>
      <c r="I528" s="221"/>
      <c r="J528" s="217"/>
      <c r="K528" s="217"/>
      <c r="L528" s="222"/>
      <c r="M528" s="223"/>
      <c r="N528" s="224"/>
      <c r="O528" s="224"/>
      <c r="P528" s="224"/>
      <c r="Q528" s="224"/>
      <c r="R528" s="224"/>
      <c r="S528" s="224"/>
      <c r="T528" s="225"/>
      <c r="AT528" s="226" t="s">
        <v>197</v>
      </c>
      <c r="AU528" s="226" t="s">
        <v>82</v>
      </c>
      <c r="AV528" s="12" t="s">
        <v>84</v>
      </c>
      <c r="AW528" s="12" t="s">
        <v>37</v>
      </c>
      <c r="AX528" s="12" t="s">
        <v>74</v>
      </c>
      <c r="AY528" s="226" t="s">
        <v>186</v>
      </c>
    </row>
    <row r="529" spans="2:65" s="14" customFormat="1" ht="13.5">
      <c r="B529" s="237"/>
      <c r="C529" s="238"/>
      <c r="D529" s="213" t="s">
        <v>197</v>
      </c>
      <c r="E529" s="239" t="s">
        <v>30</v>
      </c>
      <c r="F529" s="240" t="s">
        <v>235</v>
      </c>
      <c r="G529" s="238"/>
      <c r="H529" s="241">
        <v>9</v>
      </c>
      <c r="I529" s="242"/>
      <c r="J529" s="238"/>
      <c r="K529" s="238"/>
      <c r="L529" s="243"/>
      <c r="M529" s="244"/>
      <c r="N529" s="245"/>
      <c r="O529" s="245"/>
      <c r="P529" s="245"/>
      <c r="Q529" s="245"/>
      <c r="R529" s="245"/>
      <c r="S529" s="245"/>
      <c r="T529" s="246"/>
      <c r="AT529" s="247" t="s">
        <v>197</v>
      </c>
      <c r="AU529" s="247" t="s">
        <v>82</v>
      </c>
      <c r="AV529" s="14" t="s">
        <v>193</v>
      </c>
      <c r="AW529" s="14" t="s">
        <v>37</v>
      </c>
      <c r="AX529" s="14" t="s">
        <v>82</v>
      </c>
      <c r="AY529" s="247" t="s">
        <v>186</v>
      </c>
    </row>
    <row r="530" spans="2:65" s="1" customFormat="1" ht="16.5" customHeight="1">
      <c r="B530" s="41"/>
      <c r="C530" s="201" t="s">
        <v>1333</v>
      </c>
      <c r="D530" s="201" t="s">
        <v>188</v>
      </c>
      <c r="E530" s="202" t="s">
        <v>1334</v>
      </c>
      <c r="F530" s="203" t="s">
        <v>1335</v>
      </c>
      <c r="G530" s="204" t="s">
        <v>461</v>
      </c>
      <c r="H530" s="205">
        <v>2</v>
      </c>
      <c r="I530" s="206"/>
      <c r="J530" s="207">
        <f>ROUND(I530*H530,2)</f>
        <v>0</v>
      </c>
      <c r="K530" s="203" t="s">
        <v>30</v>
      </c>
      <c r="L530" s="61"/>
      <c r="M530" s="208" t="s">
        <v>30</v>
      </c>
      <c r="N530" s="209" t="s">
        <v>45</v>
      </c>
      <c r="O530" s="42"/>
      <c r="P530" s="210">
        <f>O530*H530</f>
        <v>0</v>
      </c>
      <c r="Q530" s="210">
        <v>2.8499999999999999E-4</v>
      </c>
      <c r="R530" s="210">
        <f>Q530*H530</f>
        <v>5.6999999999999998E-4</v>
      </c>
      <c r="S530" s="210">
        <v>0</v>
      </c>
      <c r="T530" s="211">
        <f>S530*H530</f>
        <v>0</v>
      </c>
      <c r="AR530" s="24" t="s">
        <v>295</v>
      </c>
      <c r="AT530" s="24" t="s">
        <v>188</v>
      </c>
      <c r="AU530" s="24" t="s">
        <v>82</v>
      </c>
      <c r="AY530" s="24" t="s">
        <v>186</v>
      </c>
      <c r="BE530" s="212">
        <f>IF(N530="základní",J530,0)</f>
        <v>0</v>
      </c>
      <c r="BF530" s="212">
        <f>IF(N530="snížená",J530,0)</f>
        <v>0</v>
      </c>
      <c r="BG530" s="212">
        <f>IF(N530="zákl. přenesená",J530,0)</f>
        <v>0</v>
      </c>
      <c r="BH530" s="212">
        <f>IF(N530="sníž. přenesená",J530,0)</f>
        <v>0</v>
      </c>
      <c r="BI530" s="212">
        <f>IF(N530="nulová",J530,0)</f>
        <v>0</v>
      </c>
      <c r="BJ530" s="24" t="s">
        <v>82</v>
      </c>
      <c r="BK530" s="212">
        <f>ROUND(I530*H530,2)</f>
        <v>0</v>
      </c>
      <c r="BL530" s="24" t="s">
        <v>295</v>
      </c>
      <c r="BM530" s="24" t="s">
        <v>1336</v>
      </c>
    </row>
    <row r="531" spans="2:65" s="12" customFormat="1" ht="13.5">
      <c r="B531" s="216"/>
      <c r="C531" s="217"/>
      <c r="D531" s="213" t="s">
        <v>197</v>
      </c>
      <c r="E531" s="218" t="s">
        <v>30</v>
      </c>
      <c r="F531" s="219" t="s">
        <v>84</v>
      </c>
      <c r="G531" s="217"/>
      <c r="H531" s="220">
        <v>2</v>
      </c>
      <c r="I531" s="221"/>
      <c r="J531" s="217"/>
      <c r="K531" s="217"/>
      <c r="L531" s="222"/>
      <c r="M531" s="223"/>
      <c r="N531" s="224"/>
      <c r="O531" s="224"/>
      <c r="P531" s="224"/>
      <c r="Q531" s="224"/>
      <c r="R531" s="224"/>
      <c r="S531" s="224"/>
      <c r="T531" s="225"/>
      <c r="AT531" s="226" t="s">
        <v>197</v>
      </c>
      <c r="AU531" s="226" t="s">
        <v>82</v>
      </c>
      <c r="AV531" s="12" t="s">
        <v>84</v>
      </c>
      <c r="AW531" s="12" t="s">
        <v>37</v>
      </c>
      <c r="AX531" s="12" t="s">
        <v>74</v>
      </c>
      <c r="AY531" s="226" t="s">
        <v>186</v>
      </c>
    </row>
    <row r="532" spans="2:65" s="14" customFormat="1" ht="13.5">
      <c r="B532" s="237"/>
      <c r="C532" s="238"/>
      <c r="D532" s="213" t="s">
        <v>197</v>
      </c>
      <c r="E532" s="239" t="s">
        <v>30</v>
      </c>
      <c r="F532" s="240" t="s">
        <v>235</v>
      </c>
      <c r="G532" s="238"/>
      <c r="H532" s="241">
        <v>2</v>
      </c>
      <c r="I532" s="242"/>
      <c r="J532" s="238"/>
      <c r="K532" s="238"/>
      <c r="L532" s="243"/>
      <c r="M532" s="244"/>
      <c r="N532" s="245"/>
      <c r="O532" s="245"/>
      <c r="P532" s="245"/>
      <c r="Q532" s="245"/>
      <c r="R532" s="245"/>
      <c r="S532" s="245"/>
      <c r="T532" s="246"/>
      <c r="AT532" s="247" t="s">
        <v>197</v>
      </c>
      <c r="AU532" s="247" t="s">
        <v>82</v>
      </c>
      <c r="AV532" s="14" t="s">
        <v>193</v>
      </c>
      <c r="AW532" s="14" t="s">
        <v>37</v>
      </c>
      <c r="AX532" s="14" t="s">
        <v>82</v>
      </c>
      <c r="AY532" s="247" t="s">
        <v>186</v>
      </c>
    </row>
    <row r="533" spans="2:65" s="1" customFormat="1" ht="16.5" customHeight="1">
      <c r="B533" s="41"/>
      <c r="C533" s="201" t="s">
        <v>1337</v>
      </c>
      <c r="D533" s="201" t="s">
        <v>188</v>
      </c>
      <c r="E533" s="202" t="s">
        <v>1338</v>
      </c>
      <c r="F533" s="203" t="s">
        <v>1339</v>
      </c>
      <c r="G533" s="204" t="s">
        <v>206</v>
      </c>
      <c r="H533" s="205">
        <v>11</v>
      </c>
      <c r="I533" s="206"/>
      <c r="J533" s="207">
        <f>ROUND(I533*H533,2)</f>
        <v>0</v>
      </c>
      <c r="K533" s="203" t="s">
        <v>30</v>
      </c>
      <c r="L533" s="61"/>
      <c r="M533" s="208" t="s">
        <v>30</v>
      </c>
      <c r="N533" s="209" t="s">
        <v>45</v>
      </c>
      <c r="O533" s="42"/>
      <c r="P533" s="210">
        <f>O533*H533</f>
        <v>0</v>
      </c>
      <c r="Q533" s="210">
        <v>0</v>
      </c>
      <c r="R533" s="210">
        <f>Q533*H533</f>
        <v>0</v>
      </c>
      <c r="S533" s="210">
        <v>0</v>
      </c>
      <c r="T533" s="211">
        <f>S533*H533</f>
        <v>0</v>
      </c>
      <c r="AR533" s="24" t="s">
        <v>295</v>
      </c>
      <c r="AT533" s="24" t="s">
        <v>188</v>
      </c>
      <c r="AU533" s="24" t="s">
        <v>82</v>
      </c>
      <c r="AY533" s="24" t="s">
        <v>186</v>
      </c>
      <c r="BE533" s="212">
        <f>IF(N533="základní",J533,0)</f>
        <v>0</v>
      </c>
      <c r="BF533" s="212">
        <f>IF(N533="snížená",J533,0)</f>
        <v>0</v>
      </c>
      <c r="BG533" s="212">
        <f>IF(N533="zákl. přenesená",J533,0)</f>
        <v>0</v>
      </c>
      <c r="BH533" s="212">
        <f>IF(N533="sníž. přenesená",J533,0)</f>
        <v>0</v>
      </c>
      <c r="BI533" s="212">
        <f>IF(N533="nulová",J533,0)</f>
        <v>0</v>
      </c>
      <c r="BJ533" s="24" t="s">
        <v>82</v>
      </c>
      <c r="BK533" s="212">
        <f>ROUND(I533*H533,2)</f>
        <v>0</v>
      </c>
      <c r="BL533" s="24" t="s">
        <v>295</v>
      </c>
      <c r="BM533" s="24" t="s">
        <v>1340</v>
      </c>
    </row>
    <row r="534" spans="2:65" s="12" customFormat="1" ht="13.5">
      <c r="B534" s="216"/>
      <c r="C534" s="217"/>
      <c r="D534" s="213" t="s">
        <v>197</v>
      </c>
      <c r="E534" s="218" t="s">
        <v>30</v>
      </c>
      <c r="F534" s="219" t="s">
        <v>1341</v>
      </c>
      <c r="G534" s="217"/>
      <c r="H534" s="220">
        <v>11</v>
      </c>
      <c r="I534" s="221"/>
      <c r="J534" s="217"/>
      <c r="K534" s="217"/>
      <c r="L534" s="222"/>
      <c r="M534" s="223"/>
      <c r="N534" s="224"/>
      <c r="O534" s="224"/>
      <c r="P534" s="224"/>
      <c r="Q534" s="224"/>
      <c r="R534" s="224"/>
      <c r="S534" s="224"/>
      <c r="T534" s="225"/>
      <c r="AT534" s="226" t="s">
        <v>197</v>
      </c>
      <c r="AU534" s="226" t="s">
        <v>82</v>
      </c>
      <c r="AV534" s="12" t="s">
        <v>84</v>
      </c>
      <c r="AW534" s="12" t="s">
        <v>37</v>
      </c>
      <c r="AX534" s="12" t="s">
        <v>74</v>
      </c>
      <c r="AY534" s="226" t="s">
        <v>186</v>
      </c>
    </row>
    <row r="535" spans="2:65" s="14" customFormat="1" ht="13.5">
      <c r="B535" s="237"/>
      <c r="C535" s="238"/>
      <c r="D535" s="213" t="s">
        <v>197</v>
      </c>
      <c r="E535" s="239" t="s">
        <v>30</v>
      </c>
      <c r="F535" s="240" t="s">
        <v>235</v>
      </c>
      <c r="G535" s="238"/>
      <c r="H535" s="241">
        <v>11</v>
      </c>
      <c r="I535" s="242"/>
      <c r="J535" s="238"/>
      <c r="K535" s="238"/>
      <c r="L535" s="243"/>
      <c r="M535" s="244"/>
      <c r="N535" s="245"/>
      <c r="O535" s="245"/>
      <c r="P535" s="245"/>
      <c r="Q535" s="245"/>
      <c r="R535" s="245"/>
      <c r="S535" s="245"/>
      <c r="T535" s="246"/>
      <c r="AT535" s="247" t="s">
        <v>197</v>
      </c>
      <c r="AU535" s="247" t="s">
        <v>82</v>
      </c>
      <c r="AV535" s="14" t="s">
        <v>193</v>
      </c>
      <c r="AW535" s="14" t="s">
        <v>37</v>
      </c>
      <c r="AX535" s="14" t="s">
        <v>82</v>
      </c>
      <c r="AY535" s="247" t="s">
        <v>186</v>
      </c>
    </row>
    <row r="536" spans="2:65" s="1" customFormat="1" ht="16.5" customHeight="1">
      <c r="B536" s="41"/>
      <c r="C536" s="201" t="s">
        <v>1342</v>
      </c>
      <c r="D536" s="201" t="s">
        <v>188</v>
      </c>
      <c r="E536" s="202" t="s">
        <v>1343</v>
      </c>
      <c r="F536" s="203" t="s">
        <v>1344</v>
      </c>
      <c r="G536" s="204" t="s">
        <v>304</v>
      </c>
      <c r="H536" s="205">
        <v>1.2999999999999999E-2</v>
      </c>
      <c r="I536" s="206"/>
      <c r="J536" s="207">
        <f>ROUND(I536*H536,2)</f>
        <v>0</v>
      </c>
      <c r="K536" s="203" t="s">
        <v>30</v>
      </c>
      <c r="L536" s="61"/>
      <c r="M536" s="208" t="s">
        <v>30</v>
      </c>
      <c r="N536" s="209" t="s">
        <v>45</v>
      </c>
      <c r="O536" s="42"/>
      <c r="P536" s="210">
        <f>O536*H536</f>
        <v>0</v>
      </c>
      <c r="Q536" s="210">
        <v>0</v>
      </c>
      <c r="R536" s="210">
        <f>Q536*H536</f>
        <v>0</v>
      </c>
      <c r="S536" s="210">
        <v>0</v>
      </c>
      <c r="T536" s="211">
        <f>S536*H536</f>
        <v>0</v>
      </c>
      <c r="AR536" s="24" t="s">
        <v>295</v>
      </c>
      <c r="AT536" s="24" t="s">
        <v>188</v>
      </c>
      <c r="AU536" s="24" t="s">
        <v>82</v>
      </c>
      <c r="AY536" s="24" t="s">
        <v>186</v>
      </c>
      <c r="BE536" s="212">
        <f>IF(N536="základní",J536,0)</f>
        <v>0</v>
      </c>
      <c r="BF536" s="212">
        <f>IF(N536="snížená",J536,0)</f>
        <v>0</v>
      </c>
      <c r="BG536" s="212">
        <f>IF(N536="zákl. přenesená",J536,0)</f>
        <v>0</v>
      </c>
      <c r="BH536" s="212">
        <f>IF(N536="sníž. přenesená",J536,0)</f>
        <v>0</v>
      </c>
      <c r="BI536" s="212">
        <f>IF(N536="nulová",J536,0)</f>
        <v>0</v>
      </c>
      <c r="BJ536" s="24" t="s">
        <v>82</v>
      </c>
      <c r="BK536" s="212">
        <f>ROUND(I536*H536,2)</f>
        <v>0</v>
      </c>
      <c r="BL536" s="24" t="s">
        <v>295</v>
      </c>
      <c r="BM536" s="24" t="s">
        <v>1345</v>
      </c>
    </row>
    <row r="537" spans="2:65" s="1" customFormat="1" ht="16.5" customHeight="1">
      <c r="B537" s="41"/>
      <c r="C537" s="201" t="s">
        <v>1346</v>
      </c>
      <c r="D537" s="201" t="s">
        <v>188</v>
      </c>
      <c r="E537" s="202" t="s">
        <v>1347</v>
      </c>
      <c r="F537" s="203" t="s">
        <v>1348</v>
      </c>
      <c r="G537" s="204" t="s">
        <v>304</v>
      </c>
      <c r="H537" s="205">
        <v>1.2999999999999999E-2</v>
      </c>
      <c r="I537" s="206"/>
      <c r="J537" s="207">
        <f>ROUND(I537*H537,2)</f>
        <v>0</v>
      </c>
      <c r="K537" s="203" t="s">
        <v>30</v>
      </c>
      <c r="L537" s="61"/>
      <c r="M537" s="208" t="s">
        <v>30</v>
      </c>
      <c r="N537" s="209" t="s">
        <v>45</v>
      </c>
      <c r="O537" s="42"/>
      <c r="P537" s="210">
        <f>O537*H537</f>
        <v>0</v>
      </c>
      <c r="Q537" s="210">
        <v>0</v>
      </c>
      <c r="R537" s="210">
        <f>Q537*H537</f>
        <v>0</v>
      </c>
      <c r="S537" s="210">
        <v>0</v>
      </c>
      <c r="T537" s="211">
        <f>S537*H537</f>
        <v>0</v>
      </c>
      <c r="AR537" s="24" t="s">
        <v>295</v>
      </c>
      <c r="AT537" s="24" t="s">
        <v>188</v>
      </c>
      <c r="AU537" s="24" t="s">
        <v>82</v>
      </c>
      <c r="AY537" s="24" t="s">
        <v>186</v>
      </c>
      <c r="BE537" s="212">
        <f>IF(N537="základní",J537,0)</f>
        <v>0</v>
      </c>
      <c r="BF537" s="212">
        <f>IF(N537="snížená",J537,0)</f>
        <v>0</v>
      </c>
      <c r="BG537" s="212">
        <f>IF(N537="zákl. přenesená",J537,0)</f>
        <v>0</v>
      </c>
      <c r="BH537" s="212">
        <f>IF(N537="sníž. přenesená",J537,0)</f>
        <v>0</v>
      </c>
      <c r="BI537" s="212">
        <f>IF(N537="nulová",J537,0)</f>
        <v>0</v>
      </c>
      <c r="BJ537" s="24" t="s">
        <v>82</v>
      </c>
      <c r="BK537" s="212">
        <f>ROUND(I537*H537,2)</f>
        <v>0</v>
      </c>
      <c r="BL537" s="24" t="s">
        <v>295</v>
      </c>
      <c r="BM537" s="24" t="s">
        <v>1349</v>
      </c>
    </row>
    <row r="538" spans="2:65" s="1" customFormat="1" ht="16.5" customHeight="1">
      <c r="B538" s="41"/>
      <c r="C538" s="201" t="s">
        <v>1350</v>
      </c>
      <c r="D538" s="201" t="s">
        <v>188</v>
      </c>
      <c r="E538" s="202" t="s">
        <v>1351</v>
      </c>
      <c r="F538" s="203" t="s">
        <v>1352</v>
      </c>
      <c r="G538" s="204" t="s">
        <v>1304</v>
      </c>
      <c r="H538" s="205">
        <v>2</v>
      </c>
      <c r="I538" s="206"/>
      <c r="J538" s="207">
        <f>ROUND(I538*H538,2)</f>
        <v>0</v>
      </c>
      <c r="K538" s="203" t="s">
        <v>30</v>
      </c>
      <c r="L538" s="61"/>
      <c r="M538" s="208" t="s">
        <v>30</v>
      </c>
      <c r="N538" s="209" t="s">
        <v>45</v>
      </c>
      <c r="O538" s="42"/>
      <c r="P538" s="210">
        <f>O538*H538</f>
        <v>0</v>
      </c>
      <c r="Q538" s="210">
        <v>2.3199999999999998E-2</v>
      </c>
      <c r="R538" s="210">
        <f>Q538*H538</f>
        <v>4.6399999999999997E-2</v>
      </c>
      <c r="S538" s="210">
        <v>0</v>
      </c>
      <c r="T538" s="211">
        <f>S538*H538</f>
        <v>0</v>
      </c>
      <c r="AR538" s="24" t="s">
        <v>295</v>
      </c>
      <c r="AT538" s="24" t="s">
        <v>188</v>
      </c>
      <c r="AU538" s="24" t="s">
        <v>82</v>
      </c>
      <c r="AY538" s="24" t="s">
        <v>186</v>
      </c>
      <c r="BE538" s="212">
        <f>IF(N538="základní",J538,0)</f>
        <v>0</v>
      </c>
      <c r="BF538" s="212">
        <f>IF(N538="snížená",J538,0)</f>
        <v>0</v>
      </c>
      <c r="BG538" s="212">
        <f>IF(N538="zákl. přenesená",J538,0)</f>
        <v>0</v>
      </c>
      <c r="BH538" s="212">
        <f>IF(N538="sníž. přenesená",J538,0)</f>
        <v>0</v>
      </c>
      <c r="BI538" s="212">
        <f>IF(N538="nulová",J538,0)</f>
        <v>0</v>
      </c>
      <c r="BJ538" s="24" t="s">
        <v>82</v>
      </c>
      <c r="BK538" s="212">
        <f>ROUND(I538*H538,2)</f>
        <v>0</v>
      </c>
      <c r="BL538" s="24" t="s">
        <v>295</v>
      </c>
      <c r="BM538" s="24" t="s">
        <v>1353</v>
      </c>
    </row>
    <row r="539" spans="2:65" s="1" customFormat="1" ht="25.5" customHeight="1">
      <c r="B539" s="41"/>
      <c r="C539" s="201" t="s">
        <v>1354</v>
      </c>
      <c r="D539" s="201" t="s">
        <v>188</v>
      </c>
      <c r="E539" s="202" t="s">
        <v>1355</v>
      </c>
      <c r="F539" s="203" t="s">
        <v>1356</v>
      </c>
      <c r="G539" s="204" t="s">
        <v>1304</v>
      </c>
      <c r="H539" s="205">
        <v>2</v>
      </c>
      <c r="I539" s="206"/>
      <c r="J539" s="207">
        <f>ROUND(I539*H539,2)</f>
        <v>0</v>
      </c>
      <c r="K539" s="203" t="s">
        <v>30</v>
      </c>
      <c r="L539" s="61"/>
      <c r="M539" s="208" t="s">
        <v>30</v>
      </c>
      <c r="N539" s="209" t="s">
        <v>45</v>
      </c>
      <c r="O539" s="42"/>
      <c r="P539" s="210">
        <f>O539*H539</f>
        <v>0</v>
      </c>
      <c r="Q539" s="210">
        <v>1.52467765E-2</v>
      </c>
      <c r="R539" s="210">
        <f>Q539*H539</f>
        <v>3.0493553E-2</v>
      </c>
      <c r="S539" s="210">
        <v>0</v>
      </c>
      <c r="T539" s="211">
        <f>S539*H539</f>
        <v>0</v>
      </c>
      <c r="AR539" s="24" t="s">
        <v>295</v>
      </c>
      <c r="AT539" s="24" t="s">
        <v>188</v>
      </c>
      <c r="AU539" s="24" t="s">
        <v>82</v>
      </c>
      <c r="AY539" s="24" t="s">
        <v>186</v>
      </c>
      <c r="BE539" s="212">
        <f>IF(N539="základní",J539,0)</f>
        <v>0</v>
      </c>
      <c r="BF539" s="212">
        <f>IF(N539="snížená",J539,0)</f>
        <v>0</v>
      </c>
      <c r="BG539" s="212">
        <f>IF(N539="zákl. přenesená",J539,0)</f>
        <v>0</v>
      </c>
      <c r="BH539" s="212">
        <f>IF(N539="sníž. přenesená",J539,0)</f>
        <v>0</v>
      </c>
      <c r="BI539" s="212">
        <f>IF(N539="nulová",J539,0)</f>
        <v>0</v>
      </c>
      <c r="BJ539" s="24" t="s">
        <v>82</v>
      </c>
      <c r="BK539" s="212">
        <f>ROUND(I539*H539,2)</f>
        <v>0</v>
      </c>
      <c r="BL539" s="24" t="s">
        <v>295</v>
      </c>
      <c r="BM539" s="24" t="s">
        <v>1357</v>
      </c>
    </row>
    <row r="540" spans="2:65" s="12" customFormat="1" ht="13.5">
      <c r="B540" s="216"/>
      <c r="C540" s="217"/>
      <c r="D540" s="213" t="s">
        <v>197</v>
      </c>
      <c r="E540" s="218" t="s">
        <v>30</v>
      </c>
      <c r="F540" s="219" t="s">
        <v>84</v>
      </c>
      <c r="G540" s="217"/>
      <c r="H540" s="220">
        <v>2</v>
      </c>
      <c r="I540" s="221"/>
      <c r="J540" s="217"/>
      <c r="K540" s="217"/>
      <c r="L540" s="222"/>
      <c r="M540" s="223"/>
      <c r="N540" s="224"/>
      <c r="O540" s="224"/>
      <c r="P540" s="224"/>
      <c r="Q540" s="224"/>
      <c r="R540" s="224"/>
      <c r="S540" s="224"/>
      <c r="T540" s="225"/>
      <c r="AT540" s="226" t="s">
        <v>197</v>
      </c>
      <c r="AU540" s="226" t="s">
        <v>82</v>
      </c>
      <c r="AV540" s="12" t="s">
        <v>84</v>
      </c>
      <c r="AW540" s="12" t="s">
        <v>37</v>
      </c>
      <c r="AX540" s="12" t="s">
        <v>74</v>
      </c>
      <c r="AY540" s="226" t="s">
        <v>186</v>
      </c>
    </row>
    <row r="541" spans="2:65" s="14" customFormat="1" ht="13.5">
      <c r="B541" s="237"/>
      <c r="C541" s="238"/>
      <c r="D541" s="213" t="s">
        <v>197</v>
      </c>
      <c r="E541" s="239" t="s">
        <v>30</v>
      </c>
      <c r="F541" s="240" t="s">
        <v>235</v>
      </c>
      <c r="G541" s="238"/>
      <c r="H541" s="241">
        <v>2</v>
      </c>
      <c r="I541" s="242"/>
      <c r="J541" s="238"/>
      <c r="K541" s="238"/>
      <c r="L541" s="243"/>
      <c r="M541" s="244"/>
      <c r="N541" s="245"/>
      <c r="O541" s="245"/>
      <c r="P541" s="245"/>
      <c r="Q541" s="245"/>
      <c r="R541" s="245"/>
      <c r="S541" s="245"/>
      <c r="T541" s="246"/>
      <c r="AT541" s="247" t="s">
        <v>197</v>
      </c>
      <c r="AU541" s="247" t="s">
        <v>82</v>
      </c>
      <c r="AV541" s="14" t="s">
        <v>193</v>
      </c>
      <c r="AW541" s="14" t="s">
        <v>37</v>
      </c>
      <c r="AX541" s="14" t="s">
        <v>82</v>
      </c>
      <c r="AY541" s="247" t="s">
        <v>186</v>
      </c>
    </row>
    <row r="542" spans="2:65" s="1" customFormat="1" ht="16.5" customHeight="1">
      <c r="B542" s="41"/>
      <c r="C542" s="201" t="s">
        <v>1358</v>
      </c>
      <c r="D542" s="201" t="s">
        <v>188</v>
      </c>
      <c r="E542" s="202" t="s">
        <v>1359</v>
      </c>
      <c r="F542" s="203" t="s">
        <v>1360</v>
      </c>
      <c r="G542" s="204" t="s">
        <v>461</v>
      </c>
      <c r="H542" s="205">
        <v>2</v>
      </c>
      <c r="I542" s="206"/>
      <c r="J542" s="207">
        <f>ROUND(I542*H542,2)</f>
        <v>0</v>
      </c>
      <c r="K542" s="203" t="s">
        <v>30</v>
      </c>
      <c r="L542" s="61"/>
      <c r="M542" s="208" t="s">
        <v>30</v>
      </c>
      <c r="N542" s="209" t="s">
        <v>45</v>
      </c>
      <c r="O542" s="42"/>
      <c r="P542" s="210">
        <f>O542*H542</f>
        <v>0</v>
      </c>
      <c r="Q542" s="210">
        <v>2.275E-4</v>
      </c>
      <c r="R542" s="210">
        <f>Q542*H542</f>
        <v>4.55E-4</v>
      </c>
      <c r="S542" s="210">
        <v>0</v>
      </c>
      <c r="T542" s="211">
        <f>S542*H542</f>
        <v>0</v>
      </c>
      <c r="AR542" s="24" t="s">
        <v>295</v>
      </c>
      <c r="AT542" s="24" t="s">
        <v>188</v>
      </c>
      <c r="AU542" s="24" t="s">
        <v>82</v>
      </c>
      <c r="AY542" s="24" t="s">
        <v>186</v>
      </c>
      <c r="BE542" s="212">
        <f>IF(N542="základní",J542,0)</f>
        <v>0</v>
      </c>
      <c r="BF542" s="212">
        <f>IF(N542="snížená",J542,0)</f>
        <v>0</v>
      </c>
      <c r="BG542" s="212">
        <f>IF(N542="zákl. přenesená",J542,0)</f>
        <v>0</v>
      </c>
      <c r="BH542" s="212">
        <f>IF(N542="sníž. přenesená",J542,0)</f>
        <v>0</v>
      </c>
      <c r="BI542" s="212">
        <f>IF(N542="nulová",J542,0)</f>
        <v>0</v>
      </c>
      <c r="BJ542" s="24" t="s">
        <v>82</v>
      </c>
      <c r="BK542" s="212">
        <f>ROUND(I542*H542,2)</f>
        <v>0</v>
      </c>
      <c r="BL542" s="24" t="s">
        <v>295</v>
      </c>
      <c r="BM542" s="24" t="s">
        <v>1361</v>
      </c>
    </row>
    <row r="543" spans="2:65" s="12" customFormat="1" ht="13.5">
      <c r="B543" s="216"/>
      <c r="C543" s="217"/>
      <c r="D543" s="213" t="s">
        <v>197</v>
      </c>
      <c r="E543" s="218" t="s">
        <v>30</v>
      </c>
      <c r="F543" s="219" t="s">
        <v>84</v>
      </c>
      <c r="G543" s="217"/>
      <c r="H543" s="220">
        <v>2</v>
      </c>
      <c r="I543" s="221"/>
      <c r="J543" s="217"/>
      <c r="K543" s="217"/>
      <c r="L543" s="222"/>
      <c r="M543" s="223"/>
      <c r="N543" s="224"/>
      <c r="O543" s="224"/>
      <c r="P543" s="224"/>
      <c r="Q543" s="224"/>
      <c r="R543" s="224"/>
      <c r="S543" s="224"/>
      <c r="T543" s="225"/>
      <c r="AT543" s="226" t="s">
        <v>197</v>
      </c>
      <c r="AU543" s="226" t="s">
        <v>82</v>
      </c>
      <c r="AV543" s="12" t="s">
        <v>84</v>
      </c>
      <c r="AW543" s="12" t="s">
        <v>37</v>
      </c>
      <c r="AX543" s="12" t="s">
        <v>74</v>
      </c>
      <c r="AY543" s="226" t="s">
        <v>186</v>
      </c>
    </row>
    <row r="544" spans="2:65" s="14" customFormat="1" ht="13.5">
      <c r="B544" s="237"/>
      <c r="C544" s="238"/>
      <c r="D544" s="213" t="s">
        <v>197</v>
      </c>
      <c r="E544" s="239" t="s">
        <v>30</v>
      </c>
      <c r="F544" s="240" t="s">
        <v>235</v>
      </c>
      <c r="G544" s="238"/>
      <c r="H544" s="241">
        <v>2</v>
      </c>
      <c r="I544" s="242"/>
      <c r="J544" s="238"/>
      <c r="K544" s="238"/>
      <c r="L544" s="243"/>
      <c r="M544" s="244"/>
      <c r="N544" s="245"/>
      <c r="O544" s="245"/>
      <c r="P544" s="245"/>
      <c r="Q544" s="245"/>
      <c r="R544" s="245"/>
      <c r="S544" s="245"/>
      <c r="T544" s="246"/>
      <c r="AT544" s="247" t="s">
        <v>197</v>
      </c>
      <c r="AU544" s="247" t="s">
        <v>82</v>
      </c>
      <c r="AV544" s="14" t="s">
        <v>193</v>
      </c>
      <c r="AW544" s="14" t="s">
        <v>37</v>
      </c>
      <c r="AX544" s="14" t="s">
        <v>82</v>
      </c>
      <c r="AY544" s="247" t="s">
        <v>186</v>
      </c>
    </row>
    <row r="545" spans="2:65" s="1" customFormat="1" ht="16.5" customHeight="1">
      <c r="B545" s="41"/>
      <c r="C545" s="201" t="s">
        <v>1362</v>
      </c>
      <c r="D545" s="201" t="s">
        <v>188</v>
      </c>
      <c r="E545" s="202" t="s">
        <v>1363</v>
      </c>
      <c r="F545" s="203" t="s">
        <v>1364</v>
      </c>
      <c r="G545" s="204" t="s">
        <v>461</v>
      </c>
      <c r="H545" s="205">
        <v>2</v>
      </c>
      <c r="I545" s="206"/>
      <c r="J545" s="207">
        <f>ROUND(I545*H545,2)</f>
        <v>0</v>
      </c>
      <c r="K545" s="203" t="s">
        <v>30</v>
      </c>
      <c r="L545" s="61"/>
      <c r="M545" s="208" t="s">
        <v>30</v>
      </c>
      <c r="N545" s="209" t="s">
        <v>45</v>
      </c>
      <c r="O545" s="42"/>
      <c r="P545" s="210">
        <f>O545*H545</f>
        <v>0</v>
      </c>
      <c r="Q545" s="210">
        <v>3.1E-4</v>
      </c>
      <c r="R545" s="210">
        <f>Q545*H545</f>
        <v>6.2E-4</v>
      </c>
      <c r="S545" s="210">
        <v>0</v>
      </c>
      <c r="T545" s="211">
        <f>S545*H545</f>
        <v>0</v>
      </c>
      <c r="AR545" s="24" t="s">
        <v>295</v>
      </c>
      <c r="AT545" s="24" t="s">
        <v>188</v>
      </c>
      <c r="AU545" s="24" t="s">
        <v>82</v>
      </c>
      <c r="AY545" s="24" t="s">
        <v>186</v>
      </c>
      <c r="BE545" s="212">
        <f>IF(N545="základní",J545,0)</f>
        <v>0</v>
      </c>
      <c r="BF545" s="212">
        <f>IF(N545="snížená",J545,0)</f>
        <v>0</v>
      </c>
      <c r="BG545" s="212">
        <f>IF(N545="zákl. přenesená",J545,0)</f>
        <v>0</v>
      </c>
      <c r="BH545" s="212">
        <f>IF(N545="sníž. přenesená",J545,0)</f>
        <v>0</v>
      </c>
      <c r="BI545" s="212">
        <f>IF(N545="nulová",J545,0)</f>
        <v>0</v>
      </c>
      <c r="BJ545" s="24" t="s">
        <v>82</v>
      </c>
      <c r="BK545" s="212">
        <f>ROUND(I545*H545,2)</f>
        <v>0</v>
      </c>
      <c r="BL545" s="24" t="s">
        <v>295</v>
      </c>
      <c r="BM545" s="24" t="s">
        <v>1365</v>
      </c>
    </row>
    <row r="546" spans="2:65" s="12" customFormat="1" ht="13.5">
      <c r="B546" s="216"/>
      <c r="C546" s="217"/>
      <c r="D546" s="213" t="s">
        <v>197</v>
      </c>
      <c r="E546" s="218" t="s">
        <v>30</v>
      </c>
      <c r="F546" s="219" t="s">
        <v>84</v>
      </c>
      <c r="G546" s="217"/>
      <c r="H546" s="220">
        <v>2</v>
      </c>
      <c r="I546" s="221"/>
      <c r="J546" s="217"/>
      <c r="K546" s="217"/>
      <c r="L546" s="222"/>
      <c r="M546" s="223"/>
      <c r="N546" s="224"/>
      <c r="O546" s="224"/>
      <c r="P546" s="224"/>
      <c r="Q546" s="224"/>
      <c r="R546" s="224"/>
      <c r="S546" s="224"/>
      <c r="T546" s="225"/>
      <c r="AT546" s="226" t="s">
        <v>197</v>
      </c>
      <c r="AU546" s="226" t="s">
        <v>82</v>
      </c>
      <c r="AV546" s="12" t="s">
        <v>84</v>
      </c>
      <c r="AW546" s="12" t="s">
        <v>37</v>
      </c>
      <c r="AX546" s="12" t="s">
        <v>74</v>
      </c>
      <c r="AY546" s="226" t="s">
        <v>186</v>
      </c>
    </row>
    <row r="547" spans="2:65" s="14" customFormat="1" ht="13.5">
      <c r="B547" s="237"/>
      <c r="C547" s="238"/>
      <c r="D547" s="213" t="s">
        <v>197</v>
      </c>
      <c r="E547" s="239" t="s">
        <v>30</v>
      </c>
      <c r="F547" s="240" t="s">
        <v>235</v>
      </c>
      <c r="G547" s="238"/>
      <c r="H547" s="241">
        <v>2</v>
      </c>
      <c r="I547" s="242"/>
      <c r="J547" s="238"/>
      <c r="K547" s="238"/>
      <c r="L547" s="243"/>
      <c r="M547" s="244"/>
      <c r="N547" s="245"/>
      <c r="O547" s="245"/>
      <c r="P547" s="245"/>
      <c r="Q547" s="245"/>
      <c r="R547" s="245"/>
      <c r="S547" s="245"/>
      <c r="T547" s="246"/>
      <c r="AT547" s="247" t="s">
        <v>197</v>
      </c>
      <c r="AU547" s="247" t="s">
        <v>82</v>
      </c>
      <c r="AV547" s="14" t="s">
        <v>193</v>
      </c>
      <c r="AW547" s="14" t="s">
        <v>37</v>
      </c>
      <c r="AX547" s="14" t="s">
        <v>82</v>
      </c>
      <c r="AY547" s="247" t="s">
        <v>186</v>
      </c>
    </row>
    <row r="548" spans="2:65" s="1" customFormat="1" ht="16.5" customHeight="1">
      <c r="B548" s="41"/>
      <c r="C548" s="201" t="s">
        <v>1366</v>
      </c>
      <c r="D548" s="201" t="s">
        <v>188</v>
      </c>
      <c r="E548" s="202" t="s">
        <v>1367</v>
      </c>
      <c r="F548" s="203" t="s">
        <v>1368</v>
      </c>
      <c r="G548" s="204" t="s">
        <v>304</v>
      </c>
      <c r="H548" s="205">
        <v>7.8E-2</v>
      </c>
      <c r="I548" s="206"/>
      <c r="J548" s="207">
        <f>ROUND(I548*H548,2)</f>
        <v>0</v>
      </c>
      <c r="K548" s="203" t="s">
        <v>30</v>
      </c>
      <c r="L548" s="61"/>
      <c r="M548" s="208" t="s">
        <v>30</v>
      </c>
      <c r="N548" s="209" t="s">
        <v>45</v>
      </c>
      <c r="O548" s="42"/>
      <c r="P548" s="210">
        <f>O548*H548</f>
        <v>0</v>
      </c>
      <c r="Q548" s="210">
        <v>0</v>
      </c>
      <c r="R548" s="210">
        <f>Q548*H548</f>
        <v>0</v>
      </c>
      <c r="S548" s="210">
        <v>0</v>
      </c>
      <c r="T548" s="211">
        <f>S548*H548</f>
        <v>0</v>
      </c>
      <c r="AR548" s="24" t="s">
        <v>295</v>
      </c>
      <c r="AT548" s="24" t="s">
        <v>188</v>
      </c>
      <c r="AU548" s="24" t="s">
        <v>82</v>
      </c>
      <c r="AY548" s="24" t="s">
        <v>186</v>
      </c>
      <c r="BE548" s="212">
        <f>IF(N548="základní",J548,0)</f>
        <v>0</v>
      </c>
      <c r="BF548" s="212">
        <f>IF(N548="snížená",J548,0)</f>
        <v>0</v>
      </c>
      <c r="BG548" s="212">
        <f>IF(N548="zákl. přenesená",J548,0)</f>
        <v>0</v>
      </c>
      <c r="BH548" s="212">
        <f>IF(N548="sníž. přenesená",J548,0)</f>
        <v>0</v>
      </c>
      <c r="BI548" s="212">
        <f>IF(N548="nulová",J548,0)</f>
        <v>0</v>
      </c>
      <c r="BJ548" s="24" t="s">
        <v>82</v>
      </c>
      <c r="BK548" s="212">
        <f>ROUND(I548*H548,2)</f>
        <v>0</v>
      </c>
      <c r="BL548" s="24" t="s">
        <v>295</v>
      </c>
      <c r="BM548" s="24" t="s">
        <v>1369</v>
      </c>
    </row>
    <row r="549" spans="2:65" s="1" customFormat="1" ht="16.5" customHeight="1">
      <c r="B549" s="41"/>
      <c r="C549" s="201" t="s">
        <v>1370</v>
      </c>
      <c r="D549" s="201" t="s">
        <v>188</v>
      </c>
      <c r="E549" s="202" t="s">
        <v>1371</v>
      </c>
      <c r="F549" s="203" t="s">
        <v>1372</v>
      </c>
      <c r="G549" s="204" t="s">
        <v>304</v>
      </c>
      <c r="H549" s="205">
        <v>7.8E-2</v>
      </c>
      <c r="I549" s="206"/>
      <c r="J549" s="207">
        <f>ROUND(I549*H549,2)</f>
        <v>0</v>
      </c>
      <c r="K549" s="203" t="s">
        <v>30</v>
      </c>
      <c r="L549" s="61"/>
      <c r="M549" s="208" t="s">
        <v>30</v>
      </c>
      <c r="N549" s="209" t="s">
        <v>45</v>
      </c>
      <c r="O549" s="42"/>
      <c r="P549" s="210">
        <f>O549*H549</f>
        <v>0</v>
      </c>
      <c r="Q549" s="210">
        <v>0</v>
      </c>
      <c r="R549" s="210">
        <f>Q549*H549</f>
        <v>0</v>
      </c>
      <c r="S549" s="210">
        <v>0</v>
      </c>
      <c r="T549" s="211">
        <f>S549*H549</f>
        <v>0</v>
      </c>
      <c r="AR549" s="24" t="s">
        <v>295</v>
      </c>
      <c r="AT549" s="24" t="s">
        <v>188</v>
      </c>
      <c r="AU549" s="24" t="s">
        <v>82</v>
      </c>
      <c r="AY549" s="24" t="s">
        <v>186</v>
      </c>
      <c r="BE549" s="212">
        <f>IF(N549="základní",J549,0)</f>
        <v>0</v>
      </c>
      <c r="BF549" s="212">
        <f>IF(N549="snížená",J549,0)</f>
        <v>0</v>
      </c>
      <c r="BG549" s="212">
        <f>IF(N549="zákl. přenesená",J549,0)</f>
        <v>0</v>
      </c>
      <c r="BH549" s="212">
        <f>IF(N549="sníž. přenesená",J549,0)</f>
        <v>0</v>
      </c>
      <c r="BI549" s="212">
        <f>IF(N549="nulová",J549,0)</f>
        <v>0</v>
      </c>
      <c r="BJ549" s="24" t="s">
        <v>82</v>
      </c>
      <c r="BK549" s="212">
        <f>ROUND(I549*H549,2)</f>
        <v>0</v>
      </c>
      <c r="BL549" s="24" t="s">
        <v>295</v>
      </c>
      <c r="BM549" s="24" t="s">
        <v>1373</v>
      </c>
    </row>
    <row r="550" spans="2:65" s="1" customFormat="1" ht="25.5" customHeight="1">
      <c r="B550" s="41"/>
      <c r="C550" s="201" t="s">
        <v>1374</v>
      </c>
      <c r="D550" s="201" t="s">
        <v>188</v>
      </c>
      <c r="E550" s="202" t="s">
        <v>1375</v>
      </c>
      <c r="F550" s="203" t="s">
        <v>1376</v>
      </c>
      <c r="G550" s="204" t="s">
        <v>1304</v>
      </c>
      <c r="H550" s="205">
        <v>2</v>
      </c>
      <c r="I550" s="206"/>
      <c r="J550" s="207">
        <f>ROUND(I550*H550,2)</f>
        <v>0</v>
      </c>
      <c r="K550" s="203" t="s">
        <v>30</v>
      </c>
      <c r="L550" s="61"/>
      <c r="M550" s="208" t="s">
        <v>30</v>
      </c>
      <c r="N550" s="209" t="s">
        <v>45</v>
      </c>
      <c r="O550" s="42"/>
      <c r="P550" s="210">
        <f>O550*H550</f>
        <v>0</v>
      </c>
      <c r="Q550" s="210">
        <v>9.1999999999999998E-3</v>
      </c>
      <c r="R550" s="210">
        <f>Q550*H550</f>
        <v>1.84E-2</v>
      </c>
      <c r="S550" s="210">
        <v>0</v>
      </c>
      <c r="T550" s="211">
        <f>S550*H550</f>
        <v>0</v>
      </c>
      <c r="AR550" s="24" t="s">
        <v>295</v>
      </c>
      <c r="AT550" s="24" t="s">
        <v>188</v>
      </c>
      <c r="AU550" s="24" t="s">
        <v>82</v>
      </c>
      <c r="AY550" s="24" t="s">
        <v>186</v>
      </c>
      <c r="BE550" s="212">
        <f>IF(N550="základní",J550,0)</f>
        <v>0</v>
      </c>
      <c r="BF550" s="212">
        <f>IF(N550="snížená",J550,0)</f>
        <v>0</v>
      </c>
      <c r="BG550" s="212">
        <f>IF(N550="zákl. přenesená",J550,0)</f>
        <v>0</v>
      </c>
      <c r="BH550" s="212">
        <f>IF(N550="sníž. přenesená",J550,0)</f>
        <v>0</v>
      </c>
      <c r="BI550" s="212">
        <f>IF(N550="nulová",J550,0)</f>
        <v>0</v>
      </c>
      <c r="BJ550" s="24" t="s">
        <v>82</v>
      </c>
      <c r="BK550" s="212">
        <f>ROUND(I550*H550,2)</f>
        <v>0</v>
      </c>
      <c r="BL550" s="24" t="s">
        <v>295</v>
      </c>
      <c r="BM550" s="24" t="s">
        <v>1377</v>
      </c>
    </row>
    <row r="551" spans="2:65" s="1" customFormat="1" ht="16.5" customHeight="1">
      <c r="B551" s="41"/>
      <c r="C551" s="201" t="s">
        <v>1378</v>
      </c>
      <c r="D551" s="201" t="s">
        <v>188</v>
      </c>
      <c r="E551" s="202" t="s">
        <v>1379</v>
      </c>
      <c r="F551" s="203" t="s">
        <v>1380</v>
      </c>
      <c r="G551" s="204" t="s">
        <v>304</v>
      </c>
      <c r="H551" s="205">
        <v>1.7999999999999999E-2</v>
      </c>
      <c r="I551" s="206"/>
      <c r="J551" s="207">
        <f>ROUND(I551*H551,2)</f>
        <v>0</v>
      </c>
      <c r="K551" s="203" t="s">
        <v>30</v>
      </c>
      <c r="L551" s="61"/>
      <c r="M551" s="208" t="s">
        <v>30</v>
      </c>
      <c r="N551" s="209" t="s">
        <v>45</v>
      </c>
      <c r="O551" s="42"/>
      <c r="P551" s="210">
        <f>O551*H551</f>
        <v>0</v>
      </c>
      <c r="Q551" s="210">
        <v>0</v>
      </c>
      <c r="R551" s="210">
        <f>Q551*H551</f>
        <v>0</v>
      </c>
      <c r="S551" s="210">
        <v>0</v>
      </c>
      <c r="T551" s="211">
        <f>S551*H551</f>
        <v>0</v>
      </c>
      <c r="AR551" s="24" t="s">
        <v>295</v>
      </c>
      <c r="AT551" s="24" t="s">
        <v>188</v>
      </c>
      <c r="AU551" s="24" t="s">
        <v>82</v>
      </c>
      <c r="AY551" s="24" t="s">
        <v>186</v>
      </c>
      <c r="BE551" s="212">
        <f>IF(N551="základní",J551,0)</f>
        <v>0</v>
      </c>
      <c r="BF551" s="212">
        <f>IF(N551="snížená",J551,0)</f>
        <v>0</v>
      </c>
      <c r="BG551" s="212">
        <f>IF(N551="zákl. přenesená",J551,0)</f>
        <v>0</v>
      </c>
      <c r="BH551" s="212">
        <f>IF(N551="sníž. přenesená",J551,0)</f>
        <v>0</v>
      </c>
      <c r="BI551" s="212">
        <f>IF(N551="nulová",J551,0)</f>
        <v>0</v>
      </c>
      <c r="BJ551" s="24" t="s">
        <v>82</v>
      </c>
      <c r="BK551" s="212">
        <f>ROUND(I551*H551,2)</f>
        <v>0</v>
      </c>
      <c r="BL551" s="24" t="s">
        <v>295</v>
      </c>
      <c r="BM551" s="24" t="s">
        <v>1381</v>
      </c>
    </row>
    <row r="552" spans="2:65" s="1" customFormat="1" ht="16.5" customHeight="1">
      <c r="B552" s="41"/>
      <c r="C552" s="201" t="s">
        <v>1382</v>
      </c>
      <c r="D552" s="201" t="s">
        <v>188</v>
      </c>
      <c r="E552" s="202" t="s">
        <v>1383</v>
      </c>
      <c r="F552" s="203" t="s">
        <v>1384</v>
      </c>
      <c r="G552" s="204" t="s">
        <v>304</v>
      </c>
      <c r="H552" s="205">
        <v>1.7999999999999999E-2</v>
      </c>
      <c r="I552" s="206"/>
      <c r="J552" s="207">
        <f>ROUND(I552*H552,2)</f>
        <v>0</v>
      </c>
      <c r="K552" s="203" t="s">
        <v>30</v>
      </c>
      <c r="L552" s="61"/>
      <c r="M552" s="208" t="s">
        <v>30</v>
      </c>
      <c r="N552" s="209" t="s">
        <v>45</v>
      </c>
      <c r="O552" s="42"/>
      <c r="P552" s="210">
        <f>O552*H552</f>
        <v>0</v>
      </c>
      <c r="Q552" s="210">
        <v>0</v>
      </c>
      <c r="R552" s="210">
        <f>Q552*H552</f>
        <v>0</v>
      </c>
      <c r="S552" s="210">
        <v>0</v>
      </c>
      <c r="T552" s="211">
        <f>S552*H552</f>
        <v>0</v>
      </c>
      <c r="AR552" s="24" t="s">
        <v>295</v>
      </c>
      <c r="AT552" s="24" t="s">
        <v>188</v>
      </c>
      <c r="AU552" s="24" t="s">
        <v>82</v>
      </c>
      <c r="AY552" s="24" t="s">
        <v>186</v>
      </c>
      <c r="BE552" s="212">
        <f>IF(N552="základní",J552,0)</f>
        <v>0</v>
      </c>
      <c r="BF552" s="212">
        <f>IF(N552="snížená",J552,0)</f>
        <v>0</v>
      </c>
      <c r="BG552" s="212">
        <f>IF(N552="zákl. přenesená",J552,0)</f>
        <v>0</v>
      </c>
      <c r="BH552" s="212">
        <f>IF(N552="sníž. přenesená",J552,0)</f>
        <v>0</v>
      </c>
      <c r="BI552" s="212">
        <f>IF(N552="nulová",J552,0)</f>
        <v>0</v>
      </c>
      <c r="BJ552" s="24" t="s">
        <v>82</v>
      </c>
      <c r="BK552" s="212">
        <f>ROUND(I552*H552,2)</f>
        <v>0</v>
      </c>
      <c r="BL552" s="24" t="s">
        <v>295</v>
      </c>
      <c r="BM552" s="24" t="s">
        <v>1385</v>
      </c>
    </row>
    <row r="553" spans="2:65" s="11" customFormat="1" ht="37.35" customHeight="1">
      <c r="B553" s="185"/>
      <c r="C553" s="186"/>
      <c r="D553" s="187" t="s">
        <v>73</v>
      </c>
      <c r="E553" s="188" t="s">
        <v>1386</v>
      </c>
      <c r="F553" s="188" t="s">
        <v>1387</v>
      </c>
      <c r="G553" s="186"/>
      <c r="H553" s="186"/>
      <c r="I553" s="189"/>
      <c r="J553" s="190">
        <f>BK553</f>
        <v>0</v>
      </c>
      <c r="K553" s="186"/>
      <c r="L553" s="191"/>
      <c r="M553" s="192"/>
      <c r="N553" s="193"/>
      <c r="O553" s="193"/>
      <c r="P553" s="194">
        <f>SUM(P554:P648)</f>
        <v>0</v>
      </c>
      <c r="Q553" s="193"/>
      <c r="R553" s="194">
        <f>SUM(R554:R648)</f>
        <v>1.9555376766000001</v>
      </c>
      <c r="S553" s="193"/>
      <c r="T553" s="195">
        <f>SUM(T554:T648)</f>
        <v>0</v>
      </c>
      <c r="AR553" s="196" t="s">
        <v>82</v>
      </c>
      <c r="AT553" s="197" t="s">
        <v>73</v>
      </c>
      <c r="AU553" s="197" t="s">
        <v>74</v>
      </c>
      <c r="AY553" s="196" t="s">
        <v>186</v>
      </c>
      <c r="BK553" s="198">
        <f>SUM(BK554:BK648)</f>
        <v>0</v>
      </c>
    </row>
    <row r="554" spans="2:65" s="1" customFormat="1" ht="16.5" customHeight="1">
      <c r="B554" s="41"/>
      <c r="C554" s="201" t="s">
        <v>1388</v>
      </c>
      <c r="D554" s="201" t="s">
        <v>188</v>
      </c>
      <c r="E554" s="202" t="s">
        <v>1389</v>
      </c>
      <c r="F554" s="203" t="s">
        <v>1390</v>
      </c>
      <c r="G554" s="204" t="s">
        <v>212</v>
      </c>
      <c r="H554" s="205">
        <v>5.5</v>
      </c>
      <c r="I554" s="206"/>
      <c r="J554" s="207">
        <f>ROUND(I554*H554,2)</f>
        <v>0</v>
      </c>
      <c r="K554" s="203" t="s">
        <v>30</v>
      </c>
      <c r="L554" s="61"/>
      <c r="M554" s="208" t="s">
        <v>30</v>
      </c>
      <c r="N554" s="209" t="s">
        <v>45</v>
      </c>
      <c r="O554" s="42"/>
      <c r="P554" s="210">
        <f>O554*H554</f>
        <v>0</v>
      </c>
      <c r="Q554" s="210">
        <v>0</v>
      </c>
      <c r="R554" s="210">
        <f>Q554*H554</f>
        <v>0</v>
      </c>
      <c r="S554" s="210">
        <v>0</v>
      </c>
      <c r="T554" s="211">
        <f>S554*H554</f>
        <v>0</v>
      </c>
      <c r="AR554" s="24" t="s">
        <v>193</v>
      </c>
      <c r="AT554" s="24" t="s">
        <v>188</v>
      </c>
      <c r="AU554" s="24" t="s">
        <v>82</v>
      </c>
      <c r="AY554" s="24" t="s">
        <v>186</v>
      </c>
      <c r="BE554" s="212">
        <f>IF(N554="základní",J554,0)</f>
        <v>0</v>
      </c>
      <c r="BF554" s="212">
        <f>IF(N554="snížená",J554,0)</f>
        <v>0</v>
      </c>
      <c r="BG554" s="212">
        <f>IF(N554="zákl. přenesená",J554,0)</f>
        <v>0</v>
      </c>
      <c r="BH554" s="212">
        <f>IF(N554="sníž. přenesená",J554,0)</f>
        <v>0</v>
      </c>
      <c r="BI554" s="212">
        <f>IF(N554="nulová",J554,0)</f>
        <v>0</v>
      </c>
      <c r="BJ554" s="24" t="s">
        <v>82</v>
      </c>
      <c r="BK554" s="212">
        <f>ROUND(I554*H554,2)</f>
        <v>0</v>
      </c>
      <c r="BL554" s="24" t="s">
        <v>193</v>
      </c>
      <c r="BM554" s="24" t="s">
        <v>1391</v>
      </c>
    </row>
    <row r="555" spans="2:65" s="12" customFormat="1" ht="13.5">
      <c r="B555" s="216"/>
      <c r="C555" s="217"/>
      <c r="D555" s="213" t="s">
        <v>197</v>
      </c>
      <c r="E555" s="218" t="s">
        <v>30</v>
      </c>
      <c r="F555" s="219" t="s">
        <v>1392</v>
      </c>
      <c r="G555" s="217"/>
      <c r="H555" s="220">
        <v>5.5</v>
      </c>
      <c r="I555" s="221"/>
      <c r="J555" s="217"/>
      <c r="K555" s="217"/>
      <c r="L555" s="222"/>
      <c r="M555" s="223"/>
      <c r="N555" s="224"/>
      <c r="O555" s="224"/>
      <c r="P555" s="224"/>
      <c r="Q555" s="224"/>
      <c r="R555" s="224"/>
      <c r="S555" s="224"/>
      <c r="T555" s="225"/>
      <c r="AT555" s="226" t="s">
        <v>197</v>
      </c>
      <c r="AU555" s="226" t="s">
        <v>82</v>
      </c>
      <c r="AV555" s="12" t="s">
        <v>84</v>
      </c>
      <c r="AW555" s="12" t="s">
        <v>37</v>
      </c>
      <c r="AX555" s="12" t="s">
        <v>74</v>
      </c>
      <c r="AY555" s="226" t="s">
        <v>186</v>
      </c>
    </row>
    <row r="556" spans="2:65" s="14" customFormat="1" ht="13.5">
      <c r="B556" s="237"/>
      <c r="C556" s="238"/>
      <c r="D556" s="213" t="s">
        <v>197</v>
      </c>
      <c r="E556" s="239" t="s">
        <v>30</v>
      </c>
      <c r="F556" s="240" t="s">
        <v>235</v>
      </c>
      <c r="G556" s="238"/>
      <c r="H556" s="241">
        <v>5.5</v>
      </c>
      <c r="I556" s="242"/>
      <c r="J556" s="238"/>
      <c r="K556" s="238"/>
      <c r="L556" s="243"/>
      <c r="M556" s="244"/>
      <c r="N556" s="245"/>
      <c r="O556" s="245"/>
      <c r="P556" s="245"/>
      <c r="Q556" s="245"/>
      <c r="R556" s="245"/>
      <c r="S556" s="245"/>
      <c r="T556" s="246"/>
      <c r="AT556" s="247" t="s">
        <v>197</v>
      </c>
      <c r="AU556" s="247" t="s">
        <v>82</v>
      </c>
      <c r="AV556" s="14" t="s">
        <v>193</v>
      </c>
      <c r="AW556" s="14" t="s">
        <v>37</v>
      </c>
      <c r="AX556" s="14" t="s">
        <v>82</v>
      </c>
      <c r="AY556" s="247" t="s">
        <v>186</v>
      </c>
    </row>
    <row r="557" spans="2:65" s="1" customFormat="1" ht="16.5" customHeight="1">
      <c r="B557" s="41"/>
      <c r="C557" s="201" t="s">
        <v>1393</v>
      </c>
      <c r="D557" s="201" t="s">
        <v>188</v>
      </c>
      <c r="E557" s="202" t="s">
        <v>244</v>
      </c>
      <c r="F557" s="203" t="s">
        <v>245</v>
      </c>
      <c r="G557" s="204" t="s">
        <v>212</v>
      </c>
      <c r="H557" s="205">
        <v>2.75</v>
      </c>
      <c r="I557" s="206"/>
      <c r="J557" s="207">
        <f>ROUND(I557*H557,2)</f>
        <v>0</v>
      </c>
      <c r="K557" s="203" t="s">
        <v>30</v>
      </c>
      <c r="L557" s="61"/>
      <c r="M557" s="208" t="s">
        <v>30</v>
      </c>
      <c r="N557" s="209" t="s">
        <v>45</v>
      </c>
      <c r="O557" s="42"/>
      <c r="P557" s="210">
        <f>O557*H557</f>
        <v>0</v>
      </c>
      <c r="Q557" s="210">
        <v>0</v>
      </c>
      <c r="R557" s="210">
        <f>Q557*H557</f>
        <v>0</v>
      </c>
      <c r="S557" s="210">
        <v>0</v>
      </c>
      <c r="T557" s="211">
        <f>S557*H557</f>
        <v>0</v>
      </c>
      <c r="AR557" s="24" t="s">
        <v>193</v>
      </c>
      <c r="AT557" s="24" t="s">
        <v>188</v>
      </c>
      <c r="AU557" s="24" t="s">
        <v>82</v>
      </c>
      <c r="AY557" s="24" t="s">
        <v>186</v>
      </c>
      <c r="BE557" s="212">
        <f>IF(N557="základní",J557,0)</f>
        <v>0</v>
      </c>
      <c r="BF557" s="212">
        <f>IF(N557="snížená",J557,0)</f>
        <v>0</v>
      </c>
      <c r="BG557" s="212">
        <f>IF(N557="zákl. přenesená",J557,0)</f>
        <v>0</v>
      </c>
      <c r="BH557" s="212">
        <f>IF(N557="sníž. přenesená",J557,0)</f>
        <v>0</v>
      </c>
      <c r="BI557" s="212">
        <f>IF(N557="nulová",J557,0)</f>
        <v>0</v>
      </c>
      <c r="BJ557" s="24" t="s">
        <v>82</v>
      </c>
      <c r="BK557" s="212">
        <f>ROUND(I557*H557,2)</f>
        <v>0</v>
      </c>
      <c r="BL557" s="24" t="s">
        <v>193</v>
      </c>
      <c r="BM557" s="24" t="s">
        <v>1394</v>
      </c>
    </row>
    <row r="558" spans="2:65" s="12" customFormat="1" ht="13.5">
      <c r="B558" s="216"/>
      <c r="C558" s="217"/>
      <c r="D558" s="213" t="s">
        <v>197</v>
      </c>
      <c r="E558" s="218" t="s">
        <v>30</v>
      </c>
      <c r="F558" s="219" t="s">
        <v>1395</v>
      </c>
      <c r="G558" s="217"/>
      <c r="H558" s="220">
        <v>2.75</v>
      </c>
      <c r="I558" s="221"/>
      <c r="J558" s="217"/>
      <c r="K558" s="217"/>
      <c r="L558" s="222"/>
      <c r="M558" s="223"/>
      <c r="N558" s="224"/>
      <c r="O558" s="224"/>
      <c r="P558" s="224"/>
      <c r="Q558" s="224"/>
      <c r="R558" s="224"/>
      <c r="S558" s="224"/>
      <c r="T558" s="225"/>
      <c r="AT558" s="226" t="s">
        <v>197</v>
      </c>
      <c r="AU558" s="226" t="s">
        <v>82</v>
      </c>
      <c r="AV558" s="12" t="s">
        <v>84</v>
      </c>
      <c r="AW558" s="12" t="s">
        <v>37</v>
      </c>
      <c r="AX558" s="12" t="s">
        <v>74</v>
      </c>
      <c r="AY558" s="226" t="s">
        <v>186</v>
      </c>
    </row>
    <row r="559" spans="2:65" s="14" customFormat="1" ht="13.5">
      <c r="B559" s="237"/>
      <c r="C559" s="238"/>
      <c r="D559" s="213" t="s">
        <v>197</v>
      </c>
      <c r="E559" s="239" t="s">
        <v>30</v>
      </c>
      <c r="F559" s="240" t="s">
        <v>235</v>
      </c>
      <c r="G559" s="238"/>
      <c r="H559" s="241">
        <v>2.75</v>
      </c>
      <c r="I559" s="242"/>
      <c r="J559" s="238"/>
      <c r="K559" s="238"/>
      <c r="L559" s="243"/>
      <c r="M559" s="244"/>
      <c r="N559" s="245"/>
      <c r="O559" s="245"/>
      <c r="P559" s="245"/>
      <c r="Q559" s="245"/>
      <c r="R559" s="245"/>
      <c r="S559" s="245"/>
      <c r="T559" s="246"/>
      <c r="AT559" s="247" t="s">
        <v>197</v>
      </c>
      <c r="AU559" s="247" t="s">
        <v>82</v>
      </c>
      <c r="AV559" s="14" t="s">
        <v>193</v>
      </c>
      <c r="AW559" s="14" t="s">
        <v>37</v>
      </c>
      <c r="AX559" s="14" t="s">
        <v>82</v>
      </c>
      <c r="AY559" s="247" t="s">
        <v>186</v>
      </c>
    </row>
    <row r="560" spans="2:65" s="1" customFormat="1" ht="25.5" customHeight="1">
      <c r="B560" s="41"/>
      <c r="C560" s="201" t="s">
        <v>1396</v>
      </c>
      <c r="D560" s="201" t="s">
        <v>188</v>
      </c>
      <c r="E560" s="202" t="s">
        <v>646</v>
      </c>
      <c r="F560" s="203" t="s">
        <v>647</v>
      </c>
      <c r="G560" s="204" t="s">
        <v>212</v>
      </c>
      <c r="H560" s="205">
        <v>5.5</v>
      </c>
      <c r="I560" s="206"/>
      <c r="J560" s="207">
        <f>ROUND(I560*H560,2)</f>
        <v>0</v>
      </c>
      <c r="K560" s="203" t="s">
        <v>30</v>
      </c>
      <c r="L560" s="61"/>
      <c r="M560" s="208" t="s">
        <v>30</v>
      </c>
      <c r="N560" s="209" t="s">
        <v>45</v>
      </c>
      <c r="O560" s="42"/>
      <c r="P560" s="210">
        <f>O560*H560</f>
        <v>0</v>
      </c>
      <c r="Q560" s="210">
        <v>0</v>
      </c>
      <c r="R560" s="210">
        <f>Q560*H560</f>
        <v>0</v>
      </c>
      <c r="S560" s="210">
        <v>0</v>
      </c>
      <c r="T560" s="211">
        <f>S560*H560</f>
        <v>0</v>
      </c>
      <c r="AR560" s="24" t="s">
        <v>193</v>
      </c>
      <c r="AT560" s="24" t="s">
        <v>188</v>
      </c>
      <c r="AU560" s="24" t="s">
        <v>82</v>
      </c>
      <c r="AY560" s="24" t="s">
        <v>186</v>
      </c>
      <c r="BE560" s="212">
        <f>IF(N560="základní",J560,0)</f>
        <v>0</v>
      </c>
      <c r="BF560" s="212">
        <f>IF(N560="snížená",J560,0)</f>
        <v>0</v>
      </c>
      <c r="BG560" s="212">
        <f>IF(N560="zákl. přenesená",J560,0)</f>
        <v>0</v>
      </c>
      <c r="BH560" s="212">
        <f>IF(N560="sníž. přenesená",J560,0)</f>
        <v>0</v>
      </c>
      <c r="BI560" s="212">
        <f>IF(N560="nulová",J560,0)</f>
        <v>0</v>
      </c>
      <c r="BJ560" s="24" t="s">
        <v>82</v>
      </c>
      <c r="BK560" s="212">
        <f>ROUND(I560*H560,2)</f>
        <v>0</v>
      </c>
      <c r="BL560" s="24" t="s">
        <v>193</v>
      </c>
      <c r="BM560" s="24" t="s">
        <v>1397</v>
      </c>
    </row>
    <row r="561" spans="2:65" s="12" customFormat="1" ht="13.5">
      <c r="B561" s="216"/>
      <c r="C561" s="217"/>
      <c r="D561" s="213" t="s">
        <v>197</v>
      </c>
      <c r="E561" s="218" t="s">
        <v>30</v>
      </c>
      <c r="F561" s="219" t="s">
        <v>1398</v>
      </c>
      <c r="G561" s="217"/>
      <c r="H561" s="220">
        <v>5.5</v>
      </c>
      <c r="I561" s="221"/>
      <c r="J561" s="217"/>
      <c r="K561" s="217"/>
      <c r="L561" s="222"/>
      <c r="M561" s="223"/>
      <c r="N561" s="224"/>
      <c r="O561" s="224"/>
      <c r="P561" s="224"/>
      <c r="Q561" s="224"/>
      <c r="R561" s="224"/>
      <c r="S561" s="224"/>
      <c r="T561" s="225"/>
      <c r="AT561" s="226" t="s">
        <v>197</v>
      </c>
      <c r="AU561" s="226" t="s">
        <v>82</v>
      </c>
      <c r="AV561" s="12" t="s">
        <v>84</v>
      </c>
      <c r="AW561" s="12" t="s">
        <v>37</v>
      </c>
      <c r="AX561" s="12" t="s">
        <v>74</v>
      </c>
      <c r="AY561" s="226" t="s">
        <v>186</v>
      </c>
    </row>
    <row r="562" spans="2:65" s="14" customFormat="1" ht="13.5">
      <c r="B562" s="237"/>
      <c r="C562" s="238"/>
      <c r="D562" s="213" t="s">
        <v>197</v>
      </c>
      <c r="E562" s="239" t="s">
        <v>30</v>
      </c>
      <c r="F562" s="240" t="s">
        <v>235</v>
      </c>
      <c r="G562" s="238"/>
      <c r="H562" s="241">
        <v>5.5</v>
      </c>
      <c r="I562" s="242"/>
      <c r="J562" s="238"/>
      <c r="K562" s="238"/>
      <c r="L562" s="243"/>
      <c r="M562" s="244"/>
      <c r="N562" s="245"/>
      <c r="O562" s="245"/>
      <c r="P562" s="245"/>
      <c r="Q562" s="245"/>
      <c r="R562" s="245"/>
      <c r="S562" s="245"/>
      <c r="T562" s="246"/>
      <c r="AT562" s="247" t="s">
        <v>197</v>
      </c>
      <c r="AU562" s="247" t="s">
        <v>82</v>
      </c>
      <c r="AV562" s="14" t="s">
        <v>193</v>
      </c>
      <c r="AW562" s="14" t="s">
        <v>37</v>
      </c>
      <c r="AX562" s="14" t="s">
        <v>82</v>
      </c>
      <c r="AY562" s="247" t="s">
        <v>186</v>
      </c>
    </row>
    <row r="563" spans="2:65" s="1" customFormat="1" ht="25.5" customHeight="1">
      <c r="B563" s="41"/>
      <c r="C563" s="201" t="s">
        <v>1399</v>
      </c>
      <c r="D563" s="201" t="s">
        <v>188</v>
      </c>
      <c r="E563" s="202" t="s">
        <v>651</v>
      </c>
      <c r="F563" s="203" t="s">
        <v>652</v>
      </c>
      <c r="G563" s="204" t="s">
        <v>212</v>
      </c>
      <c r="H563" s="205">
        <v>2.75</v>
      </c>
      <c r="I563" s="206"/>
      <c r="J563" s="207">
        <f>ROUND(I563*H563,2)</f>
        <v>0</v>
      </c>
      <c r="K563" s="203" t="s">
        <v>30</v>
      </c>
      <c r="L563" s="61"/>
      <c r="M563" s="208" t="s">
        <v>30</v>
      </c>
      <c r="N563" s="209" t="s">
        <v>45</v>
      </c>
      <c r="O563" s="42"/>
      <c r="P563" s="210">
        <f>O563*H563</f>
        <v>0</v>
      </c>
      <c r="Q563" s="210">
        <v>0</v>
      </c>
      <c r="R563" s="210">
        <f>Q563*H563</f>
        <v>0</v>
      </c>
      <c r="S563" s="210">
        <v>0</v>
      </c>
      <c r="T563" s="211">
        <f>S563*H563</f>
        <v>0</v>
      </c>
      <c r="AR563" s="24" t="s">
        <v>193</v>
      </c>
      <c r="AT563" s="24" t="s">
        <v>188</v>
      </c>
      <c r="AU563" s="24" t="s">
        <v>82</v>
      </c>
      <c r="AY563" s="24" t="s">
        <v>186</v>
      </c>
      <c r="BE563" s="212">
        <f>IF(N563="základní",J563,0)</f>
        <v>0</v>
      </c>
      <c r="BF563" s="212">
        <f>IF(N563="snížená",J563,0)</f>
        <v>0</v>
      </c>
      <c r="BG563" s="212">
        <f>IF(N563="zákl. přenesená",J563,0)</f>
        <v>0</v>
      </c>
      <c r="BH563" s="212">
        <f>IF(N563="sníž. přenesená",J563,0)</f>
        <v>0</v>
      </c>
      <c r="BI563" s="212">
        <f>IF(N563="nulová",J563,0)</f>
        <v>0</v>
      </c>
      <c r="BJ563" s="24" t="s">
        <v>82</v>
      </c>
      <c r="BK563" s="212">
        <f>ROUND(I563*H563,2)</f>
        <v>0</v>
      </c>
      <c r="BL563" s="24" t="s">
        <v>193</v>
      </c>
      <c r="BM563" s="24" t="s">
        <v>1400</v>
      </c>
    </row>
    <row r="564" spans="2:65" s="12" customFormat="1" ht="13.5">
      <c r="B564" s="216"/>
      <c r="C564" s="217"/>
      <c r="D564" s="213" t="s">
        <v>197</v>
      </c>
      <c r="E564" s="218" t="s">
        <v>30</v>
      </c>
      <c r="F564" s="219" t="s">
        <v>1395</v>
      </c>
      <c r="G564" s="217"/>
      <c r="H564" s="220">
        <v>2.75</v>
      </c>
      <c r="I564" s="221"/>
      <c r="J564" s="217"/>
      <c r="K564" s="217"/>
      <c r="L564" s="222"/>
      <c r="M564" s="223"/>
      <c r="N564" s="224"/>
      <c r="O564" s="224"/>
      <c r="P564" s="224"/>
      <c r="Q564" s="224"/>
      <c r="R564" s="224"/>
      <c r="S564" s="224"/>
      <c r="T564" s="225"/>
      <c r="AT564" s="226" t="s">
        <v>197</v>
      </c>
      <c r="AU564" s="226" t="s">
        <v>82</v>
      </c>
      <c r="AV564" s="12" t="s">
        <v>84</v>
      </c>
      <c r="AW564" s="12" t="s">
        <v>37</v>
      </c>
      <c r="AX564" s="12" t="s">
        <v>74</v>
      </c>
      <c r="AY564" s="226" t="s">
        <v>186</v>
      </c>
    </row>
    <row r="565" spans="2:65" s="14" customFormat="1" ht="13.5">
      <c r="B565" s="237"/>
      <c r="C565" s="238"/>
      <c r="D565" s="213" t="s">
        <v>197</v>
      </c>
      <c r="E565" s="239" t="s">
        <v>30</v>
      </c>
      <c r="F565" s="240" t="s">
        <v>235</v>
      </c>
      <c r="G565" s="238"/>
      <c r="H565" s="241">
        <v>2.75</v>
      </c>
      <c r="I565" s="242"/>
      <c r="J565" s="238"/>
      <c r="K565" s="238"/>
      <c r="L565" s="243"/>
      <c r="M565" s="244"/>
      <c r="N565" s="245"/>
      <c r="O565" s="245"/>
      <c r="P565" s="245"/>
      <c r="Q565" s="245"/>
      <c r="R565" s="245"/>
      <c r="S565" s="245"/>
      <c r="T565" s="246"/>
      <c r="AT565" s="247" t="s">
        <v>197</v>
      </c>
      <c r="AU565" s="247" t="s">
        <v>82</v>
      </c>
      <c r="AV565" s="14" t="s">
        <v>193</v>
      </c>
      <c r="AW565" s="14" t="s">
        <v>37</v>
      </c>
      <c r="AX565" s="14" t="s">
        <v>82</v>
      </c>
      <c r="AY565" s="247" t="s">
        <v>186</v>
      </c>
    </row>
    <row r="566" spans="2:65" s="1" customFormat="1" ht="16.5" customHeight="1">
      <c r="B566" s="41"/>
      <c r="C566" s="201" t="s">
        <v>1401</v>
      </c>
      <c r="D566" s="201" t="s">
        <v>188</v>
      </c>
      <c r="E566" s="202" t="s">
        <v>680</v>
      </c>
      <c r="F566" s="203" t="s">
        <v>681</v>
      </c>
      <c r="G566" s="204" t="s">
        <v>212</v>
      </c>
      <c r="H566" s="205">
        <v>5.5</v>
      </c>
      <c r="I566" s="206"/>
      <c r="J566" s="207">
        <f>ROUND(I566*H566,2)</f>
        <v>0</v>
      </c>
      <c r="K566" s="203" t="s">
        <v>30</v>
      </c>
      <c r="L566" s="61"/>
      <c r="M566" s="208" t="s">
        <v>30</v>
      </c>
      <c r="N566" s="209" t="s">
        <v>45</v>
      </c>
      <c r="O566" s="42"/>
      <c r="P566" s="210">
        <f>O566*H566</f>
        <v>0</v>
      </c>
      <c r="Q566" s="210">
        <v>0</v>
      </c>
      <c r="R566" s="210">
        <f>Q566*H566</f>
        <v>0</v>
      </c>
      <c r="S566" s="210">
        <v>0</v>
      </c>
      <c r="T566" s="211">
        <f>S566*H566</f>
        <v>0</v>
      </c>
      <c r="AR566" s="24" t="s">
        <v>193</v>
      </c>
      <c r="AT566" s="24" t="s">
        <v>188</v>
      </c>
      <c r="AU566" s="24" t="s">
        <v>82</v>
      </c>
      <c r="AY566" s="24" t="s">
        <v>186</v>
      </c>
      <c r="BE566" s="212">
        <f>IF(N566="základní",J566,0)</f>
        <v>0</v>
      </c>
      <c r="BF566" s="212">
        <f>IF(N566="snížená",J566,0)</f>
        <v>0</v>
      </c>
      <c r="BG566" s="212">
        <f>IF(N566="zákl. přenesená",J566,0)</f>
        <v>0</v>
      </c>
      <c r="BH566" s="212">
        <f>IF(N566="sníž. přenesená",J566,0)</f>
        <v>0</v>
      </c>
      <c r="BI566" s="212">
        <f>IF(N566="nulová",J566,0)</f>
        <v>0</v>
      </c>
      <c r="BJ566" s="24" t="s">
        <v>82</v>
      </c>
      <c r="BK566" s="212">
        <f>ROUND(I566*H566,2)</f>
        <v>0</v>
      </c>
      <c r="BL566" s="24" t="s">
        <v>193</v>
      </c>
      <c r="BM566" s="24" t="s">
        <v>1402</v>
      </c>
    </row>
    <row r="567" spans="2:65" s="12" customFormat="1" ht="13.5">
      <c r="B567" s="216"/>
      <c r="C567" s="217"/>
      <c r="D567" s="213" t="s">
        <v>197</v>
      </c>
      <c r="E567" s="218" t="s">
        <v>30</v>
      </c>
      <c r="F567" s="219" t="s">
        <v>1398</v>
      </c>
      <c r="G567" s="217"/>
      <c r="H567" s="220">
        <v>5.5</v>
      </c>
      <c r="I567" s="221"/>
      <c r="J567" s="217"/>
      <c r="K567" s="217"/>
      <c r="L567" s="222"/>
      <c r="M567" s="223"/>
      <c r="N567" s="224"/>
      <c r="O567" s="224"/>
      <c r="P567" s="224"/>
      <c r="Q567" s="224"/>
      <c r="R567" s="224"/>
      <c r="S567" s="224"/>
      <c r="T567" s="225"/>
      <c r="AT567" s="226" t="s">
        <v>197</v>
      </c>
      <c r="AU567" s="226" t="s">
        <v>82</v>
      </c>
      <c r="AV567" s="12" t="s">
        <v>84</v>
      </c>
      <c r="AW567" s="12" t="s">
        <v>37</v>
      </c>
      <c r="AX567" s="12" t="s">
        <v>74</v>
      </c>
      <c r="AY567" s="226" t="s">
        <v>186</v>
      </c>
    </row>
    <row r="568" spans="2:65" s="14" customFormat="1" ht="13.5">
      <c r="B568" s="237"/>
      <c r="C568" s="238"/>
      <c r="D568" s="213" t="s">
        <v>197</v>
      </c>
      <c r="E568" s="239" t="s">
        <v>30</v>
      </c>
      <c r="F568" s="240" t="s">
        <v>235</v>
      </c>
      <c r="G568" s="238"/>
      <c r="H568" s="241">
        <v>5.5</v>
      </c>
      <c r="I568" s="242"/>
      <c r="J568" s="238"/>
      <c r="K568" s="238"/>
      <c r="L568" s="243"/>
      <c r="M568" s="244"/>
      <c r="N568" s="245"/>
      <c r="O568" s="245"/>
      <c r="P568" s="245"/>
      <c r="Q568" s="245"/>
      <c r="R568" s="245"/>
      <c r="S568" s="245"/>
      <c r="T568" s="246"/>
      <c r="AT568" s="247" t="s">
        <v>197</v>
      </c>
      <c r="AU568" s="247" t="s">
        <v>82</v>
      </c>
      <c r="AV568" s="14" t="s">
        <v>193</v>
      </c>
      <c r="AW568" s="14" t="s">
        <v>37</v>
      </c>
      <c r="AX568" s="14" t="s">
        <v>82</v>
      </c>
      <c r="AY568" s="247" t="s">
        <v>186</v>
      </c>
    </row>
    <row r="569" spans="2:65" s="1" customFormat="1" ht="16.5" customHeight="1">
      <c r="B569" s="41"/>
      <c r="C569" s="201" t="s">
        <v>1403</v>
      </c>
      <c r="D569" s="201" t="s">
        <v>188</v>
      </c>
      <c r="E569" s="202" t="s">
        <v>692</v>
      </c>
      <c r="F569" s="203" t="s">
        <v>693</v>
      </c>
      <c r="G569" s="204" t="s">
        <v>212</v>
      </c>
      <c r="H569" s="205">
        <v>3</v>
      </c>
      <c r="I569" s="206"/>
      <c r="J569" s="207">
        <f>ROUND(I569*H569,2)</f>
        <v>0</v>
      </c>
      <c r="K569" s="203" t="s">
        <v>30</v>
      </c>
      <c r="L569" s="61"/>
      <c r="M569" s="208" t="s">
        <v>30</v>
      </c>
      <c r="N569" s="209" t="s">
        <v>45</v>
      </c>
      <c r="O569" s="42"/>
      <c r="P569" s="210">
        <f>O569*H569</f>
        <v>0</v>
      </c>
      <c r="Q569" s="210">
        <v>0</v>
      </c>
      <c r="R569" s="210">
        <f>Q569*H569</f>
        <v>0</v>
      </c>
      <c r="S569" s="210">
        <v>0</v>
      </c>
      <c r="T569" s="211">
        <f>S569*H569</f>
        <v>0</v>
      </c>
      <c r="AR569" s="24" t="s">
        <v>193</v>
      </c>
      <c r="AT569" s="24" t="s">
        <v>188</v>
      </c>
      <c r="AU569" s="24" t="s">
        <v>82</v>
      </c>
      <c r="AY569" s="24" t="s">
        <v>186</v>
      </c>
      <c r="BE569" s="212">
        <f>IF(N569="základní",J569,0)</f>
        <v>0</v>
      </c>
      <c r="BF569" s="212">
        <f>IF(N569="snížená",J569,0)</f>
        <v>0</v>
      </c>
      <c r="BG569" s="212">
        <f>IF(N569="zákl. přenesená",J569,0)</f>
        <v>0</v>
      </c>
      <c r="BH569" s="212">
        <f>IF(N569="sníž. přenesená",J569,0)</f>
        <v>0</v>
      </c>
      <c r="BI569" s="212">
        <f>IF(N569="nulová",J569,0)</f>
        <v>0</v>
      </c>
      <c r="BJ569" s="24" t="s">
        <v>82</v>
      </c>
      <c r="BK569" s="212">
        <f>ROUND(I569*H569,2)</f>
        <v>0</v>
      </c>
      <c r="BL569" s="24" t="s">
        <v>193</v>
      </c>
      <c r="BM569" s="24" t="s">
        <v>1404</v>
      </c>
    </row>
    <row r="570" spans="2:65" s="12" customFormat="1" ht="13.5">
      <c r="B570" s="216"/>
      <c r="C570" s="217"/>
      <c r="D570" s="213" t="s">
        <v>197</v>
      </c>
      <c r="E570" s="218" t="s">
        <v>30</v>
      </c>
      <c r="F570" s="219" t="s">
        <v>203</v>
      </c>
      <c r="G570" s="217"/>
      <c r="H570" s="220">
        <v>3</v>
      </c>
      <c r="I570" s="221"/>
      <c r="J570" s="217"/>
      <c r="K570" s="217"/>
      <c r="L570" s="222"/>
      <c r="M570" s="223"/>
      <c r="N570" s="224"/>
      <c r="O570" s="224"/>
      <c r="P570" s="224"/>
      <c r="Q570" s="224"/>
      <c r="R570" s="224"/>
      <c r="S570" s="224"/>
      <c r="T570" s="225"/>
      <c r="AT570" s="226" t="s">
        <v>197</v>
      </c>
      <c r="AU570" s="226" t="s">
        <v>82</v>
      </c>
      <c r="AV570" s="12" t="s">
        <v>84</v>
      </c>
      <c r="AW570" s="12" t="s">
        <v>37</v>
      </c>
      <c r="AX570" s="12" t="s">
        <v>74</v>
      </c>
      <c r="AY570" s="226" t="s">
        <v>186</v>
      </c>
    </row>
    <row r="571" spans="2:65" s="14" customFormat="1" ht="13.5">
      <c r="B571" s="237"/>
      <c r="C571" s="238"/>
      <c r="D571" s="213" t="s">
        <v>197</v>
      </c>
      <c r="E571" s="239" t="s">
        <v>30</v>
      </c>
      <c r="F571" s="240" t="s">
        <v>235</v>
      </c>
      <c r="G571" s="238"/>
      <c r="H571" s="241">
        <v>3</v>
      </c>
      <c r="I571" s="242"/>
      <c r="J571" s="238"/>
      <c r="K571" s="238"/>
      <c r="L571" s="243"/>
      <c r="M571" s="244"/>
      <c r="N571" s="245"/>
      <c r="O571" s="245"/>
      <c r="P571" s="245"/>
      <c r="Q571" s="245"/>
      <c r="R571" s="245"/>
      <c r="S571" s="245"/>
      <c r="T571" s="246"/>
      <c r="AT571" s="247" t="s">
        <v>197</v>
      </c>
      <c r="AU571" s="247" t="s">
        <v>82</v>
      </c>
      <c r="AV571" s="14" t="s">
        <v>193</v>
      </c>
      <c r="AW571" s="14" t="s">
        <v>37</v>
      </c>
      <c r="AX571" s="14" t="s">
        <v>82</v>
      </c>
      <c r="AY571" s="247" t="s">
        <v>186</v>
      </c>
    </row>
    <row r="572" spans="2:65" s="1" customFormat="1" ht="16.5" customHeight="1">
      <c r="B572" s="41"/>
      <c r="C572" s="201" t="s">
        <v>1405</v>
      </c>
      <c r="D572" s="201" t="s">
        <v>188</v>
      </c>
      <c r="E572" s="202" t="s">
        <v>267</v>
      </c>
      <c r="F572" s="203" t="s">
        <v>268</v>
      </c>
      <c r="G572" s="204" t="s">
        <v>212</v>
      </c>
      <c r="H572" s="205">
        <v>20</v>
      </c>
      <c r="I572" s="206"/>
      <c r="J572" s="207">
        <f>ROUND(I572*H572,2)</f>
        <v>0</v>
      </c>
      <c r="K572" s="203" t="s">
        <v>192</v>
      </c>
      <c r="L572" s="61"/>
      <c r="M572" s="208" t="s">
        <v>30</v>
      </c>
      <c r="N572" s="209" t="s">
        <v>45</v>
      </c>
      <c r="O572" s="42"/>
      <c r="P572" s="210">
        <f>O572*H572</f>
        <v>0</v>
      </c>
      <c r="Q572" s="210">
        <v>0</v>
      </c>
      <c r="R572" s="210">
        <f>Q572*H572</f>
        <v>0</v>
      </c>
      <c r="S572" s="210">
        <v>0</v>
      </c>
      <c r="T572" s="211">
        <f>S572*H572</f>
        <v>0</v>
      </c>
      <c r="AR572" s="24" t="s">
        <v>193</v>
      </c>
      <c r="AT572" s="24" t="s">
        <v>188</v>
      </c>
      <c r="AU572" s="24" t="s">
        <v>82</v>
      </c>
      <c r="AY572" s="24" t="s">
        <v>186</v>
      </c>
      <c r="BE572" s="212">
        <f>IF(N572="základní",J572,0)</f>
        <v>0</v>
      </c>
      <c r="BF572" s="212">
        <f>IF(N572="snížená",J572,0)</f>
        <v>0</v>
      </c>
      <c r="BG572" s="212">
        <f>IF(N572="zákl. přenesená",J572,0)</f>
        <v>0</v>
      </c>
      <c r="BH572" s="212">
        <f>IF(N572="sníž. přenesená",J572,0)</f>
        <v>0</v>
      </c>
      <c r="BI572" s="212">
        <f>IF(N572="nulová",J572,0)</f>
        <v>0</v>
      </c>
      <c r="BJ572" s="24" t="s">
        <v>82</v>
      </c>
      <c r="BK572" s="212">
        <f>ROUND(I572*H572,2)</f>
        <v>0</v>
      </c>
      <c r="BL572" s="24" t="s">
        <v>193</v>
      </c>
      <c r="BM572" s="24" t="s">
        <v>1406</v>
      </c>
    </row>
    <row r="573" spans="2:65" s="1" customFormat="1" ht="40.5">
      <c r="B573" s="41"/>
      <c r="C573" s="63"/>
      <c r="D573" s="213" t="s">
        <v>195</v>
      </c>
      <c r="E573" s="63"/>
      <c r="F573" s="214" t="s">
        <v>270</v>
      </c>
      <c r="G573" s="63"/>
      <c r="H573" s="63"/>
      <c r="I573" s="172"/>
      <c r="J573" s="63"/>
      <c r="K573" s="63"/>
      <c r="L573" s="61"/>
      <c r="M573" s="215"/>
      <c r="N573" s="42"/>
      <c r="O573" s="42"/>
      <c r="P573" s="42"/>
      <c r="Q573" s="42"/>
      <c r="R573" s="42"/>
      <c r="S573" s="42"/>
      <c r="T573" s="78"/>
      <c r="AT573" s="24" t="s">
        <v>195</v>
      </c>
      <c r="AU573" s="24" t="s">
        <v>82</v>
      </c>
    </row>
    <row r="574" spans="2:65" s="13" customFormat="1" ht="13.5">
      <c r="B574" s="227"/>
      <c r="C574" s="228"/>
      <c r="D574" s="213" t="s">
        <v>197</v>
      </c>
      <c r="E574" s="229" t="s">
        <v>30</v>
      </c>
      <c r="F574" s="230" t="s">
        <v>1201</v>
      </c>
      <c r="G574" s="228"/>
      <c r="H574" s="229" t="s">
        <v>30</v>
      </c>
      <c r="I574" s="231"/>
      <c r="J574" s="228"/>
      <c r="K574" s="228"/>
      <c r="L574" s="232"/>
      <c r="M574" s="233"/>
      <c r="N574" s="234"/>
      <c r="O574" s="234"/>
      <c r="P574" s="234"/>
      <c r="Q574" s="234"/>
      <c r="R574" s="234"/>
      <c r="S574" s="234"/>
      <c r="T574" s="235"/>
      <c r="AT574" s="236" t="s">
        <v>197</v>
      </c>
      <c r="AU574" s="236" t="s">
        <v>82</v>
      </c>
      <c r="AV574" s="13" t="s">
        <v>82</v>
      </c>
      <c r="AW574" s="13" t="s">
        <v>37</v>
      </c>
      <c r="AX574" s="13" t="s">
        <v>74</v>
      </c>
      <c r="AY574" s="236" t="s">
        <v>186</v>
      </c>
    </row>
    <row r="575" spans="2:65" s="12" customFormat="1" ht="13.5">
      <c r="B575" s="216"/>
      <c r="C575" s="217"/>
      <c r="D575" s="213" t="s">
        <v>197</v>
      </c>
      <c r="E575" s="218" t="s">
        <v>30</v>
      </c>
      <c r="F575" s="219" t="s">
        <v>1407</v>
      </c>
      <c r="G575" s="217"/>
      <c r="H575" s="220">
        <v>16</v>
      </c>
      <c r="I575" s="221"/>
      <c r="J575" s="217"/>
      <c r="K575" s="217"/>
      <c r="L575" s="222"/>
      <c r="M575" s="223"/>
      <c r="N575" s="224"/>
      <c r="O575" s="224"/>
      <c r="P575" s="224"/>
      <c r="Q575" s="224"/>
      <c r="R575" s="224"/>
      <c r="S575" s="224"/>
      <c r="T575" s="225"/>
      <c r="AT575" s="226" t="s">
        <v>197</v>
      </c>
      <c r="AU575" s="226" t="s">
        <v>82</v>
      </c>
      <c r="AV575" s="12" t="s">
        <v>84</v>
      </c>
      <c r="AW575" s="12" t="s">
        <v>37</v>
      </c>
      <c r="AX575" s="12" t="s">
        <v>74</v>
      </c>
      <c r="AY575" s="226" t="s">
        <v>186</v>
      </c>
    </row>
    <row r="576" spans="2:65" s="13" customFormat="1" ht="27">
      <c r="B576" s="227"/>
      <c r="C576" s="228"/>
      <c r="D576" s="213" t="s">
        <v>197</v>
      </c>
      <c r="E576" s="229" t="s">
        <v>30</v>
      </c>
      <c r="F576" s="230" t="s">
        <v>274</v>
      </c>
      <c r="G576" s="228"/>
      <c r="H576" s="229" t="s">
        <v>30</v>
      </c>
      <c r="I576" s="231"/>
      <c r="J576" s="228"/>
      <c r="K576" s="228"/>
      <c r="L576" s="232"/>
      <c r="M576" s="233"/>
      <c r="N576" s="234"/>
      <c r="O576" s="234"/>
      <c r="P576" s="234"/>
      <c r="Q576" s="234"/>
      <c r="R576" s="234"/>
      <c r="S576" s="234"/>
      <c r="T576" s="235"/>
      <c r="AT576" s="236" t="s">
        <v>197</v>
      </c>
      <c r="AU576" s="236" t="s">
        <v>82</v>
      </c>
      <c r="AV576" s="13" t="s">
        <v>82</v>
      </c>
      <c r="AW576" s="13" t="s">
        <v>37</v>
      </c>
      <c r="AX576" s="13" t="s">
        <v>74</v>
      </c>
      <c r="AY576" s="236" t="s">
        <v>186</v>
      </c>
    </row>
    <row r="577" spans="2:65" s="13" customFormat="1" ht="13.5">
      <c r="B577" s="227"/>
      <c r="C577" s="228"/>
      <c r="D577" s="213" t="s">
        <v>197</v>
      </c>
      <c r="E577" s="229" t="s">
        <v>30</v>
      </c>
      <c r="F577" s="230" t="s">
        <v>1205</v>
      </c>
      <c r="G577" s="228"/>
      <c r="H577" s="229" t="s">
        <v>30</v>
      </c>
      <c r="I577" s="231"/>
      <c r="J577" s="228"/>
      <c r="K577" s="228"/>
      <c r="L577" s="232"/>
      <c r="M577" s="233"/>
      <c r="N577" s="234"/>
      <c r="O577" s="234"/>
      <c r="P577" s="234"/>
      <c r="Q577" s="234"/>
      <c r="R577" s="234"/>
      <c r="S577" s="234"/>
      <c r="T577" s="235"/>
      <c r="AT577" s="236" t="s">
        <v>197</v>
      </c>
      <c r="AU577" s="236" t="s">
        <v>82</v>
      </c>
      <c r="AV577" s="13" t="s">
        <v>82</v>
      </c>
      <c r="AW577" s="13" t="s">
        <v>37</v>
      </c>
      <c r="AX577" s="13" t="s">
        <v>74</v>
      </c>
      <c r="AY577" s="236" t="s">
        <v>186</v>
      </c>
    </row>
    <row r="578" spans="2:65" s="12" customFormat="1" ht="13.5">
      <c r="B578" s="216"/>
      <c r="C578" s="217"/>
      <c r="D578" s="213" t="s">
        <v>197</v>
      </c>
      <c r="E578" s="218" t="s">
        <v>30</v>
      </c>
      <c r="F578" s="219" t="s">
        <v>1204</v>
      </c>
      <c r="G578" s="217"/>
      <c r="H578" s="220">
        <v>4</v>
      </c>
      <c r="I578" s="221"/>
      <c r="J578" s="217"/>
      <c r="K578" s="217"/>
      <c r="L578" s="222"/>
      <c r="M578" s="223"/>
      <c r="N578" s="224"/>
      <c r="O578" s="224"/>
      <c r="P578" s="224"/>
      <c r="Q578" s="224"/>
      <c r="R578" s="224"/>
      <c r="S578" s="224"/>
      <c r="T578" s="225"/>
      <c r="AT578" s="226" t="s">
        <v>197</v>
      </c>
      <c r="AU578" s="226" t="s">
        <v>82</v>
      </c>
      <c r="AV578" s="12" t="s">
        <v>84</v>
      </c>
      <c r="AW578" s="12" t="s">
        <v>37</v>
      </c>
      <c r="AX578" s="12" t="s">
        <v>74</v>
      </c>
      <c r="AY578" s="226" t="s">
        <v>186</v>
      </c>
    </row>
    <row r="579" spans="2:65" s="1" customFormat="1" ht="25.5" customHeight="1">
      <c r="B579" s="41"/>
      <c r="C579" s="201" t="s">
        <v>1408</v>
      </c>
      <c r="D579" s="201" t="s">
        <v>188</v>
      </c>
      <c r="E579" s="202" t="s">
        <v>283</v>
      </c>
      <c r="F579" s="203" t="s">
        <v>284</v>
      </c>
      <c r="G579" s="204" t="s">
        <v>212</v>
      </c>
      <c r="H579" s="205">
        <v>3</v>
      </c>
      <c r="I579" s="206"/>
      <c r="J579" s="207">
        <f>ROUND(I579*H579,2)</f>
        <v>0</v>
      </c>
      <c r="K579" s="203" t="s">
        <v>30</v>
      </c>
      <c r="L579" s="61"/>
      <c r="M579" s="208" t="s">
        <v>30</v>
      </c>
      <c r="N579" s="209" t="s">
        <v>45</v>
      </c>
      <c r="O579" s="42"/>
      <c r="P579" s="210">
        <f>O579*H579</f>
        <v>0</v>
      </c>
      <c r="Q579" s="210">
        <v>0</v>
      </c>
      <c r="R579" s="210">
        <f>Q579*H579</f>
        <v>0</v>
      </c>
      <c r="S579" s="210">
        <v>0</v>
      </c>
      <c r="T579" s="211">
        <f>S579*H579</f>
        <v>0</v>
      </c>
      <c r="AR579" s="24" t="s">
        <v>193</v>
      </c>
      <c r="AT579" s="24" t="s">
        <v>188</v>
      </c>
      <c r="AU579" s="24" t="s">
        <v>82</v>
      </c>
      <c r="AY579" s="24" t="s">
        <v>186</v>
      </c>
      <c r="BE579" s="212">
        <f>IF(N579="základní",J579,0)</f>
        <v>0</v>
      </c>
      <c r="BF579" s="212">
        <f>IF(N579="snížená",J579,0)</f>
        <v>0</v>
      </c>
      <c r="BG579" s="212">
        <f>IF(N579="zákl. přenesená",J579,0)</f>
        <v>0</v>
      </c>
      <c r="BH579" s="212">
        <f>IF(N579="sníž. přenesená",J579,0)</f>
        <v>0</v>
      </c>
      <c r="BI579" s="212">
        <f>IF(N579="nulová",J579,0)</f>
        <v>0</v>
      </c>
      <c r="BJ579" s="24" t="s">
        <v>82</v>
      </c>
      <c r="BK579" s="212">
        <f>ROUND(I579*H579,2)</f>
        <v>0</v>
      </c>
      <c r="BL579" s="24" t="s">
        <v>193</v>
      </c>
      <c r="BM579" s="24" t="s">
        <v>1409</v>
      </c>
    </row>
    <row r="580" spans="2:65" s="1" customFormat="1" ht="27">
      <c r="B580" s="41"/>
      <c r="C580" s="63"/>
      <c r="D580" s="213" t="s">
        <v>195</v>
      </c>
      <c r="E580" s="63"/>
      <c r="F580" s="214" t="s">
        <v>284</v>
      </c>
      <c r="G580" s="63"/>
      <c r="H580" s="63"/>
      <c r="I580" s="172"/>
      <c r="J580" s="63"/>
      <c r="K580" s="63"/>
      <c r="L580" s="61"/>
      <c r="M580" s="215"/>
      <c r="N580" s="42"/>
      <c r="O580" s="42"/>
      <c r="P580" s="42"/>
      <c r="Q580" s="42"/>
      <c r="R580" s="42"/>
      <c r="S580" s="42"/>
      <c r="T580" s="78"/>
      <c r="AT580" s="24" t="s">
        <v>195</v>
      </c>
      <c r="AU580" s="24" t="s">
        <v>82</v>
      </c>
    </row>
    <row r="581" spans="2:65" s="12" customFormat="1" ht="13.5">
      <c r="B581" s="216"/>
      <c r="C581" s="217"/>
      <c r="D581" s="213" t="s">
        <v>197</v>
      </c>
      <c r="E581" s="218" t="s">
        <v>30</v>
      </c>
      <c r="F581" s="219" t="s">
        <v>203</v>
      </c>
      <c r="G581" s="217"/>
      <c r="H581" s="220">
        <v>3</v>
      </c>
      <c r="I581" s="221"/>
      <c r="J581" s="217"/>
      <c r="K581" s="217"/>
      <c r="L581" s="222"/>
      <c r="M581" s="223"/>
      <c r="N581" s="224"/>
      <c r="O581" s="224"/>
      <c r="P581" s="224"/>
      <c r="Q581" s="224"/>
      <c r="R581" s="224"/>
      <c r="S581" s="224"/>
      <c r="T581" s="225"/>
      <c r="AT581" s="226" t="s">
        <v>197</v>
      </c>
      <c r="AU581" s="226" t="s">
        <v>82</v>
      </c>
      <c r="AV581" s="12" t="s">
        <v>84</v>
      </c>
      <c r="AW581" s="12" t="s">
        <v>37</v>
      </c>
      <c r="AX581" s="12" t="s">
        <v>74</v>
      </c>
      <c r="AY581" s="226" t="s">
        <v>186</v>
      </c>
    </row>
    <row r="582" spans="2:65" s="1" customFormat="1" ht="16.5" customHeight="1">
      <c r="B582" s="41"/>
      <c r="C582" s="201" t="s">
        <v>1410</v>
      </c>
      <c r="D582" s="201" t="s">
        <v>188</v>
      </c>
      <c r="E582" s="202" t="s">
        <v>287</v>
      </c>
      <c r="F582" s="203" t="s">
        <v>288</v>
      </c>
      <c r="G582" s="204" t="s">
        <v>212</v>
      </c>
      <c r="H582" s="205">
        <v>10</v>
      </c>
      <c r="I582" s="206"/>
      <c r="J582" s="207">
        <f>ROUND(I582*H582,2)</f>
        <v>0</v>
      </c>
      <c r="K582" s="203" t="s">
        <v>192</v>
      </c>
      <c r="L582" s="61"/>
      <c r="M582" s="208" t="s">
        <v>30</v>
      </c>
      <c r="N582" s="209" t="s">
        <v>45</v>
      </c>
      <c r="O582" s="42"/>
      <c r="P582" s="210">
        <f>O582*H582</f>
        <v>0</v>
      </c>
      <c r="Q582" s="210">
        <v>0</v>
      </c>
      <c r="R582" s="210">
        <f>Q582*H582</f>
        <v>0</v>
      </c>
      <c r="S582" s="210">
        <v>0</v>
      </c>
      <c r="T582" s="211">
        <f>S582*H582</f>
        <v>0</v>
      </c>
      <c r="AR582" s="24" t="s">
        <v>193</v>
      </c>
      <c r="AT582" s="24" t="s">
        <v>188</v>
      </c>
      <c r="AU582" s="24" t="s">
        <v>82</v>
      </c>
      <c r="AY582" s="24" t="s">
        <v>186</v>
      </c>
      <c r="BE582" s="212">
        <f>IF(N582="základní",J582,0)</f>
        <v>0</v>
      </c>
      <c r="BF582" s="212">
        <f>IF(N582="snížená",J582,0)</f>
        <v>0</v>
      </c>
      <c r="BG582" s="212">
        <f>IF(N582="zákl. přenesená",J582,0)</f>
        <v>0</v>
      </c>
      <c r="BH582" s="212">
        <f>IF(N582="sníž. přenesená",J582,0)</f>
        <v>0</v>
      </c>
      <c r="BI582" s="212">
        <f>IF(N582="nulová",J582,0)</f>
        <v>0</v>
      </c>
      <c r="BJ582" s="24" t="s">
        <v>82</v>
      </c>
      <c r="BK582" s="212">
        <f>ROUND(I582*H582,2)</f>
        <v>0</v>
      </c>
      <c r="BL582" s="24" t="s">
        <v>193</v>
      </c>
      <c r="BM582" s="24" t="s">
        <v>1411</v>
      </c>
    </row>
    <row r="583" spans="2:65" s="1" customFormat="1" ht="27">
      <c r="B583" s="41"/>
      <c r="C583" s="63"/>
      <c r="D583" s="213" t="s">
        <v>195</v>
      </c>
      <c r="E583" s="63"/>
      <c r="F583" s="214" t="s">
        <v>290</v>
      </c>
      <c r="G583" s="63"/>
      <c r="H583" s="63"/>
      <c r="I583" s="172"/>
      <c r="J583" s="63"/>
      <c r="K583" s="63"/>
      <c r="L583" s="61"/>
      <c r="M583" s="215"/>
      <c r="N583" s="42"/>
      <c r="O583" s="42"/>
      <c r="P583" s="42"/>
      <c r="Q583" s="42"/>
      <c r="R583" s="42"/>
      <c r="S583" s="42"/>
      <c r="T583" s="78"/>
      <c r="AT583" s="24" t="s">
        <v>195</v>
      </c>
      <c r="AU583" s="24" t="s">
        <v>82</v>
      </c>
    </row>
    <row r="584" spans="2:65" s="13" customFormat="1" ht="13.5">
      <c r="B584" s="227"/>
      <c r="C584" s="228"/>
      <c r="D584" s="213" t="s">
        <v>197</v>
      </c>
      <c r="E584" s="229" t="s">
        <v>30</v>
      </c>
      <c r="F584" s="230" t="s">
        <v>1201</v>
      </c>
      <c r="G584" s="228"/>
      <c r="H584" s="229" t="s">
        <v>30</v>
      </c>
      <c r="I584" s="231"/>
      <c r="J584" s="228"/>
      <c r="K584" s="228"/>
      <c r="L584" s="232"/>
      <c r="M584" s="233"/>
      <c r="N584" s="234"/>
      <c r="O584" s="234"/>
      <c r="P584" s="234"/>
      <c r="Q584" s="234"/>
      <c r="R584" s="234"/>
      <c r="S584" s="234"/>
      <c r="T584" s="235"/>
      <c r="AT584" s="236" t="s">
        <v>197</v>
      </c>
      <c r="AU584" s="236" t="s">
        <v>82</v>
      </c>
      <c r="AV584" s="13" t="s">
        <v>82</v>
      </c>
      <c r="AW584" s="13" t="s">
        <v>37</v>
      </c>
      <c r="AX584" s="13" t="s">
        <v>74</v>
      </c>
      <c r="AY584" s="236" t="s">
        <v>186</v>
      </c>
    </row>
    <row r="585" spans="2:65" s="12" customFormat="1" ht="13.5">
      <c r="B585" s="216"/>
      <c r="C585" s="217"/>
      <c r="D585" s="213" t="s">
        <v>197</v>
      </c>
      <c r="E585" s="218" t="s">
        <v>30</v>
      </c>
      <c r="F585" s="219" t="s">
        <v>236</v>
      </c>
      <c r="G585" s="217"/>
      <c r="H585" s="220">
        <v>8</v>
      </c>
      <c r="I585" s="221"/>
      <c r="J585" s="217"/>
      <c r="K585" s="217"/>
      <c r="L585" s="222"/>
      <c r="M585" s="223"/>
      <c r="N585" s="224"/>
      <c r="O585" s="224"/>
      <c r="P585" s="224"/>
      <c r="Q585" s="224"/>
      <c r="R585" s="224"/>
      <c r="S585" s="224"/>
      <c r="T585" s="225"/>
      <c r="AT585" s="226" t="s">
        <v>197</v>
      </c>
      <c r="AU585" s="226" t="s">
        <v>82</v>
      </c>
      <c r="AV585" s="12" t="s">
        <v>84</v>
      </c>
      <c r="AW585" s="12" t="s">
        <v>37</v>
      </c>
      <c r="AX585" s="12" t="s">
        <v>74</v>
      </c>
      <c r="AY585" s="226" t="s">
        <v>186</v>
      </c>
    </row>
    <row r="586" spans="2:65" s="13" customFormat="1" ht="27">
      <c r="B586" s="227"/>
      <c r="C586" s="228"/>
      <c r="D586" s="213" t="s">
        <v>197</v>
      </c>
      <c r="E586" s="229" t="s">
        <v>30</v>
      </c>
      <c r="F586" s="230" t="s">
        <v>274</v>
      </c>
      <c r="G586" s="228"/>
      <c r="H586" s="229" t="s">
        <v>30</v>
      </c>
      <c r="I586" s="231"/>
      <c r="J586" s="228"/>
      <c r="K586" s="228"/>
      <c r="L586" s="232"/>
      <c r="M586" s="233"/>
      <c r="N586" s="234"/>
      <c r="O586" s="234"/>
      <c r="P586" s="234"/>
      <c r="Q586" s="234"/>
      <c r="R586" s="234"/>
      <c r="S586" s="234"/>
      <c r="T586" s="235"/>
      <c r="AT586" s="236" t="s">
        <v>197</v>
      </c>
      <c r="AU586" s="236" t="s">
        <v>82</v>
      </c>
      <c r="AV586" s="13" t="s">
        <v>82</v>
      </c>
      <c r="AW586" s="13" t="s">
        <v>37</v>
      </c>
      <c r="AX586" s="13" t="s">
        <v>74</v>
      </c>
      <c r="AY586" s="236" t="s">
        <v>186</v>
      </c>
    </row>
    <row r="587" spans="2:65" s="13" customFormat="1" ht="13.5">
      <c r="B587" s="227"/>
      <c r="C587" s="228"/>
      <c r="D587" s="213" t="s">
        <v>197</v>
      </c>
      <c r="E587" s="229" t="s">
        <v>30</v>
      </c>
      <c r="F587" s="230" t="s">
        <v>1205</v>
      </c>
      <c r="G587" s="228"/>
      <c r="H587" s="229" t="s">
        <v>30</v>
      </c>
      <c r="I587" s="231"/>
      <c r="J587" s="228"/>
      <c r="K587" s="228"/>
      <c r="L587" s="232"/>
      <c r="M587" s="233"/>
      <c r="N587" s="234"/>
      <c r="O587" s="234"/>
      <c r="P587" s="234"/>
      <c r="Q587" s="234"/>
      <c r="R587" s="234"/>
      <c r="S587" s="234"/>
      <c r="T587" s="235"/>
      <c r="AT587" s="236" t="s">
        <v>197</v>
      </c>
      <c r="AU587" s="236" t="s">
        <v>82</v>
      </c>
      <c r="AV587" s="13" t="s">
        <v>82</v>
      </c>
      <c r="AW587" s="13" t="s">
        <v>37</v>
      </c>
      <c r="AX587" s="13" t="s">
        <v>74</v>
      </c>
      <c r="AY587" s="236" t="s">
        <v>186</v>
      </c>
    </row>
    <row r="588" spans="2:65" s="12" customFormat="1" ht="13.5">
      <c r="B588" s="216"/>
      <c r="C588" s="217"/>
      <c r="D588" s="213" t="s">
        <v>197</v>
      </c>
      <c r="E588" s="218" t="s">
        <v>30</v>
      </c>
      <c r="F588" s="219" t="s">
        <v>84</v>
      </c>
      <c r="G588" s="217"/>
      <c r="H588" s="220">
        <v>2</v>
      </c>
      <c r="I588" s="221"/>
      <c r="J588" s="217"/>
      <c r="K588" s="217"/>
      <c r="L588" s="222"/>
      <c r="M588" s="223"/>
      <c r="N588" s="224"/>
      <c r="O588" s="224"/>
      <c r="P588" s="224"/>
      <c r="Q588" s="224"/>
      <c r="R588" s="224"/>
      <c r="S588" s="224"/>
      <c r="T588" s="225"/>
      <c r="AT588" s="226" t="s">
        <v>197</v>
      </c>
      <c r="AU588" s="226" t="s">
        <v>82</v>
      </c>
      <c r="AV588" s="12" t="s">
        <v>84</v>
      </c>
      <c r="AW588" s="12" t="s">
        <v>37</v>
      </c>
      <c r="AX588" s="12" t="s">
        <v>74</v>
      </c>
      <c r="AY588" s="226" t="s">
        <v>186</v>
      </c>
    </row>
    <row r="589" spans="2:65" s="1" customFormat="1" ht="16.5" customHeight="1">
      <c r="B589" s="41"/>
      <c r="C589" s="201" t="s">
        <v>1412</v>
      </c>
      <c r="D589" s="201" t="s">
        <v>188</v>
      </c>
      <c r="E589" s="202" t="s">
        <v>308</v>
      </c>
      <c r="F589" s="203" t="s">
        <v>309</v>
      </c>
      <c r="G589" s="204" t="s">
        <v>304</v>
      </c>
      <c r="H589" s="205">
        <v>5.4</v>
      </c>
      <c r="I589" s="206"/>
      <c r="J589" s="207">
        <f>ROUND(I589*H589,2)</f>
        <v>0</v>
      </c>
      <c r="K589" s="203" t="s">
        <v>192</v>
      </c>
      <c r="L589" s="61"/>
      <c r="M589" s="208" t="s">
        <v>30</v>
      </c>
      <c r="N589" s="209" t="s">
        <v>45</v>
      </c>
      <c r="O589" s="42"/>
      <c r="P589" s="210">
        <f>O589*H589</f>
        <v>0</v>
      </c>
      <c r="Q589" s="210">
        <v>0</v>
      </c>
      <c r="R589" s="210">
        <f>Q589*H589</f>
        <v>0</v>
      </c>
      <c r="S589" s="210">
        <v>0</v>
      </c>
      <c r="T589" s="211">
        <f>S589*H589</f>
        <v>0</v>
      </c>
      <c r="AR589" s="24" t="s">
        <v>193</v>
      </c>
      <c r="AT589" s="24" t="s">
        <v>188</v>
      </c>
      <c r="AU589" s="24" t="s">
        <v>82</v>
      </c>
      <c r="AY589" s="24" t="s">
        <v>186</v>
      </c>
      <c r="BE589" s="212">
        <f>IF(N589="základní",J589,0)</f>
        <v>0</v>
      </c>
      <c r="BF589" s="212">
        <f>IF(N589="snížená",J589,0)</f>
        <v>0</v>
      </c>
      <c r="BG589" s="212">
        <f>IF(N589="zákl. přenesená",J589,0)</f>
        <v>0</v>
      </c>
      <c r="BH589" s="212">
        <f>IF(N589="sníž. přenesená",J589,0)</f>
        <v>0</v>
      </c>
      <c r="BI589" s="212">
        <f>IF(N589="nulová",J589,0)</f>
        <v>0</v>
      </c>
      <c r="BJ589" s="24" t="s">
        <v>82</v>
      </c>
      <c r="BK589" s="212">
        <f>ROUND(I589*H589,2)</f>
        <v>0</v>
      </c>
      <c r="BL589" s="24" t="s">
        <v>193</v>
      </c>
      <c r="BM589" s="24" t="s">
        <v>1413</v>
      </c>
    </row>
    <row r="590" spans="2:65" s="1" customFormat="1" ht="27">
      <c r="B590" s="41"/>
      <c r="C590" s="63"/>
      <c r="D590" s="213" t="s">
        <v>195</v>
      </c>
      <c r="E590" s="63"/>
      <c r="F590" s="214" t="s">
        <v>311</v>
      </c>
      <c r="G590" s="63"/>
      <c r="H590" s="63"/>
      <c r="I590" s="172"/>
      <c r="J590" s="63"/>
      <c r="K590" s="63"/>
      <c r="L590" s="61"/>
      <c r="M590" s="215"/>
      <c r="N590" s="42"/>
      <c r="O590" s="42"/>
      <c r="P590" s="42"/>
      <c r="Q590" s="42"/>
      <c r="R590" s="42"/>
      <c r="S590" s="42"/>
      <c r="T590" s="78"/>
      <c r="AT590" s="24" t="s">
        <v>195</v>
      </c>
      <c r="AU590" s="24" t="s">
        <v>82</v>
      </c>
    </row>
    <row r="591" spans="2:65" s="12" customFormat="1" ht="13.5">
      <c r="B591" s="216"/>
      <c r="C591" s="217"/>
      <c r="D591" s="213" t="s">
        <v>197</v>
      </c>
      <c r="E591" s="218" t="s">
        <v>30</v>
      </c>
      <c r="F591" s="219" t="s">
        <v>1414</v>
      </c>
      <c r="G591" s="217"/>
      <c r="H591" s="220">
        <v>5.4</v>
      </c>
      <c r="I591" s="221"/>
      <c r="J591" s="217"/>
      <c r="K591" s="217"/>
      <c r="L591" s="222"/>
      <c r="M591" s="223"/>
      <c r="N591" s="224"/>
      <c r="O591" s="224"/>
      <c r="P591" s="224"/>
      <c r="Q591" s="224"/>
      <c r="R591" s="224"/>
      <c r="S591" s="224"/>
      <c r="T591" s="225"/>
      <c r="AT591" s="226" t="s">
        <v>197</v>
      </c>
      <c r="AU591" s="226" t="s">
        <v>82</v>
      </c>
      <c r="AV591" s="12" t="s">
        <v>84</v>
      </c>
      <c r="AW591" s="12" t="s">
        <v>37</v>
      </c>
      <c r="AX591" s="12" t="s">
        <v>74</v>
      </c>
      <c r="AY591" s="226" t="s">
        <v>186</v>
      </c>
    </row>
    <row r="592" spans="2:65" s="14" customFormat="1" ht="13.5">
      <c r="B592" s="237"/>
      <c r="C592" s="238"/>
      <c r="D592" s="213" t="s">
        <v>197</v>
      </c>
      <c r="E592" s="239" t="s">
        <v>30</v>
      </c>
      <c r="F592" s="240" t="s">
        <v>235</v>
      </c>
      <c r="G592" s="238"/>
      <c r="H592" s="241">
        <v>5.4</v>
      </c>
      <c r="I592" s="242"/>
      <c r="J592" s="238"/>
      <c r="K592" s="238"/>
      <c r="L592" s="243"/>
      <c r="M592" s="244"/>
      <c r="N592" s="245"/>
      <c r="O592" s="245"/>
      <c r="P592" s="245"/>
      <c r="Q592" s="245"/>
      <c r="R592" s="245"/>
      <c r="S592" s="245"/>
      <c r="T592" s="246"/>
      <c r="AT592" s="247" t="s">
        <v>197</v>
      </c>
      <c r="AU592" s="247" t="s">
        <v>82</v>
      </c>
      <c r="AV592" s="14" t="s">
        <v>193</v>
      </c>
      <c r="AW592" s="14" t="s">
        <v>37</v>
      </c>
      <c r="AX592" s="14" t="s">
        <v>82</v>
      </c>
      <c r="AY592" s="247" t="s">
        <v>186</v>
      </c>
    </row>
    <row r="593" spans="2:65" s="1" customFormat="1" ht="16.5" customHeight="1">
      <c r="B593" s="41"/>
      <c r="C593" s="201" t="s">
        <v>1415</v>
      </c>
      <c r="D593" s="201" t="s">
        <v>188</v>
      </c>
      <c r="E593" s="202" t="s">
        <v>314</v>
      </c>
      <c r="F593" s="203" t="s">
        <v>315</v>
      </c>
      <c r="G593" s="204" t="s">
        <v>212</v>
      </c>
      <c r="H593" s="205">
        <v>8</v>
      </c>
      <c r="I593" s="206"/>
      <c r="J593" s="207">
        <f>ROUND(I593*H593,2)</f>
        <v>0</v>
      </c>
      <c r="K593" s="203" t="s">
        <v>192</v>
      </c>
      <c r="L593" s="61"/>
      <c r="M593" s="208" t="s">
        <v>30</v>
      </c>
      <c r="N593" s="209" t="s">
        <v>45</v>
      </c>
      <c r="O593" s="42"/>
      <c r="P593" s="210">
        <f>O593*H593</f>
        <v>0</v>
      </c>
      <c r="Q593" s="210">
        <v>0</v>
      </c>
      <c r="R593" s="210">
        <f>Q593*H593</f>
        <v>0</v>
      </c>
      <c r="S593" s="210">
        <v>0</v>
      </c>
      <c r="T593" s="211">
        <f>S593*H593</f>
        <v>0</v>
      </c>
      <c r="AR593" s="24" t="s">
        <v>193</v>
      </c>
      <c r="AT593" s="24" t="s">
        <v>188</v>
      </c>
      <c r="AU593" s="24" t="s">
        <v>82</v>
      </c>
      <c r="AY593" s="24" t="s">
        <v>186</v>
      </c>
      <c r="BE593" s="212">
        <f>IF(N593="základní",J593,0)</f>
        <v>0</v>
      </c>
      <c r="BF593" s="212">
        <f>IF(N593="snížená",J593,0)</f>
        <v>0</v>
      </c>
      <c r="BG593" s="212">
        <f>IF(N593="zákl. přenesená",J593,0)</f>
        <v>0</v>
      </c>
      <c r="BH593" s="212">
        <f>IF(N593="sníž. přenesená",J593,0)</f>
        <v>0</v>
      </c>
      <c r="BI593" s="212">
        <f>IF(N593="nulová",J593,0)</f>
        <v>0</v>
      </c>
      <c r="BJ593" s="24" t="s">
        <v>82</v>
      </c>
      <c r="BK593" s="212">
        <f>ROUND(I593*H593,2)</f>
        <v>0</v>
      </c>
      <c r="BL593" s="24" t="s">
        <v>193</v>
      </c>
      <c r="BM593" s="24" t="s">
        <v>1416</v>
      </c>
    </row>
    <row r="594" spans="2:65" s="1" customFormat="1" ht="27">
      <c r="B594" s="41"/>
      <c r="C594" s="63"/>
      <c r="D594" s="213" t="s">
        <v>195</v>
      </c>
      <c r="E594" s="63"/>
      <c r="F594" s="214" t="s">
        <v>317</v>
      </c>
      <c r="G594" s="63"/>
      <c r="H594" s="63"/>
      <c r="I594" s="172"/>
      <c r="J594" s="63"/>
      <c r="K594" s="63"/>
      <c r="L594" s="61"/>
      <c r="M594" s="215"/>
      <c r="N594" s="42"/>
      <c r="O594" s="42"/>
      <c r="P594" s="42"/>
      <c r="Q594" s="42"/>
      <c r="R594" s="42"/>
      <c r="S594" s="42"/>
      <c r="T594" s="78"/>
      <c r="AT594" s="24" t="s">
        <v>195</v>
      </c>
      <c r="AU594" s="24" t="s">
        <v>82</v>
      </c>
    </row>
    <row r="595" spans="2:65" s="12" customFormat="1" ht="13.5">
      <c r="B595" s="216"/>
      <c r="C595" s="217"/>
      <c r="D595" s="213" t="s">
        <v>197</v>
      </c>
      <c r="E595" s="218" t="s">
        <v>30</v>
      </c>
      <c r="F595" s="219" t="s">
        <v>236</v>
      </c>
      <c r="G595" s="217"/>
      <c r="H595" s="220">
        <v>8</v>
      </c>
      <c r="I595" s="221"/>
      <c r="J595" s="217"/>
      <c r="K595" s="217"/>
      <c r="L595" s="222"/>
      <c r="M595" s="223"/>
      <c r="N595" s="224"/>
      <c r="O595" s="224"/>
      <c r="P595" s="224"/>
      <c r="Q595" s="224"/>
      <c r="R595" s="224"/>
      <c r="S595" s="224"/>
      <c r="T595" s="225"/>
      <c r="AT595" s="226" t="s">
        <v>197</v>
      </c>
      <c r="AU595" s="226" t="s">
        <v>82</v>
      </c>
      <c r="AV595" s="12" t="s">
        <v>84</v>
      </c>
      <c r="AW595" s="12" t="s">
        <v>37</v>
      </c>
      <c r="AX595" s="12" t="s">
        <v>74</v>
      </c>
      <c r="AY595" s="226" t="s">
        <v>186</v>
      </c>
    </row>
    <row r="596" spans="2:65" s="14" customFormat="1" ht="13.5">
      <c r="B596" s="237"/>
      <c r="C596" s="238"/>
      <c r="D596" s="213" t="s">
        <v>197</v>
      </c>
      <c r="E596" s="239" t="s">
        <v>30</v>
      </c>
      <c r="F596" s="240" t="s">
        <v>235</v>
      </c>
      <c r="G596" s="238"/>
      <c r="H596" s="241">
        <v>8</v>
      </c>
      <c r="I596" s="242"/>
      <c r="J596" s="238"/>
      <c r="K596" s="238"/>
      <c r="L596" s="243"/>
      <c r="M596" s="244"/>
      <c r="N596" s="245"/>
      <c r="O596" s="245"/>
      <c r="P596" s="245"/>
      <c r="Q596" s="245"/>
      <c r="R596" s="245"/>
      <c r="S596" s="245"/>
      <c r="T596" s="246"/>
      <c r="AT596" s="247" t="s">
        <v>197</v>
      </c>
      <c r="AU596" s="247" t="s">
        <v>82</v>
      </c>
      <c r="AV596" s="14" t="s">
        <v>193</v>
      </c>
      <c r="AW596" s="14" t="s">
        <v>37</v>
      </c>
      <c r="AX596" s="14" t="s">
        <v>82</v>
      </c>
      <c r="AY596" s="247" t="s">
        <v>186</v>
      </c>
    </row>
    <row r="597" spans="2:65" s="1" customFormat="1" ht="16.5" customHeight="1">
      <c r="B597" s="41"/>
      <c r="C597" s="201" t="s">
        <v>1417</v>
      </c>
      <c r="D597" s="201" t="s">
        <v>188</v>
      </c>
      <c r="E597" s="202" t="s">
        <v>322</v>
      </c>
      <c r="F597" s="203" t="s">
        <v>323</v>
      </c>
      <c r="G597" s="204" t="s">
        <v>212</v>
      </c>
      <c r="H597" s="205">
        <v>2</v>
      </c>
      <c r="I597" s="206"/>
      <c r="J597" s="207">
        <f>ROUND(I597*H597,2)</f>
        <v>0</v>
      </c>
      <c r="K597" s="203" t="s">
        <v>192</v>
      </c>
      <c r="L597" s="61"/>
      <c r="M597" s="208" t="s">
        <v>30</v>
      </c>
      <c r="N597" s="209" t="s">
        <v>45</v>
      </c>
      <c r="O597" s="42"/>
      <c r="P597" s="210">
        <f>O597*H597</f>
        <v>0</v>
      </c>
      <c r="Q597" s="210">
        <v>0</v>
      </c>
      <c r="R597" s="210">
        <f>Q597*H597</f>
        <v>0</v>
      </c>
      <c r="S597" s="210">
        <v>0</v>
      </c>
      <c r="T597" s="211">
        <f>S597*H597</f>
        <v>0</v>
      </c>
      <c r="AR597" s="24" t="s">
        <v>193</v>
      </c>
      <c r="AT597" s="24" t="s">
        <v>188</v>
      </c>
      <c r="AU597" s="24" t="s">
        <v>82</v>
      </c>
      <c r="AY597" s="24" t="s">
        <v>186</v>
      </c>
      <c r="BE597" s="212">
        <f>IF(N597="základní",J597,0)</f>
        <v>0</v>
      </c>
      <c r="BF597" s="212">
        <f>IF(N597="snížená",J597,0)</f>
        <v>0</v>
      </c>
      <c r="BG597" s="212">
        <f>IF(N597="zákl. přenesená",J597,0)</f>
        <v>0</v>
      </c>
      <c r="BH597" s="212">
        <f>IF(N597="sníž. přenesená",J597,0)</f>
        <v>0</v>
      </c>
      <c r="BI597" s="212">
        <f>IF(N597="nulová",J597,0)</f>
        <v>0</v>
      </c>
      <c r="BJ597" s="24" t="s">
        <v>82</v>
      </c>
      <c r="BK597" s="212">
        <f>ROUND(I597*H597,2)</f>
        <v>0</v>
      </c>
      <c r="BL597" s="24" t="s">
        <v>193</v>
      </c>
      <c r="BM597" s="24" t="s">
        <v>1418</v>
      </c>
    </row>
    <row r="598" spans="2:65" s="1" customFormat="1" ht="40.5">
      <c r="B598" s="41"/>
      <c r="C598" s="63"/>
      <c r="D598" s="213" t="s">
        <v>195</v>
      </c>
      <c r="E598" s="63"/>
      <c r="F598" s="214" t="s">
        <v>325</v>
      </c>
      <c r="G598" s="63"/>
      <c r="H598" s="63"/>
      <c r="I598" s="172"/>
      <c r="J598" s="63"/>
      <c r="K598" s="63"/>
      <c r="L598" s="61"/>
      <c r="M598" s="215"/>
      <c r="N598" s="42"/>
      <c r="O598" s="42"/>
      <c r="P598" s="42"/>
      <c r="Q598" s="42"/>
      <c r="R598" s="42"/>
      <c r="S598" s="42"/>
      <c r="T598" s="78"/>
      <c r="AT598" s="24" t="s">
        <v>195</v>
      </c>
      <c r="AU598" s="24" t="s">
        <v>82</v>
      </c>
    </row>
    <row r="599" spans="2:65" s="12" customFormat="1" ht="13.5">
      <c r="B599" s="216"/>
      <c r="C599" s="217"/>
      <c r="D599" s="213" t="s">
        <v>197</v>
      </c>
      <c r="E599" s="218" t="s">
        <v>30</v>
      </c>
      <c r="F599" s="219" t="s">
        <v>84</v>
      </c>
      <c r="G599" s="217"/>
      <c r="H599" s="220">
        <v>2</v>
      </c>
      <c r="I599" s="221"/>
      <c r="J599" s="217"/>
      <c r="K599" s="217"/>
      <c r="L599" s="222"/>
      <c r="M599" s="223"/>
      <c r="N599" s="224"/>
      <c r="O599" s="224"/>
      <c r="P599" s="224"/>
      <c r="Q599" s="224"/>
      <c r="R599" s="224"/>
      <c r="S599" s="224"/>
      <c r="T599" s="225"/>
      <c r="AT599" s="226" t="s">
        <v>197</v>
      </c>
      <c r="AU599" s="226" t="s">
        <v>82</v>
      </c>
      <c r="AV599" s="12" t="s">
        <v>84</v>
      </c>
      <c r="AW599" s="12" t="s">
        <v>37</v>
      </c>
      <c r="AX599" s="12" t="s">
        <v>82</v>
      </c>
      <c r="AY599" s="226" t="s">
        <v>186</v>
      </c>
    </row>
    <row r="600" spans="2:65" s="1" customFormat="1" ht="16.5" customHeight="1">
      <c r="B600" s="41"/>
      <c r="C600" s="249" t="s">
        <v>1419</v>
      </c>
      <c r="D600" s="249" t="s">
        <v>301</v>
      </c>
      <c r="E600" s="250" t="s">
        <v>1226</v>
      </c>
      <c r="F600" s="251" t="s">
        <v>328</v>
      </c>
      <c r="G600" s="252" t="s">
        <v>304</v>
      </c>
      <c r="H600" s="253">
        <v>4.05</v>
      </c>
      <c r="I600" s="254"/>
      <c r="J600" s="255">
        <f>ROUND(I600*H600,2)</f>
        <v>0</v>
      </c>
      <c r="K600" s="251" t="s">
        <v>30</v>
      </c>
      <c r="L600" s="256"/>
      <c r="M600" s="257" t="s">
        <v>30</v>
      </c>
      <c r="N600" s="258" t="s">
        <v>45</v>
      </c>
      <c r="O600" s="42"/>
      <c r="P600" s="210">
        <f>O600*H600</f>
        <v>0</v>
      </c>
      <c r="Q600" s="210">
        <v>0</v>
      </c>
      <c r="R600" s="210">
        <f>Q600*H600</f>
        <v>0</v>
      </c>
      <c r="S600" s="210">
        <v>0</v>
      </c>
      <c r="T600" s="211">
        <f>S600*H600</f>
        <v>0</v>
      </c>
      <c r="AR600" s="24" t="s">
        <v>236</v>
      </c>
      <c r="AT600" s="24" t="s">
        <v>301</v>
      </c>
      <c r="AU600" s="24" t="s">
        <v>82</v>
      </c>
      <c r="AY600" s="24" t="s">
        <v>186</v>
      </c>
      <c r="BE600" s="212">
        <f>IF(N600="základní",J600,0)</f>
        <v>0</v>
      </c>
      <c r="BF600" s="212">
        <f>IF(N600="snížená",J600,0)</f>
        <v>0</v>
      </c>
      <c r="BG600" s="212">
        <f>IF(N600="zákl. přenesená",J600,0)</f>
        <v>0</v>
      </c>
      <c r="BH600" s="212">
        <f>IF(N600="sníž. přenesená",J600,0)</f>
        <v>0</v>
      </c>
      <c r="BI600" s="212">
        <f>IF(N600="nulová",J600,0)</f>
        <v>0</v>
      </c>
      <c r="BJ600" s="24" t="s">
        <v>82</v>
      </c>
      <c r="BK600" s="212">
        <f>ROUND(I600*H600,2)</f>
        <v>0</v>
      </c>
      <c r="BL600" s="24" t="s">
        <v>193</v>
      </c>
      <c r="BM600" s="24" t="s">
        <v>1420</v>
      </c>
    </row>
    <row r="601" spans="2:65" s="12" customFormat="1" ht="13.5">
      <c r="B601" s="216"/>
      <c r="C601" s="217"/>
      <c r="D601" s="213" t="s">
        <v>197</v>
      </c>
      <c r="E601" s="218" t="s">
        <v>30</v>
      </c>
      <c r="F601" s="219" t="s">
        <v>1421</v>
      </c>
      <c r="G601" s="217"/>
      <c r="H601" s="220">
        <v>4.05</v>
      </c>
      <c r="I601" s="221"/>
      <c r="J601" s="217"/>
      <c r="K601" s="217"/>
      <c r="L601" s="222"/>
      <c r="M601" s="223"/>
      <c r="N601" s="224"/>
      <c r="O601" s="224"/>
      <c r="P601" s="224"/>
      <c r="Q601" s="224"/>
      <c r="R601" s="224"/>
      <c r="S601" s="224"/>
      <c r="T601" s="225"/>
      <c r="AT601" s="226" t="s">
        <v>197</v>
      </c>
      <c r="AU601" s="226" t="s">
        <v>82</v>
      </c>
      <c r="AV601" s="12" t="s">
        <v>84</v>
      </c>
      <c r="AW601" s="12" t="s">
        <v>37</v>
      </c>
      <c r="AX601" s="12" t="s">
        <v>74</v>
      </c>
      <c r="AY601" s="226" t="s">
        <v>186</v>
      </c>
    </row>
    <row r="602" spans="2:65" s="14" customFormat="1" ht="13.5">
      <c r="B602" s="237"/>
      <c r="C602" s="238"/>
      <c r="D602" s="213" t="s">
        <v>197</v>
      </c>
      <c r="E602" s="239" t="s">
        <v>30</v>
      </c>
      <c r="F602" s="240" t="s">
        <v>235</v>
      </c>
      <c r="G602" s="238"/>
      <c r="H602" s="241">
        <v>4.05</v>
      </c>
      <c r="I602" s="242"/>
      <c r="J602" s="238"/>
      <c r="K602" s="238"/>
      <c r="L602" s="243"/>
      <c r="M602" s="244"/>
      <c r="N602" s="245"/>
      <c r="O602" s="245"/>
      <c r="P602" s="245"/>
      <c r="Q602" s="245"/>
      <c r="R602" s="245"/>
      <c r="S602" s="245"/>
      <c r="T602" s="246"/>
      <c r="AT602" s="247" t="s">
        <v>197</v>
      </c>
      <c r="AU602" s="247" t="s">
        <v>82</v>
      </c>
      <c r="AV602" s="14" t="s">
        <v>193</v>
      </c>
      <c r="AW602" s="14" t="s">
        <v>37</v>
      </c>
      <c r="AX602" s="14" t="s">
        <v>82</v>
      </c>
      <c r="AY602" s="247" t="s">
        <v>186</v>
      </c>
    </row>
    <row r="603" spans="2:65" s="1" customFormat="1" ht="16.5" customHeight="1">
      <c r="B603" s="41"/>
      <c r="C603" s="201" t="s">
        <v>1191</v>
      </c>
      <c r="D603" s="201" t="s">
        <v>188</v>
      </c>
      <c r="E603" s="202" t="s">
        <v>1242</v>
      </c>
      <c r="F603" s="203" t="s">
        <v>1243</v>
      </c>
      <c r="G603" s="204" t="s">
        <v>461</v>
      </c>
      <c r="H603" s="205">
        <v>1</v>
      </c>
      <c r="I603" s="206"/>
      <c r="J603" s="207">
        <f>ROUND(I603*H603,2)</f>
        <v>0</v>
      </c>
      <c r="K603" s="203" t="s">
        <v>30</v>
      </c>
      <c r="L603" s="61"/>
      <c r="M603" s="208" t="s">
        <v>30</v>
      </c>
      <c r="N603" s="209" t="s">
        <v>45</v>
      </c>
      <c r="O603" s="42"/>
      <c r="P603" s="210">
        <f>O603*H603</f>
        <v>0</v>
      </c>
      <c r="Q603" s="210">
        <v>0</v>
      </c>
      <c r="R603" s="210">
        <f>Q603*H603</f>
        <v>0</v>
      </c>
      <c r="S603" s="210">
        <v>0</v>
      </c>
      <c r="T603" s="211">
        <f>S603*H603</f>
        <v>0</v>
      </c>
      <c r="AR603" s="24" t="s">
        <v>193</v>
      </c>
      <c r="AT603" s="24" t="s">
        <v>188</v>
      </c>
      <c r="AU603" s="24" t="s">
        <v>82</v>
      </c>
      <c r="AY603" s="24" t="s">
        <v>186</v>
      </c>
      <c r="BE603" s="212">
        <f>IF(N603="základní",J603,0)</f>
        <v>0</v>
      </c>
      <c r="BF603" s="212">
        <f>IF(N603="snížená",J603,0)</f>
        <v>0</v>
      </c>
      <c r="BG603" s="212">
        <f>IF(N603="zákl. přenesená",J603,0)</f>
        <v>0</v>
      </c>
      <c r="BH603" s="212">
        <f>IF(N603="sníž. přenesená",J603,0)</f>
        <v>0</v>
      </c>
      <c r="BI603" s="212">
        <f>IF(N603="nulová",J603,0)</f>
        <v>0</v>
      </c>
      <c r="BJ603" s="24" t="s">
        <v>82</v>
      </c>
      <c r="BK603" s="212">
        <f>ROUND(I603*H603,2)</f>
        <v>0</v>
      </c>
      <c r="BL603" s="24" t="s">
        <v>193</v>
      </c>
      <c r="BM603" s="24" t="s">
        <v>1422</v>
      </c>
    </row>
    <row r="604" spans="2:65" s="1" customFormat="1" ht="16.5" customHeight="1">
      <c r="B604" s="41"/>
      <c r="C604" s="201" t="s">
        <v>1423</v>
      </c>
      <c r="D604" s="201" t="s">
        <v>188</v>
      </c>
      <c r="E604" s="202" t="s">
        <v>1424</v>
      </c>
      <c r="F604" s="203" t="s">
        <v>1251</v>
      </c>
      <c r="G604" s="204" t="s">
        <v>461</v>
      </c>
      <c r="H604" s="205">
        <v>1</v>
      </c>
      <c r="I604" s="206"/>
      <c r="J604" s="207">
        <f>ROUND(I604*H604,2)</f>
        <v>0</v>
      </c>
      <c r="K604" s="203" t="s">
        <v>30</v>
      </c>
      <c r="L604" s="61"/>
      <c r="M604" s="208" t="s">
        <v>30</v>
      </c>
      <c r="N604" s="209" t="s">
        <v>45</v>
      </c>
      <c r="O604" s="42"/>
      <c r="P604" s="210">
        <f>O604*H604</f>
        <v>0</v>
      </c>
      <c r="Q604" s="210">
        <v>0</v>
      </c>
      <c r="R604" s="210">
        <f>Q604*H604</f>
        <v>0</v>
      </c>
      <c r="S604" s="210">
        <v>0</v>
      </c>
      <c r="T604" s="211">
        <f>S604*H604</f>
        <v>0</v>
      </c>
      <c r="AR604" s="24" t="s">
        <v>193</v>
      </c>
      <c r="AT604" s="24" t="s">
        <v>188</v>
      </c>
      <c r="AU604" s="24" t="s">
        <v>82</v>
      </c>
      <c r="AY604" s="24" t="s">
        <v>186</v>
      </c>
      <c r="BE604" s="212">
        <f>IF(N604="základní",J604,0)</f>
        <v>0</v>
      </c>
      <c r="BF604" s="212">
        <f>IF(N604="snížená",J604,0)</f>
        <v>0</v>
      </c>
      <c r="BG604" s="212">
        <f>IF(N604="zákl. přenesená",J604,0)</f>
        <v>0</v>
      </c>
      <c r="BH604" s="212">
        <f>IF(N604="sníž. přenesená",J604,0)</f>
        <v>0</v>
      </c>
      <c r="BI604" s="212">
        <f>IF(N604="nulová",J604,0)</f>
        <v>0</v>
      </c>
      <c r="BJ604" s="24" t="s">
        <v>82</v>
      </c>
      <c r="BK604" s="212">
        <f>ROUND(I604*H604,2)</f>
        <v>0</v>
      </c>
      <c r="BL604" s="24" t="s">
        <v>193</v>
      </c>
      <c r="BM604" s="24" t="s">
        <v>1425</v>
      </c>
    </row>
    <row r="605" spans="2:65" s="1" customFormat="1" ht="16.5" customHeight="1">
      <c r="B605" s="41"/>
      <c r="C605" s="201" t="s">
        <v>1426</v>
      </c>
      <c r="D605" s="201" t="s">
        <v>188</v>
      </c>
      <c r="E605" s="202" t="s">
        <v>1009</v>
      </c>
      <c r="F605" s="203" t="s">
        <v>1010</v>
      </c>
      <c r="G605" s="204" t="s">
        <v>212</v>
      </c>
      <c r="H605" s="205">
        <v>1</v>
      </c>
      <c r="I605" s="206"/>
      <c r="J605" s="207">
        <f>ROUND(I605*H605,2)</f>
        <v>0</v>
      </c>
      <c r="K605" s="203" t="s">
        <v>192</v>
      </c>
      <c r="L605" s="61"/>
      <c r="M605" s="208" t="s">
        <v>30</v>
      </c>
      <c r="N605" s="209" t="s">
        <v>45</v>
      </c>
      <c r="O605" s="42"/>
      <c r="P605" s="210">
        <f>O605*H605</f>
        <v>0</v>
      </c>
      <c r="Q605" s="210">
        <v>1.8907700000000001</v>
      </c>
      <c r="R605" s="210">
        <f>Q605*H605</f>
        <v>1.8907700000000001</v>
      </c>
      <c r="S605" s="210">
        <v>0</v>
      </c>
      <c r="T605" s="211">
        <f>S605*H605</f>
        <v>0</v>
      </c>
      <c r="AR605" s="24" t="s">
        <v>193</v>
      </c>
      <c r="AT605" s="24" t="s">
        <v>188</v>
      </c>
      <c r="AU605" s="24" t="s">
        <v>82</v>
      </c>
      <c r="AY605" s="24" t="s">
        <v>186</v>
      </c>
      <c r="BE605" s="212">
        <f>IF(N605="základní",J605,0)</f>
        <v>0</v>
      </c>
      <c r="BF605" s="212">
        <f>IF(N605="snížená",J605,0)</f>
        <v>0</v>
      </c>
      <c r="BG605" s="212">
        <f>IF(N605="zákl. přenesená",J605,0)</f>
        <v>0</v>
      </c>
      <c r="BH605" s="212">
        <f>IF(N605="sníž. přenesená",J605,0)</f>
        <v>0</v>
      </c>
      <c r="BI605" s="212">
        <f>IF(N605="nulová",J605,0)</f>
        <v>0</v>
      </c>
      <c r="BJ605" s="24" t="s">
        <v>82</v>
      </c>
      <c r="BK605" s="212">
        <f>ROUND(I605*H605,2)</f>
        <v>0</v>
      </c>
      <c r="BL605" s="24" t="s">
        <v>193</v>
      </c>
      <c r="BM605" s="24" t="s">
        <v>1427</v>
      </c>
    </row>
    <row r="606" spans="2:65" s="1" customFormat="1" ht="13.5">
      <c r="B606" s="41"/>
      <c r="C606" s="63"/>
      <c r="D606" s="213" t="s">
        <v>195</v>
      </c>
      <c r="E606" s="63"/>
      <c r="F606" s="214" t="s">
        <v>1012</v>
      </c>
      <c r="G606" s="63"/>
      <c r="H606" s="63"/>
      <c r="I606" s="172"/>
      <c r="J606" s="63"/>
      <c r="K606" s="63"/>
      <c r="L606" s="61"/>
      <c r="M606" s="215"/>
      <c r="N606" s="42"/>
      <c r="O606" s="42"/>
      <c r="P606" s="42"/>
      <c r="Q606" s="42"/>
      <c r="R606" s="42"/>
      <c r="S606" s="42"/>
      <c r="T606" s="78"/>
      <c r="AT606" s="24" t="s">
        <v>195</v>
      </c>
      <c r="AU606" s="24" t="s">
        <v>82</v>
      </c>
    </row>
    <row r="607" spans="2:65" s="12" customFormat="1" ht="13.5">
      <c r="B607" s="216"/>
      <c r="C607" s="217"/>
      <c r="D607" s="213" t="s">
        <v>197</v>
      </c>
      <c r="E607" s="218" t="s">
        <v>30</v>
      </c>
      <c r="F607" s="219" t="s">
        <v>82</v>
      </c>
      <c r="G607" s="217"/>
      <c r="H607" s="220">
        <v>1</v>
      </c>
      <c r="I607" s="221"/>
      <c r="J607" s="217"/>
      <c r="K607" s="217"/>
      <c r="L607" s="222"/>
      <c r="M607" s="223"/>
      <c r="N607" s="224"/>
      <c r="O607" s="224"/>
      <c r="P607" s="224"/>
      <c r="Q607" s="224"/>
      <c r="R607" s="224"/>
      <c r="S607" s="224"/>
      <c r="T607" s="225"/>
      <c r="AT607" s="226" t="s">
        <v>197</v>
      </c>
      <c r="AU607" s="226" t="s">
        <v>82</v>
      </c>
      <c r="AV607" s="12" t="s">
        <v>84</v>
      </c>
      <c r="AW607" s="12" t="s">
        <v>37</v>
      </c>
      <c r="AX607" s="12" t="s">
        <v>74</v>
      </c>
      <c r="AY607" s="226" t="s">
        <v>186</v>
      </c>
    </row>
    <row r="608" spans="2:65" s="14" customFormat="1" ht="13.5">
      <c r="B608" s="237"/>
      <c r="C608" s="238"/>
      <c r="D608" s="213" t="s">
        <v>197</v>
      </c>
      <c r="E608" s="239" t="s">
        <v>30</v>
      </c>
      <c r="F608" s="240" t="s">
        <v>235</v>
      </c>
      <c r="G608" s="238"/>
      <c r="H608" s="241">
        <v>1</v>
      </c>
      <c r="I608" s="242"/>
      <c r="J608" s="238"/>
      <c r="K608" s="238"/>
      <c r="L608" s="243"/>
      <c r="M608" s="244"/>
      <c r="N608" s="245"/>
      <c r="O608" s="245"/>
      <c r="P608" s="245"/>
      <c r="Q608" s="245"/>
      <c r="R608" s="245"/>
      <c r="S608" s="245"/>
      <c r="T608" s="246"/>
      <c r="AT608" s="247" t="s">
        <v>197</v>
      </c>
      <c r="AU608" s="247" t="s">
        <v>82</v>
      </c>
      <c r="AV608" s="14" t="s">
        <v>193</v>
      </c>
      <c r="AW608" s="14" t="s">
        <v>37</v>
      </c>
      <c r="AX608" s="14" t="s">
        <v>82</v>
      </c>
      <c r="AY608" s="247" t="s">
        <v>186</v>
      </c>
    </row>
    <row r="609" spans="2:65" s="1" customFormat="1" ht="25.5" customHeight="1">
      <c r="B609" s="41"/>
      <c r="C609" s="201" t="s">
        <v>1428</v>
      </c>
      <c r="D609" s="201" t="s">
        <v>188</v>
      </c>
      <c r="E609" s="202" t="s">
        <v>1429</v>
      </c>
      <c r="F609" s="203" t="s">
        <v>1430</v>
      </c>
      <c r="G609" s="204" t="s">
        <v>206</v>
      </c>
      <c r="H609" s="205">
        <v>23</v>
      </c>
      <c r="I609" s="206"/>
      <c r="J609" s="207">
        <f>ROUND(I609*H609,2)</f>
        <v>0</v>
      </c>
      <c r="K609" s="203" t="s">
        <v>30</v>
      </c>
      <c r="L609" s="61"/>
      <c r="M609" s="208" t="s">
        <v>30</v>
      </c>
      <c r="N609" s="209" t="s">
        <v>45</v>
      </c>
      <c r="O609" s="42"/>
      <c r="P609" s="210">
        <f>O609*H609</f>
        <v>0</v>
      </c>
      <c r="Q609" s="210">
        <v>0</v>
      </c>
      <c r="R609" s="210">
        <f>Q609*H609</f>
        <v>0</v>
      </c>
      <c r="S609" s="210">
        <v>0</v>
      </c>
      <c r="T609" s="211">
        <f>S609*H609</f>
        <v>0</v>
      </c>
      <c r="AR609" s="24" t="s">
        <v>193</v>
      </c>
      <c r="AT609" s="24" t="s">
        <v>188</v>
      </c>
      <c r="AU609" s="24" t="s">
        <v>82</v>
      </c>
      <c r="AY609" s="24" t="s">
        <v>186</v>
      </c>
      <c r="BE609" s="212">
        <f>IF(N609="základní",J609,0)</f>
        <v>0</v>
      </c>
      <c r="BF609" s="212">
        <f>IF(N609="snížená",J609,0)</f>
        <v>0</v>
      </c>
      <c r="BG609" s="212">
        <f>IF(N609="zákl. přenesená",J609,0)</f>
        <v>0</v>
      </c>
      <c r="BH609" s="212">
        <f>IF(N609="sníž. přenesená",J609,0)</f>
        <v>0</v>
      </c>
      <c r="BI609" s="212">
        <f>IF(N609="nulová",J609,0)</f>
        <v>0</v>
      </c>
      <c r="BJ609" s="24" t="s">
        <v>82</v>
      </c>
      <c r="BK609" s="212">
        <f>ROUND(I609*H609,2)</f>
        <v>0</v>
      </c>
      <c r="BL609" s="24" t="s">
        <v>193</v>
      </c>
      <c r="BM609" s="24" t="s">
        <v>1431</v>
      </c>
    </row>
    <row r="610" spans="2:65" s="12" customFormat="1" ht="13.5">
      <c r="B610" s="216"/>
      <c r="C610" s="217"/>
      <c r="D610" s="213" t="s">
        <v>197</v>
      </c>
      <c r="E610" s="218" t="s">
        <v>30</v>
      </c>
      <c r="F610" s="219" t="s">
        <v>331</v>
      </c>
      <c r="G610" s="217"/>
      <c r="H610" s="220">
        <v>23</v>
      </c>
      <c r="I610" s="221"/>
      <c r="J610" s="217"/>
      <c r="K610" s="217"/>
      <c r="L610" s="222"/>
      <c r="M610" s="223"/>
      <c r="N610" s="224"/>
      <c r="O610" s="224"/>
      <c r="P610" s="224"/>
      <c r="Q610" s="224"/>
      <c r="R610" s="224"/>
      <c r="S610" s="224"/>
      <c r="T610" s="225"/>
      <c r="AT610" s="226" t="s">
        <v>197</v>
      </c>
      <c r="AU610" s="226" t="s">
        <v>82</v>
      </c>
      <c r="AV610" s="12" t="s">
        <v>84</v>
      </c>
      <c r="AW610" s="12" t="s">
        <v>37</v>
      </c>
      <c r="AX610" s="12" t="s">
        <v>74</v>
      </c>
      <c r="AY610" s="226" t="s">
        <v>186</v>
      </c>
    </row>
    <row r="611" spans="2:65" s="14" customFormat="1" ht="13.5">
      <c r="B611" s="237"/>
      <c r="C611" s="238"/>
      <c r="D611" s="213" t="s">
        <v>197</v>
      </c>
      <c r="E611" s="239" t="s">
        <v>30</v>
      </c>
      <c r="F611" s="240" t="s">
        <v>235</v>
      </c>
      <c r="G611" s="238"/>
      <c r="H611" s="241">
        <v>23</v>
      </c>
      <c r="I611" s="242"/>
      <c r="J611" s="238"/>
      <c r="K611" s="238"/>
      <c r="L611" s="243"/>
      <c r="M611" s="244"/>
      <c r="N611" s="245"/>
      <c r="O611" s="245"/>
      <c r="P611" s="245"/>
      <c r="Q611" s="245"/>
      <c r="R611" s="245"/>
      <c r="S611" s="245"/>
      <c r="T611" s="246"/>
      <c r="AT611" s="247" t="s">
        <v>197</v>
      </c>
      <c r="AU611" s="247" t="s">
        <v>82</v>
      </c>
      <c r="AV611" s="14" t="s">
        <v>193</v>
      </c>
      <c r="AW611" s="14" t="s">
        <v>37</v>
      </c>
      <c r="AX611" s="14" t="s">
        <v>82</v>
      </c>
      <c r="AY611" s="247" t="s">
        <v>186</v>
      </c>
    </row>
    <row r="612" spans="2:65" s="1" customFormat="1" ht="16.5" customHeight="1">
      <c r="B612" s="41"/>
      <c r="C612" s="249" t="s">
        <v>1432</v>
      </c>
      <c r="D612" s="249" t="s">
        <v>301</v>
      </c>
      <c r="E612" s="250" t="s">
        <v>1433</v>
      </c>
      <c r="F612" s="251" t="s">
        <v>1434</v>
      </c>
      <c r="G612" s="252" t="s">
        <v>206</v>
      </c>
      <c r="H612" s="253">
        <v>23</v>
      </c>
      <c r="I612" s="254"/>
      <c r="J612" s="255">
        <f>ROUND(I612*H612,2)</f>
        <v>0</v>
      </c>
      <c r="K612" s="251" t="s">
        <v>30</v>
      </c>
      <c r="L612" s="256"/>
      <c r="M612" s="257" t="s">
        <v>30</v>
      </c>
      <c r="N612" s="258" t="s">
        <v>45</v>
      </c>
      <c r="O612" s="42"/>
      <c r="P612" s="210">
        <f>O612*H612</f>
        <v>0</v>
      </c>
      <c r="Q612" s="210">
        <v>2.7999999999999998E-4</v>
      </c>
      <c r="R612" s="210">
        <f>Q612*H612</f>
        <v>6.4399999999999995E-3</v>
      </c>
      <c r="S612" s="210">
        <v>0</v>
      </c>
      <c r="T612" s="211">
        <f>S612*H612</f>
        <v>0</v>
      </c>
      <c r="AR612" s="24" t="s">
        <v>236</v>
      </c>
      <c r="AT612" s="24" t="s">
        <v>301</v>
      </c>
      <c r="AU612" s="24" t="s">
        <v>82</v>
      </c>
      <c r="AY612" s="24" t="s">
        <v>186</v>
      </c>
      <c r="BE612" s="212">
        <f>IF(N612="základní",J612,0)</f>
        <v>0</v>
      </c>
      <c r="BF612" s="212">
        <f>IF(N612="snížená",J612,0)</f>
        <v>0</v>
      </c>
      <c r="BG612" s="212">
        <f>IF(N612="zákl. přenesená",J612,0)</f>
        <v>0</v>
      </c>
      <c r="BH612" s="212">
        <f>IF(N612="sníž. přenesená",J612,0)</f>
        <v>0</v>
      </c>
      <c r="BI612" s="212">
        <f>IF(N612="nulová",J612,0)</f>
        <v>0</v>
      </c>
      <c r="BJ612" s="24" t="s">
        <v>82</v>
      </c>
      <c r="BK612" s="212">
        <f>ROUND(I612*H612,2)</f>
        <v>0</v>
      </c>
      <c r="BL612" s="24" t="s">
        <v>193</v>
      </c>
      <c r="BM612" s="24" t="s">
        <v>1435</v>
      </c>
    </row>
    <row r="613" spans="2:65" s="1" customFormat="1" ht="16.5" customHeight="1">
      <c r="B613" s="41"/>
      <c r="C613" s="201" t="s">
        <v>1436</v>
      </c>
      <c r="D613" s="201" t="s">
        <v>188</v>
      </c>
      <c r="E613" s="202" t="s">
        <v>1312</v>
      </c>
      <c r="F613" s="203" t="s">
        <v>1313</v>
      </c>
      <c r="G613" s="204" t="s">
        <v>206</v>
      </c>
      <c r="H613" s="205">
        <v>16</v>
      </c>
      <c r="I613" s="206"/>
      <c r="J613" s="207">
        <f>ROUND(I613*H613,2)</f>
        <v>0</v>
      </c>
      <c r="K613" s="203" t="s">
        <v>30</v>
      </c>
      <c r="L613" s="61"/>
      <c r="M613" s="208" t="s">
        <v>30</v>
      </c>
      <c r="N613" s="209" t="s">
        <v>45</v>
      </c>
      <c r="O613" s="42"/>
      <c r="P613" s="210">
        <f>O613*H613</f>
        <v>0</v>
      </c>
      <c r="Q613" s="210">
        <v>7.3499999999999998E-5</v>
      </c>
      <c r="R613" s="210">
        <f>Q613*H613</f>
        <v>1.176E-3</v>
      </c>
      <c r="S613" s="210">
        <v>0</v>
      </c>
      <c r="T613" s="211">
        <f>S613*H613</f>
        <v>0</v>
      </c>
      <c r="AR613" s="24" t="s">
        <v>193</v>
      </c>
      <c r="AT613" s="24" t="s">
        <v>188</v>
      </c>
      <c r="AU613" s="24" t="s">
        <v>82</v>
      </c>
      <c r="AY613" s="24" t="s">
        <v>186</v>
      </c>
      <c r="BE613" s="212">
        <f>IF(N613="základní",J613,0)</f>
        <v>0</v>
      </c>
      <c r="BF613" s="212">
        <f>IF(N613="snížená",J613,0)</f>
        <v>0</v>
      </c>
      <c r="BG613" s="212">
        <f>IF(N613="zákl. přenesená",J613,0)</f>
        <v>0</v>
      </c>
      <c r="BH613" s="212">
        <f>IF(N613="sníž. přenesená",J613,0)</f>
        <v>0</v>
      </c>
      <c r="BI613" s="212">
        <f>IF(N613="nulová",J613,0)</f>
        <v>0</v>
      </c>
      <c r="BJ613" s="24" t="s">
        <v>82</v>
      </c>
      <c r="BK613" s="212">
        <f>ROUND(I613*H613,2)</f>
        <v>0</v>
      </c>
      <c r="BL613" s="24" t="s">
        <v>193</v>
      </c>
      <c r="BM613" s="24" t="s">
        <v>1437</v>
      </c>
    </row>
    <row r="614" spans="2:65" s="12" customFormat="1" ht="13.5">
      <c r="B614" s="216"/>
      <c r="C614" s="217"/>
      <c r="D614" s="213" t="s">
        <v>197</v>
      </c>
      <c r="E614" s="218" t="s">
        <v>30</v>
      </c>
      <c r="F614" s="219" t="s">
        <v>295</v>
      </c>
      <c r="G614" s="217"/>
      <c r="H614" s="220">
        <v>16</v>
      </c>
      <c r="I614" s="221"/>
      <c r="J614" s="217"/>
      <c r="K614" s="217"/>
      <c r="L614" s="222"/>
      <c r="M614" s="223"/>
      <c r="N614" s="224"/>
      <c r="O614" s="224"/>
      <c r="P614" s="224"/>
      <c r="Q614" s="224"/>
      <c r="R614" s="224"/>
      <c r="S614" s="224"/>
      <c r="T614" s="225"/>
      <c r="AT614" s="226" t="s">
        <v>197</v>
      </c>
      <c r="AU614" s="226" t="s">
        <v>82</v>
      </c>
      <c r="AV614" s="12" t="s">
        <v>84</v>
      </c>
      <c r="AW614" s="12" t="s">
        <v>37</v>
      </c>
      <c r="AX614" s="12" t="s">
        <v>74</v>
      </c>
      <c r="AY614" s="226" t="s">
        <v>186</v>
      </c>
    </row>
    <row r="615" spans="2:65" s="14" customFormat="1" ht="13.5">
      <c r="B615" s="237"/>
      <c r="C615" s="238"/>
      <c r="D615" s="213" t="s">
        <v>197</v>
      </c>
      <c r="E615" s="239" t="s">
        <v>30</v>
      </c>
      <c r="F615" s="240" t="s">
        <v>235</v>
      </c>
      <c r="G615" s="238"/>
      <c r="H615" s="241">
        <v>16</v>
      </c>
      <c r="I615" s="242"/>
      <c r="J615" s="238"/>
      <c r="K615" s="238"/>
      <c r="L615" s="243"/>
      <c r="M615" s="244"/>
      <c r="N615" s="245"/>
      <c r="O615" s="245"/>
      <c r="P615" s="245"/>
      <c r="Q615" s="245"/>
      <c r="R615" s="245"/>
      <c r="S615" s="245"/>
      <c r="T615" s="246"/>
      <c r="AT615" s="247" t="s">
        <v>197</v>
      </c>
      <c r="AU615" s="247" t="s">
        <v>82</v>
      </c>
      <c r="AV615" s="14" t="s">
        <v>193</v>
      </c>
      <c r="AW615" s="14" t="s">
        <v>37</v>
      </c>
      <c r="AX615" s="14" t="s">
        <v>82</v>
      </c>
      <c r="AY615" s="247" t="s">
        <v>186</v>
      </c>
    </row>
    <row r="616" spans="2:65" s="1" customFormat="1" ht="16.5" customHeight="1">
      <c r="B616" s="41"/>
      <c r="C616" s="201" t="s">
        <v>1438</v>
      </c>
      <c r="D616" s="201" t="s">
        <v>188</v>
      </c>
      <c r="E616" s="202" t="s">
        <v>1316</v>
      </c>
      <c r="F616" s="203" t="s">
        <v>1317</v>
      </c>
      <c r="G616" s="204" t="s">
        <v>304</v>
      </c>
      <c r="H616" s="205">
        <v>1.956</v>
      </c>
      <c r="I616" s="206"/>
      <c r="J616" s="207">
        <f>ROUND(I616*H616,2)</f>
        <v>0</v>
      </c>
      <c r="K616" s="203" t="s">
        <v>192</v>
      </c>
      <c r="L616" s="61"/>
      <c r="M616" s="208" t="s">
        <v>30</v>
      </c>
      <c r="N616" s="209" t="s">
        <v>45</v>
      </c>
      <c r="O616" s="42"/>
      <c r="P616" s="210">
        <f>O616*H616</f>
        <v>0</v>
      </c>
      <c r="Q616" s="210">
        <v>0</v>
      </c>
      <c r="R616" s="210">
        <f>Q616*H616</f>
        <v>0</v>
      </c>
      <c r="S616" s="210">
        <v>0</v>
      </c>
      <c r="T616" s="211">
        <f>S616*H616</f>
        <v>0</v>
      </c>
      <c r="AR616" s="24" t="s">
        <v>193</v>
      </c>
      <c r="AT616" s="24" t="s">
        <v>188</v>
      </c>
      <c r="AU616" s="24" t="s">
        <v>82</v>
      </c>
      <c r="AY616" s="24" t="s">
        <v>186</v>
      </c>
      <c r="BE616" s="212">
        <f>IF(N616="základní",J616,0)</f>
        <v>0</v>
      </c>
      <c r="BF616" s="212">
        <f>IF(N616="snížená",J616,0)</f>
        <v>0</v>
      </c>
      <c r="BG616" s="212">
        <f>IF(N616="zákl. přenesená",J616,0)</f>
        <v>0</v>
      </c>
      <c r="BH616" s="212">
        <f>IF(N616="sníž. přenesená",J616,0)</f>
        <v>0</v>
      </c>
      <c r="BI616" s="212">
        <f>IF(N616="nulová",J616,0)</f>
        <v>0</v>
      </c>
      <c r="BJ616" s="24" t="s">
        <v>82</v>
      </c>
      <c r="BK616" s="212">
        <f>ROUND(I616*H616,2)</f>
        <v>0</v>
      </c>
      <c r="BL616" s="24" t="s">
        <v>193</v>
      </c>
      <c r="BM616" s="24" t="s">
        <v>1439</v>
      </c>
    </row>
    <row r="617" spans="2:65" s="1" customFormat="1" ht="27">
      <c r="B617" s="41"/>
      <c r="C617" s="63"/>
      <c r="D617" s="213" t="s">
        <v>195</v>
      </c>
      <c r="E617" s="63"/>
      <c r="F617" s="214" t="s">
        <v>1319</v>
      </c>
      <c r="G617" s="63"/>
      <c r="H617" s="63"/>
      <c r="I617" s="172"/>
      <c r="J617" s="63"/>
      <c r="K617" s="63"/>
      <c r="L617" s="61"/>
      <c r="M617" s="215"/>
      <c r="N617" s="42"/>
      <c r="O617" s="42"/>
      <c r="P617" s="42"/>
      <c r="Q617" s="42"/>
      <c r="R617" s="42"/>
      <c r="S617" s="42"/>
      <c r="T617" s="78"/>
      <c r="AT617" s="24" t="s">
        <v>195</v>
      </c>
      <c r="AU617" s="24" t="s">
        <v>82</v>
      </c>
    </row>
    <row r="618" spans="2:65" s="12" customFormat="1" ht="13.5">
      <c r="B618" s="216"/>
      <c r="C618" s="217"/>
      <c r="D618" s="213" t="s">
        <v>197</v>
      </c>
      <c r="E618" s="218" t="s">
        <v>30</v>
      </c>
      <c r="F618" s="219" t="s">
        <v>1440</v>
      </c>
      <c r="G618" s="217"/>
      <c r="H618" s="220">
        <v>1.956</v>
      </c>
      <c r="I618" s="221"/>
      <c r="J618" s="217"/>
      <c r="K618" s="217"/>
      <c r="L618" s="222"/>
      <c r="M618" s="223"/>
      <c r="N618" s="224"/>
      <c r="O618" s="224"/>
      <c r="P618" s="224"/>
      <c r="Q618" s="224"/>
      <c r="R618" s="224"/>
      <c r="S618" s="224"/>
      <c r="T618" s="225"/>
      <c r="AT618" s="226" t="s">
        <v>197</v>
      </c>
      <c r="AU618" s="226" t="s">
        <v>82</v>
      </c>
      <c r="AV618" s="12" t="s">
        <v>84</v>
      </c>
      <c r="AW618" s="12" t="s">
        <v>37</v>
      </c>
      <c r="AX618" s="12" t="s">
        <v>82</v>
      </c>
      <c r="AY618" s="226" t="s">
        <v>186</v>
      </c>
    </row>
    <row r="619" spans="2:65" s="1" customFormat="1" ht="16.5" customHeight="1">
      <c r="B619" s="41"/>
      <c r="C619" s="201" t="s">
        <v>1441</v>
      </c>
      <c r="D619" s="201" t="s">
        <v>188</v>
      </c>
      <c r="E619" s="202" t="s">
        <v>1442</v>
      </c>
      <c r="F619" s="203" t="s">
        <v>1443</v>
      </c>
      <c r="G619" s="204" t="s">
        <v>206</v>
      </c>
      <c r="H619" s="205">
        <v>5</v>
      </c>
      <c r="I619" s="206"/>
      <c r="J619" s="207">
        <f>ROUND(I619*H619,2)</f>
        <v>0</v>
      </c>
      <c r="K619" s="203" t="s">
        <v>30</v>
      </c>
      <c r="L619" s="61"/>
      <c r="M619" s="208" t="s">
        <v>30</v>
      </c>
      <c r="N619" s="209" t="s">
        <v>45</v>
      </c>
      <c r="O619" s="42"/>
      <c r="P619" s="210">
        <f>O619*H619</f>
        <v>0</v>
      </c>
      <c r="Q619" s="210">
        <v>6.6E-4</v>
      </c>
      <c r="R619" s="210">
        <f>Q619*H619</f>
        <v>3.3E-3</v>
      </c>
      <c r="S619" s="210">
        <v>0</v>
      </c>
      <c r="T619" s="211">
        <f>S619*H619</f>
        <v>0</v>
      </c>
      <c r="AR619" s="24" t="s">
        <v>295</v>
      </c>
      <c r="AT619" s="24" t="s">
        <v>188</v>
      </c>
      <c r="AU619" s="24" t="s">
        <v>82</v>
      </c>
      <c r="AY619" s="24" t="s">
        <v>186</v>
      </c>
      <c r="BE619" s="212">
        <f>IF(N619="základní",J619,0)</f>
        <v>0</v>
      </c>
      <c r="BF619" s="212">
        <f>IF(N619="snížená",J619,0)</f>
        <v>0</v>
      </c>
      <c r="BG619" s="212">
        <f>IF(N619="zákl. přenesená",J619,0)</f>
        <v>0</v>
      </c>
      <c r="BH619" s="212">
        <f>IF(N619="sníž. přenesená",J619,0)</f>
        <v>0</v>
      </c>
      <c r="BI619" s="212">
        <f>IF(N619="nulová",J619,0)</f>
        <v>0</v>
      </c>
      <c r="BJ619" s="24" t="s">
        <v>82</v>
      </c>
      <c r="BK619" s="212">
        <f>ROUND(I619*H619,2)</f>
        <v>0</v>
      </c>
      <c r="BL619" s="24" t="s">
        <v>295</v>
      </c>
      <c r="BM619" s="24" t="s">
        <v>1444</v>
      </c>
    </row>
    <row r="620" spans="2:65" s="12" customFormat="1" ht="13.5">
      <c r="B620" s="216"/>
      <c r="C620" s="217"/>
      <c r="D620" s="213" t="s">
        <v>197</v>
      </c>
      <c r="E620" s="218" t="s">
        <v>30</v>
      </c>
      <c r="F620" s="219" t="s">
        <v>216</v>
      </c>
      <c r="G620" s="217"/>
      <c r="H620" s="220">
        <v>5</v>
      </c>
      <c r="I620" s="221"/>
      <c r="J620" s="217"/>
      <c r="K620" s="217"/>
      <c r="L620" s="222"/>
      <c r="M620" s="223"/>
      <c r="N620" s="224"/>
      <c r="O620" s="224"/>
      <c r="P620" s="224"/>
      <c r="Q620" s="224"/>
      <c r="R620" s="224"/>
      <c r="S620" s="224"/>
      <c r="T620" s="225"/>
      <c r="AT620" s="226" t="s">
        <v>197</v>
      </c>
      <c r="AU620" s="226" t="s">
        <v>82</v>
      </c>
      <c r="AV620" s="12" t="s">
        <v>84</v>
      </c>
      <c r="AW620" s="12" t="s">
        <v>37</v>
      </c>
      <c r="AX620" s="12" t="s">
        <v>74</v>
      </c>
      <c r="AY620" s="226" t="s">
        <v>186</v>
      </c>
    </row>
    <row r="621" spans="2:65" s="14" customFormat="1" ht="13.5">
      <c r="B621" s="237"/>
      <c r="C621" s="238"/>
      <c r="D621" s="213" t="s">
        <v>197</v>
      </c>
      <c r="E621" s="239" t="s">
        <v>30</v>
      </c>
      <c r="F621" s="240" t="s">
        <v>235</v>
      </c>
      <c r="G621" s="238"/>
      <c r="H621" s="241">
        <v>5</v>
      </c>
      <c r="I621" s="242"/>
      <c r="J621" s="238"/>
      <c r="K621" s="238"/>
      <c r="L621" s="243"/>
      <c r="M621" s="244"/>
      <c r="N621" s="245"/>
      <c r="O621" s="245"/>
      <c r="P621" s="245"/>
      <c r="Q621" s="245"/>
      <c r="R621" s="245"/>
      <c r="S621" s="245"/>
      <c r="T621" s="246"/>
      <c r="AT621" s="247" t="s">
        <v>197</v>
      </c>
      <c r="AU621" s="247" t="s">
        <v>82</v>
      </c>
      <c r="AV621" s="14" t="s">
        <v>193</v>
      </c>
      <c r="AW621" s="14" t="s">
        <v>37</v>
      </c>
      <c r="AX621" s="14" t="s">
        <v>82</v>
      </c>
      <c r="AY621" s="247" t="s">
        <v>186</v>
      </c>
    </row>
    <row r="622" spans="2:65" s="1" customFormat="1" ht="16.5" customHeight="1">
      <c r="B622" s="41"/>
      <c r="C622" s="201" t="s">
        <v>1445</v>
      </c>
      <c r="D622" s="201" t="s">
        <v>188</v>
      </c>
      <c r="E622" s="202" t="s">
        <v>1446</v>
      </c>
      <c r="F622" s="203" t="s">
        <v>1447</v>
      </c>
      <c r="G622" s="204" t="s">
        <v>206</v>
      </c>
      <c r="H622" s="205">
        <v>3</v>
      </c>
      <c r="I622" s="206"/>
      <c r="J622" s="207">
        <f>ROUND(I622*H622,2)</f>
        <v>0</v>
      </c>
      <c r="K622" s="203" t="s">
        <v>30</v>
      </c>
      <c r="L622" s="61"/>
      <c r="M622" s="208" t="s">
        <v>30</v>
      </c>
      <c r="N622" s="209" t="s">
        <v>45</v>
      </c>
      <c r="O622" s="42"/>
      <c r="P622" s="210">
        <f>O622*H622</f>
        <v>0</v>
      </c>
      <c r="Q622" s="210">
        <v>9.1E-4</v>
      </c>
      <c r="R622" s="210">
        <f>Q622*H622</f>
        <v>2.7299999999999998E-3</v>
      </c>
      <c r="S622" s="210">
        <v>0</v>
      </c>
      <c r="T622" s="211">
        <f>S622*H622</f>
        <v>0</v>
      </c>
      <c r="AR622" s="24" t="s">
        <v>295</v>
      </c>
      <c r="AT622" s="24" t="s">
        <v>188</v>
      </c>
      <c r="AU622" s="24" t="s">
        <v>82</v>
      </c>
      <c r="AY622" s="24" t="s">
        <v>186</v>
      </c>
      <c r="BE622" s="212">
        <f>IF(N622="základní",J622,0)</f>
        <v>0</v>
      </c>
      <c r="BF622" s="212">
        <f>IF(N622="snížená",J622,0)</f>
        <v>0</v>
      </c>
      <c r="BG622" s="212">
        <f>IF(N622="zákl. přenesená",J622,0)</f>
        <v>0</v>
      </c>
      <c r="BH622" s="212">
        <f>IF(N622="sníž. přenesená",J622,0)</f>
        <v>0</v>
      </c>
      <c r="BI622" s="212">
        <f>IF(N622="nulová",J622,0)</f>
        <v>0</v>
      </c>
      <c r="BJ622" s="24" t="s">
        <v>82</v>
      </c>
      <c r="BK622" s="212">
        <f>ROUND(I622*H622,2)</f>
        <v>0</v>
      </c>
      <c r="BL622" s="24" t="s">
        <v>295</v>
      </c>
      <c r="BM622" s="24" t="s">
        <v>1448</v>
      </c>
    </row>
    <row r="623" spans="2:65" s="12" customFormat="1" ht="13.5">
      <c r="B623" s="216"/>
      <c r="C623" s="217"/>
      <c r="D623" s="213" t="s">
        <v>197</v>
      </c>
      <c r="E623" s="218" t="s">
        <v>30</v>
      </c>
      <c r="F623" s="219" t="s">
        <v>203</v>
      </c>
      <c r="G623" s="217"/>
      <c r="H623" s="220">
        <v>3</v>
      </c>
      <c r="I623" s="221"/>
      <c r="J623" s="217"/>
      <c r="K623" s="217"/>
      <c r="L623" s="222"/>
      <c r="M623" s="223"/>
      <c r="N623" s="224"/>
      <c r="O623" s="224"/>
      <c r="P623" s="224"/>
      <c r="Q623" s="224"/>
      <c r="R623" s="224"/>
      <c r="S623" s="224"/>
      <c r="T623" s="225"/>
      <c r="AT623" s="226" t="s">
        <v>197</v>
      </c>
      <c r="AU623" s="226" t="s">
        <v>82</v>
      </c>
      <c r="AV623" s="12" t="s">
        <v>84</v>
      </c>
      <c r="AW623" s="12" t="s">
        <v>37</v>
      </c>
      <c r="AX623" s="12" t="s">
        <v>74</v>
      </c>
      <c r="AY623" s="226" t="s">
        <v>186</v>
      </c>
    </row>
    <row r="624" spans="2:65" s="14" customFormat="1" ht="13.5">
      <c r="B624" s="237"/>
      <c r="C624" s="238"/>
      <c r="D624" s="213" t="s">
        <v>197</v>
      </c>
      <c r="E624" s="239" t="s">
        <v>30</v>
      </c>
      <c r="F624" s="240" t="s">
        <v>235</v>
      </c>
      <c r="G624" s="238"/>
      <c r="H624" s="241">
        <v>3</v>
      </c>
      <c r="I624" s="242"/>
      <c r="J624" s="238"/>
      <c r="K624" s="238"/>
      <c r="L624" s="243"/>
      <c r="M624" s="244"/>
      <c r="N624" s="245"/>
      <c r="O624" s="245"/>
      <c r="P624" s="245"/>
      <c r="Q624" s="245"/>
      <c r="R624" s="245"/>
      <c r="S624" s="245"/>
      <c r="T624" s="246"/>
      <c r="AT624" s="247" t="s">
        <v>197</v>
      </c>
      <c r="AU624" s="247" t="s">
        <v>82</v>
      </c>
      <c r="AV624" s="14" t="s">
        <v>193</v>
      </c>
      <c r="AW624" s="14" t="s">
        <v>37</v>
      </c>
      <c r="AX624" s="14" t="s">
        <v>82</v>
      </c>
      <c r="AY624" s="247" t="s">
        <v>186</v>
      </c>
    </row>
    <row r="625" spans="2:65" s="1" customFormat="1" ht="25.5" customHeight="1">
      <c r="B625" s="41"/>
      <c r="C625" s="201" t="s">
        <v>1449</v>
      </c>
      <c r="D625" s="201" t="s">
        <v>188</v>
      </c>
      <c r="E625" s="202" t="s">
        <v>1450</v>
      </c>
      <c r="F625" s="203" t="s">
        <v>1451</v>
      </c>
      <c r="G625" s="204" t="s">
        <v>206</v>
      </c>
      <c r="H625" s="205">
        <v>5</v>
      </c>
      <c r="I625" s="206"/>
      <c r="J625" s="207">
        <f>ROUND(I625*H625,2)</f>
        <v>0</v>
      </c>
      <c r="K625" s="203" t="s">
        <v>30</v>
      </c>
      <c r="L625" s="61"/>
      <c r="M625" s="208" t="s">
        <v>30</v>
      </c>
      <c r="N625" s="209" t="s">
        <v>45</v>
      </c>
      <c r="O625" s="42"/>
      <c r="P625" s="210">
        <f>O625*H625</f>
        <v>0</v>
      </c>
      <c r="Q625" s="210">
        <v>4.6619999999999997E-5</v>
      </c>
      <c r="R625" s="210">
        <f>Q625*H625</f>
        <v>2.3309999999999997E-4</v>
      </c>
      <c r="S625" s="210">
        <v>0</v>
      </c>
      <c r="T625" s="211">
        <f>S625*H625</f>
        <v>0</v>
      </c>
      <c r="AR625" s="24" t="s">
        <v>295</v>
      </c>
      <c r="AT625" s="24" t="s">
        <v>188</v>
      </c>
      <c r="AU625" s="24" t="s">
        <v>82</v>
      </c>
      <c r="AY625" s="24" t="s">
        <v>186</v>
      </c>
      <c r="BE625" s="212">
        <f>IF(N625="základní",J625,0)</f>
        <v>0</v>
      </c>
      <c r="BF625" s="212">
        <f>IF(N625="snížená",J625,0)</f>
        <v>0</v>
      </c>
      <c r="BG625" s="212">
        <f>IF(N625="zákl. přenesená",J625,0)</f>
        <v>0</v>
      </c>
      <c r="BH625" s="212">
        <f>IF(N625="sníž. přenesená",J625,0)</f>
        <v>0</v>
      </c>
      <c r="BI625" s="212">
        <f>IF(N625="nulová",J625,0)</f>
        <v>0</v>
      </c>
      <c r="BJ625" s="24" t="s">
        <v>82</v>
      </c>
      <c r="BK625" s="212">
        <f>ROUND(I625*H625,2)</f>
        <v>0</v>
      </c>
      <c r="BL625" s="24" t="s">
        <v>295</v>
      </c>
      <c r="BM625" s="24" t="s">
        <v>1452</v>
      </c>
    </row>
    <row r="626" spans="2:65" s="12" customFormat="1" ht="13.5">
      <c r="B626" s="216"/>
      <c r="C626" s="217"/>
      <c r="D626" s="213" t="s">
        <v>197</v>
      </c>
      <c r="E626" s="218" t="s">
        <v>30</v>
      </c>
      <c r="F626" s="219" t="s">
        <v>216</v>
      </c>
      <c r="G626" s="217"/>
      <c r="H626" s="220">
        <v>5</v>
      </c>
      <c r="I626" s="221"/>
      <c r="J626" s="217"/>
      <c r="K626" s="217"/>
      <c r="L626" s="222"/>
      <c r="M626" s="223"/>
      <c r="N626" s="224"/>
      <c r="O626" s="224"/>
      <c r="P626" s="224"/>
      <c r="Q626" s="224"/>
      <c r="R626" s="224"/>
      <c r="S626" s="224"/>
      <c r="T626" s="225"/>
      <c r="AT626" s="226" t="s">
        <v>197</v>
      </c>
      <c r="AU626" s="226" t="s">
        <v>82</v>
      </c>
      <c r="AV626" s="12" t="s">
        <v>84</v>
      </c>
      <c r="AW626" s="12" t="s">
        <v>37</v>
      </c>
      <c r="AX626" s="12" t="s">
        <v>74</v>
      </c>
      <c r="AY626" s="226" t="s">
        <v>186</v>
      </c>
    </row>
    <row r="627" spans="2:65" s="14" customFormat="1" ht="13.5">
      <c r="B627" s="237"/>
      <c r="C627" s="238"/>
      <c r="D627" s="213" t="s">
        <v>197</v>
      </c>
      <c r="E627" s="239" t="s">
        <v>30</v>
      </c>
      <c r="F627" s="240" t="s">
        <v>235</v>
      </c>
      <c r="G627" s="238"/>
      <c r="H627" s="241">
        <v>5</v>
      </c>
      <c r="I627" s="242"/>
      <c r="J627" s="238"/>
      <c r="K627" s="238"/>
      <c r="L627" s="243"/>
      <c r="M627" s="244"/>
      <c r="N627" s="245"/>
      <c r="O627" s="245"/>
      <c r="P627" s="245"/>
      <c r="Q627" s="245"/>
      <c r="R627" s="245"/>
      <c r="S627" s="245"/>
      <c r="T627" s="246"/>
      <c r="AT627" s="247" t="s">
        <v>197</v>
      </c>
      <c r="AU627" s="247" t="s">
        <v>82</v>
      </c>
      <c r="AV627" s="14" t="s">
        <v>193</v>
      </c>
      <c r="AW627" s="14" t="s">
        <v>37</v>
      </c>
      <c r="AX627" s="14" t="s">
        <v>82</v>
      </c>
      <c r="AY627" s="247" t="s">
        <v>186</v>
      </c>
    </row>
    <row r="628" spans="2:65" s="1" customFormat="1" ht="25.5" customHeight="1">
      <c r="B628" s="41"/>
      <c r="C628" s="201" t="s">
        <v>1453</v>
      </c>
      <c r="D628" s="201" t="s">
        <v>188</v>
      </c>
      <c r="E628" s="202" t="s">
        <v>1454</v>
      </c>
      <c r="F628" s="203" t="s">
        <v>1455</v>
      </c>
      <c r="G628" s="204" t="s">
        <v>206</v>
      </c>
      <c r="H628" s="205">
        <v>3</v>
      </c>
      <c r="I628" s="206"/>
      <c r="J628" s="207">
        <f>ROUND(I628*H628,2)</f>
        <v>0</v>
      </c>
      <c r="K628" s="203" t="s">
        <v>30</v>
      </c>
      <c r="L628" s="61"/>
      <c r="M628" s="208" t="s">
        <v>30</v>
      </c>
      <c r="N628" s="209" t="s">
        <v>45</v>
      </c>
      <c r="O628" s="42"/>
      <c r="P628" s="210">
        <f>O628*H628</f>
        <v>0</v>
      </c>
      <c r="Q628" s="210">
        <v>6.7399999999999998E-5</v>
      </c>
      <c r="R628" s="210">
        <f>Q628*H628</f>
        <v>2.0219999999999998E-4</v>
      </c>
      <c r="S628" s="210">
        <v>0</v>
      </c>
      <c r="T628" s="211">
        <f>S628*H628</f>
        <v>0</v>
      </c>
      <c r="AR628" s="24" t="s">
        <v>295</v>
      </c>
      <c r="AT628" s="24" t="s">
        <v>188</v>
      </c>
      <c r="AU628" s="24" t="s">
        <v>82</v>
      </c>
      <c r="AY628" s="24" t="s">
        <v>186</v>
      </c>
      <c r="BE628" s="212">
        <f>IF(N628="základní",J628,0)</f>
        <v>0</v>
      </c>
      <c r="BF628" s="212">
        <f>IF(N628="snížená",J628,0)</f>
        <v>0</v>
      </c>
      <c r="BG628" s="212">
        <f>IF(N628="zákl. přenesená",J628,0)</f>
        <v>0</v>
      </c>
      <c r="BH628" s="212">
        <f>IF(N628="sníž. přenesená",J628,0)</f>
        <v>0</v>
      </c>
      <c r="BI628" s="212">
        <f>IF(N628="nulová",J628,0)</f>
        <v>0</v>
      </c>
      <c r="BJ628" s="24" t="s">
        <v>82</v>
      </c>
      <c r="BK628" s="212">
        <f>ROUND(I628*H628,2)</f>
        <v>0</v>
      </c>
      <c r="BL628" s="24" t="s">
        <v>295</v>
      </c>
      <c r="BM628" s="24" t="s">
        <v>1456</v>
      </c>
    </row>
    <row r="629" spans="2:65" s="12" customFormat="1" ht="13.5">
      <c r="B629" s="216"/>
      <c r="C629" s="217"/>
      <c r="D629" s="213" t="s">
        <v>197</v>
      </c>
      <c r="E629" s="218" t="s">
        <v>30</v>
      </c>
      <c r="F629" s="219" t="s">
        <v>203</v>
      </c>
      <c r="G629" s="217"/>
      <c r="H629" s="220">
        <v>3</v>
      </c>
      <c r="I629" s="221"/>
      <c r="J629" s="217"/>
      <c r="K629" s="217"/>
      <c r="L629" s="222"/>
      <c r="M629" s="223"/>
      <c r="N629" s="224"/>
      <c r="O629" s="224"/>
      <c r="P629" s="224"/>
      <c r="Q629" s="224"/>
      <c r="R629" s="224"/>
      <c r="S629" s="224"/>
      <c r="T629" s="225"/>
      <c r="AT629" s="226" t="s">
        <v>197</v>
      </c>
      <c r="AU629" s="226" t="s">
        <v>82</v>
      </c>
      <c r="AV629" s="12" t="s">
        <v>84</v>
      </c>
      <c r="AW629" s="12" t="s">
        <v>37</v>
      </c>
      <c r="AX629" s="12" t="s">
        <v>74</v>
      </c>
      <c r="AY629" s="226" t="s">
        <v>186</v>
      </c>
    </row>
    <row r="630" spans="2:65" s="14" customFormat="1" ht="13.5">
      <c r="B630" s="237"/>
      <c r="C630" s="238"/>
      <c r="D630" s="213" t="s">
        <v>197</v>
      </c>
      <c r="E630" s="239" t="s">
        <v>30</v>
      </c>
      <c r="F630" s="240" t="s">
        <v>235</v>
      </c>
      <c r="G630" s="238"/>
      <c r="H630" s="241">
        <v>3</v>
      </c>
      <c r="I630" s="242"/>
      <c r="J630" s="238"/>
      <c r="K630" s="238"/>
      <c r="L630" s="243"/>
      <c r="M630" s="244"/>
      <c r="N630" s="245"/>
      <c r="O630" s="245"/>
      <c r="P630" s="245"/>
      <c r="Q630" s="245"/>
      <c r="R630" s="245"/>
      <c r="S630" s="245"/>
      <c r="T630" s="246"/>
      <c r="AT630" s="247" t="s">
        <v>197</v>
      </c>
      <c r="AU630" s="247" t="s">
        <v>82</v>
      </c>
      <c r="AV630" s="14" t="s">
        <v>193</v>
      </c>
      <c r="AW630" s="14" t="s">
        <v>37</v>
      </c>
      <c r="AX630" s="14" t="s">
        <v>82</v>
      </c>
      <c r="AY630" s="247" t="s">
        <v>186</v>
      </c>
    </row>
    <row r="631" spans="2:65" s="1" customFormat="1" ht="16.5" customHeight="1">
      <c r="B631" s="41"/>
      <c r="C631" s="201" t="s">
        <v>1457</v>
      </c>
      <c r="D631" s="201" t="s">
        <v>188</v>
      </c>
      <c r="E631" s="202" t="s">
        <v>1458</v>
      </c>
      <c r="F631" s="203" t="s">
        <v>1459</v>
      </c>
      <c r="G631" s="204" t="s">
        <v>461</v>
      </c>
      <c r="H631" s="205">
        <v>2</v>
      </c>
      <c r="I631" s="206"/>
      <c r="J631" s="207">
        <f>ROUND(I631*H631,2)</f>
        <v>0</v>
      </c>
      <c r="K631" s="203" t="s">
        <v>30</v>
      </c>
      <c r="L631" s="61"/>
      <c r="M631" s="208" t="s">
        <v>30</v>
      </c>
      <c r="N631" s="209" t="s">
        <v>45</v>
      </c>
      <c r="O631" s="42"/>
      <c r="P631" s="210">
        <f>O631*H631</f>
        <v>0</v>
      </c>
      <c r="Q631" s="210">
        <v>2.8626880000000001E-4</v>
      </c>
      <c r="R631" s="210">
        <f>Q631*H631</f>
        <v>5.7253760000000001E-4</v>
      </c>
      <c r="S631" s="210">
        <v>0</v>
      </c>
      <c r="T631" s="211">
        <f>S631*H631</f>
        <v>0</v>
      </c>
      <c r="AR631" s="24" t="s">
        <v>295</v>
      </c>
      <c r="AT631" s="24" t="s">
        <v>188</v>
      </c>
      <c r="AU631" s="24" t="s">
        <v>82</v>
      </c>
      <c r="AY631" s="24" t="s">
        <v>186</v>
      </c>
      <c r="BE631" s="212">
        <f>IF(N631="základní",J631,0)</f>
        <v>0</v>
      </c>
      <c r="BF631" s="212">
        <f>IF(N631="snížená",J631,0)</f>
        <v>0</v>
      </c>
      <c r="BG631" s="212">
        <f>IF(N631="zákl. přenesená",J631,0)</f>
        <v>0</v>
      </c>
      <c r="BH631" s="212">
        <f>IF(N631="sníž. přenesená",J631,0)</f>
        <v>0</v>
      </c>
      <c r="BI631" s="212">
        <f>IF(N631="nulová",J631,0)</f>
        <v>0</v>
      </c>
      <c r="BJ631" s="24" t="s">
        <v>82</v>
      </c>
      <c r="BK631" s="212">
        <f>ROUND(I631*H631,2)</f>
        <v>0</v>
      </c>
      <c r="BL631" s="24" t="s">
        <v>295</v>
      </c>
      <c r="BM631" s="24" t="s">
        <v>1460</v>
      </c>
    </row>
    <row r="632" spans="2:65" s="12" customFormat="1" ht="13.5">
      <c r="B632" s="216"/>
      <c r="C632" s="217"/>
      <c r="D632" s="213" t="s">
        <v>197</v>
      </c>
      <c r="E632" s="218" t="s">
        <v>30</v>
      </c>
      <c r="F632" s="219" t="s">
        <v>84</v>
      </c>
      <c r="G632" s="217"/>
      <c r="H632" s="220">
        <v>2</v>
      </c>
      <c r="I632" s="221"/>
      <c r="J632" s="217"/>
      <c r="K632" s="217"/>
      <c r="L632" s="222"/>
      <c r="M632" s="223"/>
      <c r="N632" s="224"/>
      <c r="O632" s="224"/>
      <c r="P632" s="224"/>
      <c r="Q632" s="224"/>
      <c r="R632" s="224"/>
      <c r="S632" s="224"/>
      <c r="T632" s="225"/>
      <c r="AT632" s="226" t="s">
        <v>197</v>
      </c>
      <c r="AU632" s="226" t="s">
        <v>82</v>
      </c>
      <c r="AV632" s="12" t="s">
        <v>84</v>
      </c>
      <c r="AW632" s="12" t="s">
        <v>37</v>
      </c>
      <c r="AX632" s="12" t="s">
        <v>74</v>
      </c>
      <c r="AY632" s="226" t="s">
        <v>186</v>
      </c>
    </row>
    <row r="633" spans="2:65" s="14" customFormat="1" ht="13.5">
      <c r="B633" s="237"/>
      <c r="C633" s="238"/>
      <c r="D633" s="213" t="s">
        <v>197</v>
      </c>
      <c r="E633" s="239" t="s">
        <v>30</v>
      </c>
      <c r="F633" s="240" t="s">
        <v>235</v>
      </c>
      <c r="G633" s="238"/>
      <c r="H633" s="241">
        <v>2</v>
      </c>
      <c r="I633" s="242"/>
      <c r="J633" s="238"/>
      <c r="K633" s="238"/>
      <c r="L633" s="243"/>
      <c r="M633" s="244"/>
      <c r="N633" s="245"/>
      <c r="O633" s="245"/>
      <c r="P633" s="245"/>
      <c r="Q633" s="245"/>
      <c r="R633" s="245"/>
      <c r="S633" s="245"/>
      <c r="T633" s="246"/>
      <c r="AT633" s="247" t="s">
        <v>197</v>
      </c>
      <c r="AU633" s="247" t="s">
        <v>82</v>
      </c>
      <c r="AV633" s="14" t="s">
        <v>193</v>
      </c>
      <c r="AW633" s="14" t="s">
        <v>37</v>
      </c>
      <c r="AX633" s="14" t="s">
        <v>82</v>
      </c>
      <c r="AY633" s="247" t="s">
        <v>186</v>
      </c>
    </row>
    <row r="634" spans="2:65" s="1" customFormat="1" ht="16.5" customHeight="1">
      <c r="B634" s="41"/>
      <c r="C634" s="201" t="s">
        <v>1461</v>
      </c>
      <c r="D634" s="201" t="s">
        <v>188</v>
      </c>
      <c r="E634" s="202" t="s">
        <v>1462</v>
      </c>
      <c r="F634" s="203" t="s">
        <v>1463</v>
      </c>
      <c r="G634" s="204" t="s">
        <v>206</v>
      </c>
      <c r="H634" s="205">
        <v>31</v>
      </c>
      <c r="I634" s="206"/>
      <c r="J634" s="207">
        <f>ROUND(I634*H634,2)</f>
        <v>0</v>
      </c>
      <c r="K634" s="203" t="s">
        <v>30</v>
      </c>
      <c r="L634" s="61"/>
      <c r="M634" s="208" t="s">
        <v>30</v>
      </c>
      <c r="N634" s="209" t="s">
        <v>45</v>
      </c>
      <c r="O634" s="42"/>
      <c r="P634" s="210">
        <f>O634*H634</f>
        <v>0</v>
      </c>
      <c r="Q634" s="210">
        <v>1.8979500000000001E-4</v>
      </c>
      <c r="R634" s="210">
        <f>Q634*H634</f>
        <v>5.8836449999999998E-3</v>
      </c>
      <c r="S634" s="210">
        <v>0</v>
      </c>
      <c r="T634" s="211">
        <f>S634*H634</f>
        <v>0</v>
      </c>
      <c r="AR634" s="24" t="s">
        <v>295</v>
      </c>
      <c r="AT634" s="24" t="s">
        <v>188</v>
      </c>
      <c r="AU634" s="24" t="s">
        <v>82</v>
      </c>
      <c r="AY634" s="24" t="s">
        <v>186</v>
      </c>
      <c r="BE634" s="212">
        <f>IF(N634="základní",J634,0)</f>
        <v>0</v>
      </c>
      <c r="BF634" s="212">
        <f>IF(N634="snížená",J634,0)</f>
        <v>0</v>
      </c>
      <c r="BG634" s="212">
        <f>IF(N634="zákl. přenesená",J634,0)</f>
        <v>0</v>
      </c>
      <c r="BH634" s="212">
        <f>IF(N634="sníž. přenesená",J634,0)</f>
        <v>0</v>
      </c>
      <c r="BI634" s="212">
        <f>IF(N634="nulová",J634,0)</f>
        <v>0</v>
      </c>
      <c r="BJ634" s="24" t="s">
        <v>82</v>
      </c>
      <c r="BK634" s="212">
        <f>ROUND(I634*H634,2)</f>
        <v>0</v>
      </c>
      <c r="BL634" s="24" t="s">
        <v>295</v>
      </c>
      <c r="BM634" s="24" t="s">
        <v>1464</v>
      </c>
    </row>
    <row r="635" spans="2:65" s="12" customFormat="1" ht="13.5">
      <c r="B635" s="216"/>
      <c r="C635" s="217"/>
      <c r="D635" s="213" t="s">
        <v>197</v>
      </c>
      <c r="E635" s="218" t="s">
        <v>30</v>
      </c>
      <c r="F635" s="219" t="s">
        <v>379</v>
      </c>
      <c r="G635" s="217"/>
      <c r="H635" s="220">
        <v>31</v>
      </c>
      <c r="I635" s="221"/>
      <c r="J635" s="217"/>
      <c r="K635" s="217"/>
      <c r="L635" s="222"/>
      <c r="M635" s="223"/>
      <c r="N635" s="224"/>
      <c r="O635" s="224"/>
      <c r="P635" s="224"/>
      <c r="Q635" s="224"/>
      <c r="R635" s="224"/>
      <c r="S635" s="224"/>
      <c r="T635" s="225"/>
      <c r="AT635" s="226" t="s">
        <v>197</v>
      </c>
      <c r="AU635" s="226" t="s">
        <v>82</v>
      </c>
      <c r="AV635" s="12" t="s">
        <v>84</v>
      </c>
      <c r="AW635" s="12" t="s">
        <v>37</v>
      </c>
      <c r="AX635" s="12" t="s">
        <v>74</v>
      </c>
      <c r="AY635" s="226" t="s">
        <v>186</v>
      </c>
    </row>
    <row r="636" spans="2:65" s="14" customFormat="1" ht="13.5">
      <c r="B636" s="237"/>
      <c r="C636" s="238"/>
      <c r="D636" s="213" t="s">
        <v>197</v>
      </c>
      <c r="E636" s="239" t="s">
        <v>30</v>
      </c>
      <c r="F636" s="240" t="s">
        <v>235</v>
      </c>
      <c r="G636" s="238"/>
      <c r="H636" s="241">
        <v>31</v>
      </c>
      <c r="I636" s="242"/>
      <c r="J636" s="238"/>
      <c r="K636" s="238"/>
      <c r="L636" s="243"/>
      <c r="M636" s="244"/>
      <c r="N636" s="245"/>
      <c r="O636" s="245"/>
      <c r="P636" s="245"/>
      <c r="Q636" s="245"/>
      <c r="R636" s="245"/>
      <c r="S636" s="245"/>
      <c r="T636" s="246"/>
      <c r="AT636" s="247" t="s">
        <v>197</v>
      </c>
      <c r="AU636" s="247" t="s">
        <v>82</v>
      </c>
      <c r="AV636" s="14" t="s">
        <v>193</v>
      </c>
      <c r="AW636" s="14" t="s">
        <v>37</v>
      </c>
      <c r="AX636" s="14" t="s">
        <v>82</v>
      </c>
      <c r="AY636" s="247" t="s">
        <v>186</v>
      </c>
    </row>
    <row r="637" spans="2:65" s="1" customFormat="1" ht="16.5" customHeight="1">
      <c r="B637" s="41"/>
      <c r="C637" s="201" t="s">
        <v>1465</v>
      </c>
      <c r="D637" s="201" t="s">
        <v>188</v>
      </c>
      <c r="E637" s="202" t="s">
        <v>1466</v>
      </c>
      <c r="F637" s="203" t="s">
        <v>1467</v>
      </c>
      <c r="G637" s="204" t="s">
        <v>206</v>
      </c>
      <c r="H637" s="205">
        <v>31</v>
      </c>
      <c r="I637" s="206"/>
      <c r="J637" s="207">
        <f>ROUND(I637*H637,2)</f>
        <v>0</v>
      </c>
      <c r="K637" s="203" t="s">
        <v>30</v>
      </c>
      <c r="L637" s="61"/>
      <c r="M637" s="208" t="s">
        <v>30</v>
      </c>
      <c r="N637" s="209" t="s">
        <v>45</v>
      </c>
      <c r="O637" s="42"/>
      <c r="P637" s="210">
        <f>O637*H637</f>
        <v>0</v>
      </c>
      <c r="Q637" s="210">
        <v>1.0000000000000001E-5</v>
      </c>
      <c r="R637" s="210">
        <f>Q637*H637</f>
        <v>3.1E-4</v>
      </c>
      <c r="S637" s="210">
        <v>0</v>
      </c>
      <c r="T637" s="211">
        <f>S637*H637</f>
        <v>0</v>
      </c>
      <c r="AR637" s="24" t="s">
        <v>295</v>
      </c>
      <c r="AT637" s="24" t="s">
        <v>188</v>
      </c>
      <c r="AU637" s="24" t="s">
        <v>82</v>
      </c>
      <c r="AY637" s="24" t="s">
        <v>186</v>
      </c>
      <c r="BE637" s="212">
        <f>IF(N637="základní",J637,0)</f>
        <v>0</v>
      </c>
      <c r="BF637" s="212">
        <f>IF(N637="snížená",J637,0)</f>
        <v>0</v>
      </c>
      <c r="BG637" s="212">
        <f>IF(N637="zákl. přenesená",J637,0)</f>
        <v>0</v>
      </c>
      <c r="BH637" s="212">
        <f>IF(N637="sníž. přenesená",J637,0)</f>
        <v>0</v>
      </c>
      <c r="BI637" s="212">
        <f>IF(N637="nulová",J637,0)</f>
        <v>0</v>
      </c>
      <c r="BJ637" s="24" t="s">
        <v>82</v>
      </c>
      <c r="BK637" s="212">
        <f>ROUND(I637*H637,2)</f>
        <v>0</v>
      </c>
      <c r="BL637" s="24" t="s">
        <v>295</v>
      </c>
      <c r="BM637" s="24" t="s">
        <v>1468</v>
      </c>
    </row>
    <row r="638" spans="2:65" s="1" customFormat="1" ht="16.5" customHeight="1">
      <c r="B638" s="41"/>
      <c r="C638" s="201" t="s">
        <v>550</v>
      </c>
      <c r="D638" s="201" t="s">
        <v>188</v>
      </c>
      <c r="E638" s="202" t="s">
        <v>1469</v>
      </c>
      <c r="F638" s="203" t="s">
        <v>1470</v>
      </c>
      <c r="G638" s="204" t="s">
        <v>304</v>
      </c>
      <c r="H638" s="205">
        <v>1.2999999999999999E-2</v>
      </c>
      <c r="I638" s="206"/>
      <c r="J638" s="207">
        <f>ROUND(I638*H638,2)</f>
        <v>0</v>
      </c>
      <c r="K638" s="203" t="s">
        <v>30</v>
      </c>
      <c r="L638" s="61"/>
      <c r="M638" s="208" t="s">
        <v>30</v>
      </c>
      <c r="N638" s="209" t="s">
        <v>45</v>
      </c>
      <c r="O638" s="42"/>
      <c r="P638" s="210">
        <f>O638*H638</f>
        <v>0</v>
      </c>
      <c r="Q638" s="210">
        <v>0</v>
      </c>
      <c r="R638" s="210">
        <f>Q638*H638</f>
        <v>0</v>
      </c>
      <c r="S638" s="210">
        <v>0</v>
      </c>
      <c r="T638" s="211">
        <f>S638*H638</f>
        <v>0</v>
      </c>
      <c r="AR638" s="24" t="s">
        <v>295</v>
      </c>
      <c r="AT638" s="24" t="s">
        <v>188</v>
      </c>
      <c r="AU638" s="24" t="s">
        <v>82</v>
      </c>
      <c r="AY638" s="24" t="s">
        <v>186</v>
      </c>
      <c r="BE638" s="212">
        <f>IF(N638="základní",J638,0)</f>
        <v>0</v>
      </c>
      <c r="BF638" s="212">
        <f>IF(N638="snížená",J638,0)</f>
        <v>0</v>
      </c>
      <c r="BG638" s="212">
        <f>IF(N638="zákl. přenesená",J638,0)</f>
        <v>0</v>
      </c>
      <c r="BH638" s="212">
        <f>IF(N638="sníž. přenesená",J638,0)</f>
        <v>0</v>
      </c>
      <c r="BI638" s="212">
        <f>IF(N638="nulová",J638,0)</f>
        <v>0</v>
      </c>
      <c r="BJ638" s="24" t="s">
        <v>82</v>
      </c>
      <c r="BK638" s="212">
        <f>ROUND(I638*H638,2)</f>
        <v>0</v>
      </c>
      <c r="BL638" s="24" t="s">
        <v>295</v>
      </c>
      <c r="BM638" s="24" t="s">
        <v>1471</v>
      </c>
    </row>
    <row r="639" spans="2:65" s="1" customFormat="1" ht="16.5" customHeight="1">
      <c r="B639" s="41"/>
      <c r="C639" s="201" t="s">
        <v>1472</v>
      </c>
      <c r="D639" s="201" t="s">
        <v>188</v>
      </c>
      <c r="E639" s="202" t="s">
        <v>1473</v>
      </c>
      <c r="F639" s="203" t="s">
        <v>1474</v>
      </c>
      <c r="G639" s="204" t="s">
        <v>304</v>
      </c>
      <c r="H639" s="205">
        <v>1.2999999999999999E-2</v>
      </c>
      <c r="I639" s="206"/>
      <c r="J639" s="207">
        <f>ROUND(I639*H639,2)</f>
        <v>0</v>
      </c>
      <c r="K639" s="203" t="s">
        <v>30</v>
      </c>
      <c r="L639" s="61"/>
      <c r="M639" s="208" t="s">
        <v>30</v>
      </c>
      <c r="N639" s="209" t="s">
        <v>45</v>
      </c>
      <c r="O639" s="42"/>
      <c r="P639" s="210">
        <f>O639*H639</f>
        <v>0</v>
      </c>
      <c r="Q639" s="210">
        <v>0</v>
      </c>
      <c r="R639" s="210">
        <f>Q639*H639</f>
        <v>0</v>
      </c>
      <c r="S639" s="210">
        <v>0</v>
      </c>
      <c r="T639" s="211">
        <f>S639*H639</f>
        <v>0</v>
      </c>
      <c r="AR639" s="24" t="s">
        <v>295</v>
      </c>
      <c r="AT639" s="24" t="s">
        <v>188</v>
      </c>
      <c r="AU639" s="24" t="s">
        <v>82</v>
      </c>
      <c r="AY639" s="24" t="s">
        <v>186</v>
      </c>
      <c r="BE639" s="212">
        <f>IF(N639="základní",J639,0)</f>
        <v>0</v>
      </c>
      <c r="BF639" s="212">
        <f>IF(N639="snížená",J639,0)</f>
        <v>0</v>
      </c>
      <c r="BG639" s="212">
        <f>IF(N639="zákl. přenesená",J639,0)</f>
        <v>0</v>
      </c>
      <c r="BH639" s="212">
        <f>IF(N639="sníž. přenesená",J639,0)</f>
        <v>0</v>
      </c>
      <c r="BI639" s="212">
        <f>IF(N639="nulová",J639,0)</f>
        <v>0</v>
      </c>
      <c r="BJ639" s="24" t="s">
        <v>82</v>
      </c>
      <c r="BK639" s="212">
        <f>ROUND(I639*H639,2)</f>
        <v>0</v>
      </c>
      <c r="BL639" s="24" t="s">
        <v>295</v>
      </c>
      <c r="BM639" s="24" t="s">
        <v>1475</v>
      </c>
    </row>
    <row r="640" spans="2:65" s="1" customFormat="1" ht="16.5" customHeight="1">
      <c r="B640" s="41"/>
      <c r="C640" s="201" t="s">
        <v>1476</v>
      </c>
      <c r="D640" s="201" t="s">
        <v>188</v>
      </c>
      <c r="E640" s="202" t="s">
        <v>1477</v>
      </c>
      <c r="F640" s="203" t="s">
        <v>1478</v>
      </c>
      <c r="G640" s="204" t="s">
        <v>461</v>
      </c>
      <c r="H640" s="205">
        <v>2</v>
      </c>
      <c r="I640" s="206"/>
      <c r="J640" s="207">
        <f>ROUND(I640*H640,2)</f>
        <v>0</v>
      </c>
      <c r="K640" s="203" t="s">
        <v>30</v>
      </c>
      <c r="L640" s="61"/>
      <c r="M640" s="208" t="s">
        <v>30</v>
      </c>
      <c r="N640" s="209" t="s">
        <v>45</v>
      </c>
      <c r="O640" s="42"/>
      <c r="P640" s="210">
        <f>O640*H640</f>
        <v>0</v>
      </c>
      <c r="Q640" s="210">
        <v>1.60097E-4</v>
      </c>
      <c r="R640" s="210">
        <f>Q640*H640</f>
        <v>3.2019399999999999E-4</v>
      </c>
      <c r="S640" s="210">
        <v>0</v>
      </c>
      <c r="T640" s="211">
        <f>S640*H640</f>
        <v>0</v>
      </c>
      <c r="AR640" s="24" t="s">
        <v>295</v>
      </c>
      <c r="AT640" s="24" t="s">
        <v>188</v>
      </c>
      <c r="AU640" s="24" t="s">
        <v>82</v>
      </c>
      <c r="AY640" s="24" t="s">
        <v>186</v>
      </c>
      <c r="BE640" s="212">
        <f>IF(N640="základní",J640,0)</f>
        <v>0</v>
      </c>
      <c r="BF640" s="212">
        <f>IF(N640="snížená",J640,0)</f>
        <v>0</v>
      </c>
      <c r="BG640" s="212">
        <f>IF(N640="zákl. přenesená",J640,0)</f>
        <v>0</v>
      </c>
      <c r="BH640" s="212">
        <f>IF(N640="sníž. přenesená",J640,0)</f>
        <v>0</v>
      </c>
      <c r="BI640" s="212">
        <f>IF(N640="nulová",J640,0)</f>
        <v>0</v>
      </c>
      <c r="BJ640" s="24" t="s">
        <v>82</v>
      </c>
      <c r="BK640" s="212">
        <f>ROUND(I640*H640,2)</f>
        <v>0</v>
      </c>
      <c r="BL640" s="24" t="s">
        <v>295</v>
      </c>
      <c r="BM640" s="24" t="s">
        <v>1479</v>
      </c>
    </row>
    <row r="641" spans="2:65" s="12" customFormat="1" ht="13.5">
      <c r="B641" s="216"/>
      <c r="C641" s="217"/>
      <c r="D641" s="213" t="s">
        <v>197</v>
      </c>
      <c r="E641" s="218" t="s">
        <v>30</v>
      </c>
      <c r="F641" s="219" t="s">
        <v>84</v>
      </c>
      <c r="G641" s="217"/>
      <c r="H641" s="220">
        <v>2</v>
      </c>
      <c r="I641" s="221"/>
      <c r="J641" s="217"/>
      <c r="K641" s="217"/>
      <c r="L641" s="222"/>
      <c r="M641" s="223"/>
      <c r="N641" s="224"/>
      <c r="O641" s="224"/>
      <c r="P641" s="224"/>
      <c r="Q641" s="224"/>
      <c r="R641" s="224"/>
      <c r="S641" s="224"/>
      <c r="T641" s="225"/>
      <c r="AT641" s="226" t="s">
        <v>197</v>
      </c>
      <c r="AU641" s="226" t="s">
        <v>82</v>
      </c>
      <c r="AV641" s="12" t="s">
        <v>84</v>
      </c>
      <c r="AW641" s="12" t="s">
        <v>37</v>
      </c>
      <c r="AX641" s="12" t="s">
        <v>74</v>
      </c>
      <c r="AY641" s="226" t="s">
        <v>186</v>
      </c>
    </row>
    <row r="642" spans="2:65" s="14" customFormat="1" ht="13.5">
      <c r="B642" s="237"/>
      <c r="C642" s="238"/>
      <c r="D642" s="213" t="s">
        <v>197</v>
      </c>
      <c r="E642" s="239" t="s">
        <v>30</v>
      </c>
      <c r="F642" s="240" t="s">
        <v>235</v>
      </c>
      <c r="G642" s="238"/>
      <c r="H642" s="241">
        <v>2</v>
      </c>
      <c r="I642" s="242"/>
      <c r="J642" s="238"/>
      <c r="K642" s="238"/>
      <c r="L642" s="243"/>
      <c r="M642" s="244"/>
      <c r="N642" s="245"/>
      <c r="O642" s="245"/>
      <c r="P642" s="245"/>
      <c r="Q642" s="245"/>
      <c r="R642" s="245"/>
      <c r="S642" s="245"/>
      <c r="T642" s="246"/>
      <c r="AT642" s="247" t="s">
        <v>197</v>
      </c>
      <c r="AU642" s="247" t="s">
        <v>82</v>
      </c>
      <c r="AV642" s="14" t="s">
        <v>193</v>
      </c>
      <c r="AW642" s="14" t="s">
        <v>37</v>
      </c>
      <c r="AX642" s="14" t="s">
        <v>82</v>
      </c>
      <c r="AY642" s="247" t="s">
        <v>186</v>
      </c>
    </row>
    <row r="643" spans="2:65" s="1" customFormat="1" ht="16.5" customHeight="1">
      <c r="B643" s="41"/>
      <c r="C643" s="249" t="s">
        <v>1480</v>
      </c>
      <c r="D643" s="249" t="s">
        <v>301</v>
      </c>
      <c r="E643" s="250" t="s">
        <v>1481</v>
      </c>
      <c r="F643" s="251" t="s">
        <v>1482</v>
      </c>
      <c r="G643" s="252" t="s">
        <v>461</v>
      </c>
      <c r="H643" s="253">
        <v>2</v>
      </c>
      <c r="I643" s="254"/>
      <c r="J643" s="255">
        <f>ROUND(I643*H643,2)</f>
        <v>0</v>
      </c>
      <c r="K643" s="251" t="s">
        <v>30</v>
      </c>
      <c r="L643" s="256"/>
      <c r="M643" s="257" t="s">
        <v>30</v>
      </c>
      <c r="N643" s="258" t="s">
        <v>45</v>
      </c>
      <c r="O643" s="42"/>
      <c r="P643" s="210">
        <f>O643*H643</f>
        <v>0</v>
      </c>
      <c r="Q643" s="210">
        <v>1.8E-3</v>
      </c>
      <c r="R643" s="210">
        <f>Q643*H643</f>
        <v>3.5999999999999999E-3</v>
      </c>
      <c r="S643" s="210">
        <v>0</v>
      </c>
      <c r="T643" s="211">
        <f>S643*H643</f>
        <v>0</v>
      </c>
      <c r="AR643" s="24" t="s">
        <v>384</v>
      </c>
      <c r="AT643" s="24" t="s">
        <v>301</v>
      </c>
      <c r="AU643" s="24" t="s">
        <v>82</v>
      </c>
      <c r="AY643" s="24" t="s">
        <v>186</v>
      </c>
      <c r="BE643" s="212">
        <f>IF(N643="základní",J643,0)</f>
        <v>0</v>
      </c>
      <c r="BF643" s="212">
        <f>IF(N643="snížená",J643,0)</f>
        <v>0</v>
      </c>
      <c r="BG643" s="212">
        <f>IF(N643="zákl. přenesená",J643,0)</f>
        <v>0</v>
      </c>
      <c r="BH643" s="212">
        <f>IF(N643="sníž. přenesená",J643,0)</f>
        <v>0</v>
      </c>
      <c r="BI643" s="212">
        <f>IF(N643="nulová",J643,0)</f>
        <v>0</v>
      </c>
      <c r="BJ643" s="24" t="s">
        <v>82</v>
      </c>
      <c r="BK643" s="212">
        <f>ROUND(I643*H643,2)</f>
        <v>0</v>
      </c>
      <c r="BL643" s="24" t="s">
        <v>295</v>
      </c>
      <c r="BM643" s="24" t="s">
        <v>1483</v>
      </c>
    </row>
    <row r="644" spans="2:65" s="1" customFormat="1" ht="25.5" customHeight="1">
      <c r="B644" s="41"/>
      <c r="C644" s="201" t="s">
        <v>1484</v>
      </c>
      <c r="D644" s="201" t="s">
        <v>188</v>
      </c>
      <c r="E644" s="202" t="s">
        <v>1485</v>
      </c>
      <c r="F644" s="203" t="s">
        <v>1486</v>
      </c>
      <c r="G644" s="204" t="s">
        <v>461</v>
      </c>
      <c r="H644" s="205">
        <v>4</v>
      </c>
      <c r="I644" s="206"/>
      <c r="J644" s="207">
        <f>ROUND(I644*H644,2)</f>
        <v>0</v>
      </c>
      <c r="K644" s="203" t="s">
        <v>30</v>
      </c>
      <c r="L644" s="61"/>
      <c r="M644" s="208" t="s">
        <v>30</v>
      </c>
      <c r="N644" s="209" t="s">
        <v>45</v>
      </c>
      <c r="O644" s="42"/>
      <c r="P644" s="210">
        <f>O644*H644</f>
        <v>0</v>
      </c>
      <c r="Q644" s="210">
        <v>0.01</v>
      </c>
      <c r="R644" s="210">
        <f>Q644*H644</f>
        <v>0.04</v>
      </c>
      <c r="S644" s="210">
        <v>0</v>
      </c>
      <c r="T644" s="211">
        <f>S644*H644</f>
        <v>0</v>
      </c>
      <c r="AR644" s="24" t="s">
        <v>295</v>
      </c>
      <c r="AT644" s="24" t="s">
        <v>188</v>
      </c>
      <c r="AU644" s="24" t="s">
        <v>82</v>
      </c>
      <c r="AY644" s="24" t="s">
        <v>186</v>
      </c>
      <c r="BE644" s="212">
        <f>IF(N644="základní",J644,0)</f>
        <v>0</v>
      </c>
      <c r="BF644" s="212">
        <f>IF(N644="snížená",J644,0)</f>
        <v>0</v>
      </c>
      <c r="BG644" s="212">
        <f>IF(N644="zákl. přenesená",J644,0)</f>
        <v>0</v>
      </c>
      <c r="BH644" s="212">
        <f>IF(N644="sníž. přenesená",J644,0)</f>
        <v>0</v>
      </c>
      <c r="BI644" s="212">
        <f>IF(N644="nulová",J644,0)</f>
        <v>0</v>
      </c>
      <c r="BJ644" s="24" t="s">
        <v>82</v>
      </c>
      <c r="BK644" s="212">
        <f>ROUND(I644*H644,2)</f>
        <v>0</v>
      </c>
      <c r="BL644" s="24" t="s">
        <v>295</v>
      </c>
      <c r="BM644" s="24" t="s">
        <v>1487</v>
      </c>
    </row>
    <row r="645" spans="2:65" s="12" customFormat="1" ht="13.5">
      <c r="B645" s="216"/>
      <c r="C645" s="217"/>
      <c r="D645" s="213" t="s">
        <v>197</v>
      </c>
      <c r="E645" s="218" t="s">
        <v>30</v>
      </c>
      <c r="F645" s="219" t="s">
        <v>193</v>
      </c>
      <c r="G645" s="217"/>
      <c r="H645" s="220">
        <v>4</v>
      </c>
      <c r="I645" s="221"/>
      <c r="J645" s="217"/>
      <c r="K645" s="217"/>
      <c r="L645" s="222"/>
      <c r="M645" s="223"/>
      <c r="N645" s="224"/>
      <c r="O645" s="224"/>
      <c r="P645" s="224"/>
      <c r="Q645" s="224"/>
      <c r="R645" s="224"/>
      <c r="S645" s="224"/>
      <c r="T645" s="225"/>
      <c r="AT645" s="226" t="s">
        <v>197</v>
      </c>
      <c r="AU645" s="226" t="s">
        <v>82</v>
      </c>
      <c r="AV645" s="12" t="s">
        <v>84</v>
      </c>
      <c r="AW645" s="12" t="s">
        <v>37</v>
      </c>
      <c r="AX645" s="12" t="s">
        <v>74</v>
      </c>
      <c r="AY645" s="226" t="s">
        <v>186</v>
      </c>
    </row>
    <row r="646" spans="2:65" s="14" customFormat="1" ht="13.5">
      <c r="B646" s="237"/>
      <c r="C646" s="238"/>
      <c r="D646" s="213" t="s">
        <v>197</v>
      </c>
      <c r="E646" s="239" t="s">
        <v>30</v>
      </c>
      <c r="F646" s="240" t="s">
        <v>235</v>
      </c>
      <c r="G646" s="238"/>
      <c r="H646" s="241">
        <v>4</v>
      </c>
      <c r="I646" s="242"/>
      <c r="J646" s="238"/>
      <c r="K646" s="238"/>
      <c r="L646" s="243"/>
      <c r="M646" s="244"/>
      <c r="N646" s="245"/>
      <c r="O646" s="245"/>
      <c r="P646" s="245"/>
      <c r="Q646" s="245"/>
      <c r="R646" s="245"/>
      <c r="S646" s="245"/>
      <c r="T646" s="246"/>
      <c r="AT646" s="247" t="s">
        <v>197</v>
      </c>
      <c r="AU646" s="247" t="s">
        <v>82</v>
      </c>
      <c r="AV646" s="14" t="s">
        <v>193</v>
      </c>
      <c r="AW646" s="14" t="s">
        <v>37</v>
      </c>
      <c r="AX646" s="14" t="s">
        <v>82</v>
      </c>
      <c r="AY646" s="247" t="s">
        <v>186</v>
      </c>
    </row>
    <row r="647" spans="2:65" s="1" customFormat="1" ht="16.5" customHeight="1">
      <c r="B647" s="41"/>
      <c r="C647" s="201" t="s">
        <v>1488</v>
      </c>
      <c r="D647" s="201" t="s">
        <v>188</v>
      </c>
      <c r="E647" s="202" t="s">
        <v>1367</v>
      </c>
      <c r="F647" s="203" t="s">
        <v>1368</v>
      </c>
      <c r="G647" s="204" t="s">
        <v>304</v>
      </c>
      <c r="H647" s="205">
        <v>4.3999999999999997E-2</v>
      </c>
      <c r="I647" s="206"/>
      <c r="J647" s="207">
        <f>ROUND(I647*H647,2)</f>
        <v>0</v>
      </c>
      <c r="K647" s="203" t="s">
        <v>30</v>
      </c>
      <c r="L647" s="61"/>
      <c r="M647" s="208" t="s">
        <v>30</v>
      </c>
      <c r="N647" s="209" t="s">
        <v>45</v>
      </c>
      <c r="O647" s="42"/>
      <c r="P647" s="210">
        <f>O647*H647</f>
        <v>0</v>
      </c>
      <c r="Q647" s="210">
        <v>0</v>
      </c>
      <c r="R647" s="210">
        <f>Q647*H647</f>
        <v>0</v>
      </c>
      <c r="S647" s="210">
        <v>0</v>
      </c>
      <c r="T647" s="211">
        <f>S647*H647</f>
        <v>0</v>
      </c>
      <c r="AR647" s="24" t="s">
        <v>295</v>
      </c>
      <c r="AT647" s="24" t="s">
        <v>188</v>
      </c>
      <c r="AU647" s="24" t="s">
        <v>82</v>
      </c>
      <c r="AY647" s="24" t="s">
        <v>186</v>
      </c>
      <c r="BE647" s="212">
        <f>IF(N647="základní",J647,0)</f>
        <v>0</v>
      </c>
      <c r="BF647" s="212">
        <f>IF(N647="snížená",J647,0)</f>
        <v>0</v>
      </c>
      <c r="BG647" s="212">
        <f>IF(N647="zákl. přenesená",J647,0)</f>
        <v>0</v>
      </c>
      <c r="BH647" s="212">
        <f>IF(N647="sníž. přenesená",J647,0)</f>
        <v>0</v>
      </c>
      <c r="BI647" s="212">
        <f>IF(N647="nulová",J647,0)</f>
        <v>0</v>
      </c>
      <c r="BJ647" s="24" t="s">
        <v>82</v>
      </c>
      <c r="BK647" s="212">
        <f>ROUND(I647*H647,2)</f>
        <v>0</v>
      </c>
      <c r="BL647" s="24" t="s">
        <v>295</v>
      </c>
      <c r="BM647" s="24" t="s">
        <v>1489</v>
      </c>
    </row>
    <row r="648" spans="2:65" s="1" customFormat="1" ht="16.5" customHeight="1">
      <c r="B648" s="41"/>
      <c r="C648" s="201" t="s">
        <v>1490</v>
      </c>
      <c r="D648" s="201" t="s">
        <v>188</v>
      </c>
      <c r="E648" s="202" t="s">
        <v>1371</v>
      </c>
      <c r="F648" s="203" t="s">
        <v>1372</v>
      </c>
      <c r="G648" s="204" t="s">
        <v>304</v>
      </c>
      <c r="H648" s="205">
        <v>4.3999999999999997E-2</v>
      </c>
      <c r="I648" s="206"/>
      <c r="J648" s="207">
        <f>ROUND(I648*H648,2)</f>
        <v>0</v>
      </c>
      <c r="K648" s="203" t="s">
        <v>30</v>
      </c>
      <c r="L648" s="61"/>
      <c r="M648" s="208" t="s">
        <v>30</v>
      </c>
      <c r="N648" s="265" t="s">
        <v>45</v>
      </c>
      <c r="O648" s="260"/>
      <c r="P648" s="266">
        <f>O648*H648</f>
        <v>0</v>
      </c>
      <c r="Q648" s="266">
        <v>0</v>
      </c>
      <c r="R648" s="266">
        <f>Q648*H648</f>
        <v>0</v>
      </c>
      <c r="S648" s="266">
        <v>0</v>
      </c>
      <c r="T648" s="267">
        <f>S648*H648</f>
        <v>0</v>
      </c>
      <c r="AR648" s="24" t="s">
        <v>295</v>
      </c>
      <c r="AT648" s="24" t="s">
        <v>188</v>
      </c>
      <c r="AU648" s="24" t="s">
        <v>82</v>
      </c>
      <c r="AY648" s="24" t="s">
        <v>186</v>
      </c>
      <c r="BE648" s="212">
        <f>IF(N648="základní",J648,0)</f>
        <v>0</v>
      </c>
      <c r="BF648" s="212">
        <f>IF(N648="snížená",J648,0)</f>
        <v>0</v>
      </c>
      <c r="BG648" s="212">
        <f>IF(N648="zákl. přenesená",J648,0)</f>
        <v>0</v>
      </c>
      <c r="BH648" s="212">
        <f>IF(N648="sníž. přenesená",J648,0)</f>
        <v>0</v>
      </c>
      <c r="BI648" s="212">
        <f>IF(N648="nulová",J648,0)</f>
        <v>0</v>
      </c>
      <c r="BJ648" s="24" t="s">
        <v>82</v>
      </c>
      <c r="BK648" s="212">
        <f>ROUND(I648*H648,2)</f>
        <v>0</v>
      </c>
      <c r="BL648" s="24" t="s">
        <v>295</v>
      </c>
      <c r="BM648" s="24" t="s">
        <v>1491</v>
      </c>
    </row>
    <row r="649" spans="2:65" s="1" customFormat="1" ht="6.95" customHeight="1">
      <c r="B649" s="56"/>
      <c r="C649" s="57"/>
      <c r="D649" s="57"/>
      <c r="E649" s="57"/>
      <c r="F649" s="57"/>
      <c r="G649" s="57"/>
      <c r="H649" s="57"/>
      <c r="I649" s="148"/>
      <c r="J649" s="57"/>
      <c r="K649" s="57"/>
      <c r="L649" s="61"/>
    </row>
  </sheetData>
  <sheetProtection algorithmName="SHA-512" hashValue="Ui8zsQRLDJDkPi5cq9VJ6p0dX2WHnNDSYQKoGXwJKuRrdcLVatYAxoiCnYYKkRoq8RJ6xlEscwmXy9VcQaIiVA==" saltValue="jdXHoFjGSltbJP+02XCMa0tU9sox/TLB2rZx8ZxLjMnui9Tp8jPpR/RLr5Bl4VJD+ZNIEJenXJD9lYigmaD4wg==" spinCount="100000" sheet="1" objects="1" scenarios="1" formatColumns="0" formatRows="0" autoFilter="0"/>
  <autoFilter ref="C96:K648" xr:uid="{00000000-0009-0000-0000-000003000000}"/>
  <mergeCells count="13">
    <mergeCell ref="E89:H89"/>
    <mergeCell ref="G1:H1"/>
    <mergeCell ref="L2:V2"/>
    <mergeCell ref="E49:H49"/>
    <mergeCell ref="E51:H51"/>
    <mergeCell ref="J55:J56"/>
    <mergeCell ref="E85:H85"/>
    <mergeCell ref="E87:H87"/>
    <mergeCell ref="E7:H7"/>
    <mergeCell ref="E9:H9"/>
    <mergeCell ref="E11:H11"/>
    <mergeCell ref="E26:H26"/>
    <mergeCell ref="E47:H47"/>
  </mergeCells>
  <hyperlinks>
    <hyperlink ref="F1:G1" location="C2" display="1) Krycí list soupisu" xr:uid="{00000000-0004-0000-0300-000000000000}"/>
    <hyperlink ref="G1:H1" location="C58" display="2) Rekapitulace" xr:uid="{00000000-0004-0000-0300-000001000000}"/>
    <hyperlink ref="J1" location="C96" display="3) Soupis prací" xr:uid="{00000000-0004-0000-0300-000002000000}"/>
    <hyperlink ref="L1:V1" location="'Rekapitulace stavby'!C2" display="Rekapitulace stavby" xr:uid="{00000000-0004-0000-03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R30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147</v>
      </c>
      <c r="G1" s="399" t="s">
        <v>148</v>
      </c>
      <c r="H1" s="399"/>
      <c r="I1" s="124"/>
      <c r="J1" s="123" t="s">
        <v>149</v>
      </c>
      <c r="K1" s="122" t="s">
        <v>150</v>
      </c>
      <c r="L1" s="123" t="s">
        <v>151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98</v>
      </c>
    </row>
    <row r="3" spans="1:70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152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1:70" ht="16.5" customHeight="1">
      <c r="B7" s="28"/>
      <c r="C7" s="29"/>
      <c r="D7" s="29"/>
      <c r="E7" s="391" t="str">
        <f>'Rekapitulace stavby'!K6</f>
        <v>Revitalizace koupaliště Lhotka, Praha 4 - 2.etapa</v>
      </c>
      <c r="F7" s="392"/>
      <c r="G7" s="392"/>
      <c r="H7" s="392"/>
      <c r="I7" s="126"/>
      <c r="J7" s="29"/>
      <c r="K7" s="31"/>
    </row>
    <row r="8" spans="1:70">
      <c r="B8" s="28"/>
      <c r="C8" s="29"/>
      <c r="D8" s="37" t="s">
        <v>153</v>
      </c>
      <c r="E8" s="29"/>
      <c r="F8" s="29"/>
      <c r="G8" s="29"/>
      <c r="H8" s="29"/>
      <c r="I8" s="126"/>
      <c r="J8" s="29"/>
      <c r="K8" s="31"/>
    </row>
    <row r="9" spans="1:70" s="1" customFormat="1" ht="16.5" customHeight="1">
      <c r="B9" s="41"/>
      <c r="C9" s="42"/>
      <c r="D9" s="42"/>
      <c r="E9" s="391" t="s">
        <v>878</v>
      </c>
      <c r="F9" s="394"/>
      <c r="G9" s="394"/>
      <c r="H9" s="394"/>
      <c r="I9" s="127"/>
      <c r="J9" s="42"/>
      <c r="K9" s="45"/>
    </row>
    <row r="10" spans="1:70" s="1" customFormat="1">
      <c r="B10" s="41"/>
      <c r="C10" s="42"/>
      <c r="D10" s="37" t="s">
        <v>879</v>
      </c>
      <c r="E10" s="42"/>
      <c r="F10" s="42"/>
      <c r="G10" s="42"/>
      <c r="H10" s="42"/>
      <c r="I10" s="127"/>
      <c r="J10" s="42"/>
      <c r="K10" s="45"/>
    </row>
    <row r="11" spans="1:70" s="1" customFormat="1" ht="36.950000000000003" customHeight="1">
      <c r="B11" s="41"/>
      <c r="C11" s="42"/>
      <c r="D11" s="42"/>
      <c r="E11" s="393" t="s">
        <v>1492</v>
      </c>
      <c r="F11" s="394"/>
      <c r="G11" s="394"/>
      <c r="H11" s="394"/>
      <c r="I11" s="127"/>
      <c r="J11" s="42"/>
      <c r="K11" s="45"/>
    </row>
    <row r="12" spans="1:70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1:70" s="1" customFormat="1" ht="14.45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8" t="s">
        <v>22</v>
      </c>
      <c r="J13" s="35" t="s">
        <v>30</v>
      </c>
      <c r="K13" s="45"/>
    </row>
    <row r="14" spans="1:70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8" t="s">
        <v>26</v>
      </c>
      <c r="J14" s="129" t="str">
        <f>'Rekapitulace stavby'!AN8</f>
        <v>10. 8. 2018</v>
      </c>
      <c r="K14" s="45"/>
    </row>
    <row r="15" spans="1:70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1:70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8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8" t="s">
        <v>32</v>
      </c>
      <c r="J17" s="35" t="s">
        <v>30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33</v>
      </c>
      <c r="E19" s="42"/>
      <c r="F19" s="42"/>
      <c r="G19" s="42"/>
      <c r="H19" s="42"/>
      <c r="I19" s="128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35</v>
      </c>
      <c r="E22" s="42"/>
      <c r="F22" s="42"/>
      <c r="G22" s="42"/>
      <c r="H22" s="42"/>
      <c r="I22" s="128" t="s">
        <v>29</v>
      </c>
      <c r="J22" s="35" t="s">
        <v>30</v>
      </c>
      <c r="K22" s="45"/>
    </row>
    <row r="23" spans="2:11" s="1" customFormat="1" ht="18" customHeight="1">
      <c r="B23" s="41"/>
      <c r="C23" s="42"/>
      <c r="D23" s="42"/>
      <c r="E23" s="35" t="s">
        <v>36</v>
      </c>
      <c r="F23" s="42"/>
      <c r="G23" s="42"/>
      <c r="H23" s="42"/>
      <c r="I23" s="128" t="s">
        <v>32</v>
      </c>
      <c r="J23" s="35" t="s">
        <v>30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38</v>
      </c>
      <c r="E25" s="42"/>
      <c r="F25" s="42"/>
      <c r="G25" s="42"/>
      <c r="H25" s="42"/>
      <c r="I25" s="127"/>
      <c r="J25" s="42"/>
      <c r="K25" s="45"/>
    </row>
    <row r="26" spans="2:11" s="7" customFormat="1" ht="16.5" customHeight="1">
      <c r="B26" s="130"/>
      <c r="C26" s="131"/>
      <c r="D26" s="131"/>
      <c r="E26" s="367" t="s">
        <v>30</v>
      </c>
      <c r="F26" s="367"/>
      <c r="G26" s="367"/>
      <c r="H26" s="367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40</v>
      </c>
      <c r="E29" s="42"/>
      <c r="F29" s="42"/>
      <c r="G29" s="42"/>
      <c r="H29" s="42"/>
      <c r="I29" s="127"/>
      <c r="J29" s="137">
        <f>ROUND(J91,2)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42</v>
      </c>
      <c r="G31" s="42"/>
      <c r="H31" s="42"/>
      <c r="I31" s="138" t="s">
        <v>41</v>
      </c>
      <c r="J31" s="46" t="s">
        <v>43</v>
      </c>
      <c r="K31" s="45"/>
    </row>
    <row r="32" spans="2:11" s="1" customFormat="1" ht="14.45" customHeight="1">
      <c r="B32" s="41"/>
      <c r="C32" s="42"/>
      <c r="D32" s="49" t="s">
        <v>44</v>
      </c>
      <c r="E32" s="49" t="s">
        <v>45</v>
      </c>
      <c r="F32" s="139">
        <f>ROUND(SUM(BE91:BE300), 2)</f>
        <v>0</v>
      </c>
      <c r="G32" s="42"/>
      <c r="H32" s="42"/>
      <c r="I32" s="140">
        <v>0.21</v>
      </c>
      <c r="J32" s="139">
        <f>ROUND(ROUND((SUM(BE91:BE300)), 2)*I32, 2)</f>
        <v>0</v>
      </c>
      <c r="K32" s="45"/>
    </row>
    <row r="33" spans="2:11" s="1" customFormat="1" ht="14.45" customHeight="1">
      <c r="B33" s="41"/>
      <c r="C33" s="42"/>
      <c r="D33" s="42"/>
      <c r="E33" s="49" t="s">
        <v>46</v>
      </c>
      <c r="F33" s="139">
        <f>ROUND(SUM(BF91:BF300), 2)</f>
        <v>0</v>
      </c>
      <c r="G33" s="42"/>
      <c r="H33" s="42"/>
      <c r="I33" s="140">
        <v>0.15</v>
      </c>
      <c r="J33" s="139">
        <f>ROUND(ROUND((SUM(BF91:BF300)), 2)*I33, 2)</f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47</v>
      </c>
      <c r="F34" s="139">
        <f>ROUND(SUM(BG91:BG300), 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hidden="1" customHeight="1">
      <c r="B35" s="41"/>
      <c r="C35" s="42"/>
      <c r="D35" s="42"/>
      <c r="E35" s="49" t="s">
        <v>48</v>
      </c>
      <c r="F35" s="139">
        <f>ROUND(SUM(BH91:BH300), 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hidden="1" customHeight="1">
      <c r="B36" s="41"/>
      <c r="C36" s="42"/>
      <c r="D36" s="42"/>
      <c r="E36" s="49" t="s">
        <v>49</v>
      </c>
      <c r="F36" s="139">
        <f>ROUND(SUM(BI91:BI300), 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50</v>
      </c>
      <c r="E38" s="79"/>
      <c r="F38" s="79"/>
      <c r="G38" s="143" t="s">
        <v>51</v>
      </c>
      <c r="H38" s="144" t="s">
        <v>52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0000000000003" customHeight="1">
      <c r="B44" s="41"/>
      <c r="C44" s="30" t="s">
        <v>155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6.5" customHeight="1">
      <c r="B47" s="41"/>
      <c r="C47" s="42"/>
      <c r="D47" s="42"/>
      <c r="E47" s="391" t="str">
        <f>E7</f>
        <v>Revitalizace koupaliště Lhotka, Praha 4 - 2.etapa</v>
      </c>
      <c r="F47" s="392"/>
      <c r="G47" s="392"/>
      <c r="H47" s="392"/>
      <c r="I47" s="127"/>
      <c r="J47" s="42"/>
      <c r="K47" s="45"/>
    </row>
    <row r="48" spans="2:11">
      <c r="B48" s="28"/>
      <c r="C48" s="37" t="s">
        <v>153</v>
      </c>
      <c r="D48" s="29"/>
      <c r="E48" s="29"/>
      <c r="F48" s="29"/>
      <c r="G48" s="29"/>
      <c r="H48" s="29"/>
      <c r="I48" s="126"/>
      <c r="J48" s="29"/>
      <c r="K48" s="31"/>
    </row>
    <row r="49" spans="2:47" s="1" customFormat="1" ht="16.5" customHeight="1">
      <c r="B49" s="41"/>
      <c r="C49" s="42"/>
      <c r="D49" s="42"/>
      <c r="E49" s="391" t="s">
        <v>878</v>
      </c>
      <c r="F49" s="394"/>
      <c r="G49" s="394"/>
      <c r="H49" s="394"/>
      <c r="I49" s="127"/>
      <c r="J49" s="42"/>
      <c r="K49" s="45"/>
    </row>
    <row r="50" spans="2:47" s="1" customFormat="1" ht="14.45" customHeight="1">
      <c r="B50" s="41"/>
      <c r="C50" s="37" t="s">
        <v>879</v>
      </c>
      <c r="D50" s="42"/>
      <c r="E50" s="42"/>
      <c r="F50" s="42"/>
      <c r="G50" s="42"/>
      <c r="H50" s="42"/>
      <c r="I50" s="127"/>
      <c r="J50" s="42"/>
      <c r="K50" s="45"/>
    </row>
    <row r="51" spans="2:47" s="1" customFormat="1" ht="17.25" customHeight="1">
      <c r="B51" s="41"/>
      <c r="C51" s="42"/>
      <c r="D51" s="42"/>
      <c r="E51" s="393" t="str">
        <f>E11</f>
        <v>SO 3.03 - Hřiště beach volejbalové</v>
      </c>
      <c r="F51" s="394"/>
      <c r="G51" s="394"/>
      <c r="H51" s="394"/>
      <c r="I51" s="127"/>
      <c r="J51" s="42"/>
      <c r="K51" s="45"/>
    </row>
    <row r="52" spans="2:47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47" s="1" customFormat="1" ht="18" customHeight="1">
      <c r="B53" s="41"/>
      <c r="C53" s="37" t="s">
        <v>24</v>
      </c>
      <c r="D53" s="42"/>
      <c r="E53" s="42"/>
      <c r="F53" s="35" t="str">
        <f>F14</f>
        <v>Praha 4, k.ú. Lhotka 728071</v>
      </c>
      <c r="G53" s="42"/>
      <c r="H53" s="42"/>
      <c r="I53" s="128" t="s">
        <v>26</v>
      </c>
      <c r="J53" s="129" t="str">
        <f>IF(J14="","",J14)</f>
        <v>10. 8. 2018</v>
      </c>
      <c r="K53" s="45"/>
    </row>
    <row r="54" spans="2:47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47" s="1" customFormat="1">
      <c r="B55" s="41"/>
      <c r="C55" s="37" t="s">
        <v>28</v>
      </c>
      <c r="D55" s="42"/>
      <c r="E55" s="42"/>
      <c r="F55" s="35" t="str">
        <f>E17</f>
        <v>Městská část Praha 4</v>
      </c>
      <c r="G55" s="42"/>
      <c r="H55" s="42"/>
      <c r="I55" s="128" t="s">
        <v>35</v>
      </c>
      <c r="J55" s="367" t="str">
        <f>E23</f>
        <v>SUNCAD, s.r.o.</v>
      </c>
      <c r="K55" s="45"/>
    </row>
    <row r="56" spans="2:47" s="1" customFormat="1" ht="14.45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27"/>
      <c r="J56" s="395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47" s="1" customFormat="1" ht="29.25" customHeight="1">
      <c r="B58" s="41"/>
      <c r="C58" s="153" t="s">
        <v>156</v>
      </c>
      <c r="D58" s="141"/>
      <c r="E58" s="141"/>
      <c r="F58" s="141"/>
      <c r="G58" s="141"/>
      <c r="H58" s="141"/>
      <c r="I58" s="154"/>
      <c r="J58" s="155" t="s">
        <v>157</v>
      </c>
      <c r="K58" s="156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158</v>
      </c>
      <c r="D60" s="42"/>
      <c r="E60" s="42"/>
      <c r="F60" s="42"/>
      <c r="G60" s="42"/>
      <c r="H60" s="42"/>
      <c r="I60" s="127"/>
      <c r="J60" s="137">
        <f>J91</f>
        <v>0</v>
      </c>
      <c r="K60" s="45"/>
      <c r="AU60" s="24" t="s">
        <v>159</v>
      </c>
    </row>
    <row r="61" spans="2:47" s="8" customFormat="1" ht="24.95" customHeight="1">
      <c r="B61" s="158"/>
      <c r="C61" s="159"/>
      <c r="D61" s="160" t="s">
        <v>160</v>
      </c>
      <c r="E61" s="161"/>
      <c r="F61" s="161"/>
      <c r="G61" s="161"/>
      <c r="H61" s="161"/>
      <c r="I61" s="162"/>
      <c r="J61" s="163">
        <f>J92</f>
        <v>0</v>
      </c>
      <c r="K61" s="164"/>
    </row>
    <row r="62" spans="2:47" s="9" customFormat="1" ht="19.899999999999999" customHeight="1">
      <c r="B62" s="165"/>
      <c r="C62" s="166"/>
      <c r="D62" s="167" t="s">
        <v>161</v>
      </c>
      <c r="E62" s="168"/>
      <c r="F62" s="168"/>
      <c r="G62" s="168"/>
      <c r="H62" s="168"/>
      <c r="I62" s="169"/>
      <c r="J62" s="170">
        <f>J93</f>
        <v>0</v>
      </c>
      <c r="K62" s="171"/>
    </row>
    <row r="63" spans="2:47" s="9" customFormat="1" ht="19.899999999999999" customHeight="1">
      <c r="B63" s="165"/>
      <c r="C63" s="166"/>
      <c r="D63" s="167" t="s">
        <v>162</v>
      </c>
      <c r="E63" s="168"/>
      <c r="F63" s="168"/>
      <c r="G63" s="168"/>
      <c r="H63" s="168"/>
      <c r="I63" s="169"/>
      <c r="J63" s="170">
        <f>J231</f>
        <v>0</v>
      </c>
      <c r="K63" s="171"/>
    </row>
    <row r="64" spans="2:47" s="9" customFormat="1" ht="19.899999999999999" customHeight="1">
      <c r="B64" s="165"/>
      <c r="C64" s="166"/>
      <c r="D64" s="167" t="s">
        <v>164</v>
      </c>
      <c r="E64" s="168"/>
      <c r="F64" s="168"/>
      <c r="G64" s="168"/>
      <c r="H64" s="168"/>
      <c r="I64" s="169"/>
      <c r="J64" s="170">
        <f>J258</f>
        <v>0</v>
      </c>
      <c r="K64" s="171"/>
    </row>
    <row r="65" spans="2:12" s="9" customFormat="1" ht="19.899999999999999" customHeight="1">
      <c r="B65" s="165"/>
      <c r="C65" s="166"/>
      <c r="D65" s="167" t="s">
        <v>165</v>
      </c>
      <c r="E65" s="168"/>
      <c r="F65" s="168"/>
      <c r="G65" s="168"/>
      <c r="H65" s="168"/>
      <c r="I65" s="169"/>
      <c r="J65" s="170">
        <f>J263</f>
        <v>0</v>
      </c>
      <c r="K65" s="171"/>
    </row>
    <row r="66" spans="2:12" s="9" customFormat="1" ht="19.899999999999999" customHeight="1">
      <c r="B66" s="165"/>
      <c r="C66" s="166"/>
      <c r="D66" s="167" t="s">
        <v>166</v>
      </c>
      <c r="E66" s="168"/>
      <c r="F66" s="168"/>
      <c r="G66" s="168"/>
      <c r="H66" s="168"/>
      <c r="I66" s="169"/>
      <c r="J66" s="170">
        <f>J270</f>
        <v>0</v>
      </c>
      <c r="K66" s="171"/>
    </row>
    <row r="67" spans="2:12" s="9" customFormat="1" ht="19.899999999999999" customHeight="1">
      <c r="B67" s="165"/>
      <c r="C67" s="166"/>
      <c r="D67" s="167" t="s">
        <v>1493</v>
      </c>
      <c r="E67" s="168"/>
      <c r="F67" s="168"/>
      <c r="G67" s="168"/>
      <c r="H67" s="168"/>
      <c r="I67" s="169"/>
      <c r="J67" s="170">
        <f>J275</f>
        <v>0</v>
      </c>
      <c r="K67" s="171"/>
    </row>
    <row r="68" spans="2:12" s="9" customFormat="1" ht="19.899999999999999" customHeight="1">
      <c r="B68" s="165"/>
      <c r="C68" s="166"/>
      <c r="D68" s="167" t="s">
        <v>169</v>
      </c>
      <c r="E68" s="168"/>
      <c r="F68" s="168"/>
      <c r="G68" s="168"/>
      <c r="H68" s="168"/>
      <c r="I68" s="169"/>
      <c r="J68" s="170">
        <f>J281</f>
        <v>0</v>
      </c>
      <c r="K68" s="171"/>
    </row>
    <row r="69" spans="2:12" s="8" customFormat="1" ht="24.95" customHeight="1">
      <c r="B69" s="158"/>
      <c r="C69" s="159"/>
      <c r="D69" s="160" t="s">
        <v>1494</v>
      </c>
      <c r="E69" s="161"/>
      <c r="F69" s="161"/>
      <c r="G69" s="161"/>
      <c r="H69" s="161"/>
      <c r="I69" s="162"/>
      <c r="J69" s="163">
        <f>J284</f>
        <v>0</v>
      </c>
      <c r="K69" s="164"/>
    </row>
    <row r="70" spans="2:12" s="1" customFormat="1" ht="21.75" customHeight="1">
      <c r="B70" s="41"/>
      <c r="C70" s="42"/>
      <c r="D70" s="42"/>
      <c r="E70" s="42"/>
      <c r="F70" s="42"/>
      <c r="G70" s="42"/>
      <c r="H70" s="42"/>
      <c r="I70" s="127"/>
      <c r="J70" s="42"/>
      <c r="K70" s="45"/>
    </row>
    <row r="71" spans="2:12" s="1" customFormat="1" ht="6.95" customHeight="1">
      <c r="B71" s="56"/>
      <c r="C71" s="57"/>
      <c r="D71" s="57"/>
      <c r="E71" s="57"/>
      <c r="F71" s="57"/>
      <c r="G71" s="57"/>
      <c r="H71" s="57"/>
      <c r="I71" s="148"/>
      <c r="J71" s="57"/>
      <c r="K71" s="58"/>
    </row>
    <row r="75" spans="2:12" s="1" customFormat="1" ht="6.95" customHeight="1">
      <c r="B75" s="59"/>
      <c r="C75" s="60"/>
      <c r="D75" s="60"/>
      <c r="E75" s="60"/>
      <c r="F75" s="60"/>
      <c r="G75" s="60"/>
      <c r="H75" s="60"/>
      <c r="I75" s="151"/>
      <c r="J75" s="60"/>
      <c r="K75" s="60"/>
      <c r="L75" s="61"/>
    </row>
    <row r="76" spans="2:12" s="1" customFormat="1" ht="36.950000000000003" customHeight="1">
      <c r="B76" s="41"/>
      <c r="C76" s="62" t="s">
        <v>170</v>
      </c>
      <c r="D76" s="63"/>
      <c r="E76" s="63"/>
      <c r="F76" s="63"/>
      <c r="G76" s="63"/>
      <c r="H76" s="63"/>
      <c r="I76" s="172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14.45" customHeight="1">
      <c r="B78" s="41"/>
      <c r="C78" s="65" t="s">
        <v>18</v>
      </c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16.5" customHeight="1">
      <c r="B79" s="41"/>
      <c r="C79" s="63"/>
      <c r="D79" s="63"/>
      <c r="E79" s="396" t="str">
        <f>E7</f>
        <v>Revitalizace koupaliště Lhotka, Praha 4 - 2.etapa</v>
      </c>
      <c r="F79" s="397"/>
      <c r="G79" s="397"/>
      <c r="H79" s="397"/>
      <c r="I79" s="172"/>
      <c r="J79" s="63"/>
      <c r="K79" s="63"/>
      <c r="L79" s="61"/>
    </row>
    <row r="80" spans="2:12">
      <c r="B80" s="28"/>
      <c r="C80" s="65" t="s">
        <v>153</v>
      </c>
      <c r="D80" s="262"/>
      <c r="E80" s="262"/>
      <c r="F80" s="262"/>
      <c r="G80" s="262"/>
      <c r="H80" s="262"/>
      <c r="J80" s="262"/>
      <c r="K80" s="262"/>
      <c r="L80" s="263"/>
    </row>
    <row r="81" spans="2:65" s="1" customFormat="1" ht="16.5" customHeight="1">
      <c r="B81" s="41"/>
      <c r="C81" s="63"/>
      <c r="D81" s="63"/>
      <c r="E81" s="396" t="s">
        <v>878</v>
      </c>
      <c r="F81" s="398"/>
      <c r="G81" s="398"/>
      <c r="H81" s="398"/>
      <c r="I81" s="172"/>
      <c r="J81" s="63"/>
      <c r="K81" s="63"/>
      <c r="L81" s="61"/>
    </row>
    <row r="82" spans="2:65" s="1" customFormat="1" ht="14.45" customHeight="1">
      <c r="B82" s="41"/>
      <c r="C82" s="65" t="s">
        <v>879</v>
      </c>
      <c r="D82" s="63"/>
      <c r="E82" s="63"/>
      <c r="F82" s="63"/>
      <c r="G82" s="63"/>
      <c r="H82" s="63"/>
      <c r="I82" s="172"/>
      <c r="J82" s="63"/>
      <c r="K82" s="63"/>
      <c r="L82" s="61"/>
    </row>
    <row r="83" spans="2:65" s="1" customFormat="1" ht="17.25" customHeight="1">
      <c r="B83" s="41"/>
      <c r="C83" s="63"/>
      <c r="D83" s="63"/>
      <c r="E83" s="384" t="str">
        <f>E11</f>
        <v>SO 3.03 - Hřiště beach volejbalové</v>
      </c>
      <c r="F83" s="398"/>
      <c r="G83" s="398"/>
      <c r="H83" s="398"/>
      <c r="I83" s="172"/>
      <c r="J83" s="63"/>
      <c r="K83" s="63"/>
      <c r="L83" s="61"/>
    </row>
    <row r="84" spans="2:65" s="1" customFormat="1" ht="6.95" customHeight="1">
      <c r="B84" s="41"/>
      <c r="C84" s="63"/>
      <c r="D84" s="63"/>
      <c r="E84" s="63"/>
      <c r="F84" s="63"/>
      <c r="G84" s="63"/>
      <c r="H84" s="63"/>
      <c r="I84" s="172"/>
      <c r="J84" s="63"/>
      <c r="K84" s="63"/>
      <c r="L84" s="61"/>
    </row>
    <row r="85" spans="2:65" s="1" customFormat="1" ht="18" customHeight="1">
      <c r="B85" s="41"/>
      <c r="C85" s="65" t="s">
        <v>24</v>
      </c>
      <c r="D85" s="63"/>
      <c r="E85" s="63"/>
      <c r="F85" s="173" t="str">
        <f>F14</f>
        <v>Praha 4, k.ú. Lhotka 728071</v>
      </c>
      <c r="G85" s="63"/>
      <c r="H85" s="63"/>
      <c r="I85" s="174" t="s">
        <v>26</v>
      </c>
      <c r="J85" s="73" t="str">
        <f>IF(J14="","",J14)</f>
        <v>10. 8. 2018</v>
      </c>
      <c r="K85" s="63"/>
      <c r="L85" s="61"/>
    </row>
    <row r="86" spans="2:65" s="1" customFormat="1" ht="6.95" customHeight="1">
      <c r="B86" s="41"/>
      <c r="C86" s="63"/>
      <c r="D86" s="63"/>
      <c r="E86" s="63"/>
      <c r="F86" s="63"/>
      <c r="G86" s="63"/>
      <c r="H86" s="63"/>
      <c r="I86" s="172"/>
      <c r="J86" s="63"/>
      <c r="K86" s="63"/>
      <c r="L86" s="61"/>
    </row>
    <row r="87" spans="2:65" s="1" customFormat="1">
      <c r="B87" s="41"/>
      <c r="C87" s="65" t="s">
        <v>28</v>
      </c>
      <c r="D87" s="63"/>
      <c r="E87" s="63"/>
      <c r="F87" s="173" t="str">
        <f>E17</f>
        <v>Městská část Praha 4</v>
      </c>
      <c r="G87" s="63"/>
      <c r="H87" s="63"/>
      <c r="I87" s="174" t="s">
        <v>35</v>
      </c>
      <c r="J87" s="173" t="str">
        <f>E23</f>
        <v>SUNCAD, s.r.o.</v>
      </c>
      <c r="K87" s="63"/>
      <c r="L87" s="61"/>
    </row>
    <row r="88" spans="2:65" s="1" customFormat="1" ht="14.45" customHeight="1">
      <c r="B88" s="41"/>
      <c r="C88" s="65" t="s">
        <v>33</v>
      </c>
      <c r="D88" s="63"/>
      <c r="E88" s="63"/>
      <c r="F88" s="173" t="str">
        <f>IF(E20="","",E20)</f>
        <v/>
      </c>
      <c r="G88" s="63"/>
      <c r="H88" s="63"/>
      <c r="I88" s="172"/>
      <c r="J88" s="63"/>
      <c r="K88" s="63"/>
      <c r="L88" s="61"/>
    </row>
    <row r="89" spans="2:65" s="1" customFormat="1" ht="10.35" customHeight="1">
      <c r="B89" s="41"/>
      <c r="C89" s="63"/>
      <c r="D89" s="63"/>
      <c r="E89" s="63"/>
      <c r="F89" s="63"/>
      <c r="G89" s="63"/>
      <c r="H89" s="63"/>
      <c r="I89" s="172"/>
      <c r="J89" s="63"/>
      <c r="K89" s="63"/>
      <c r="L89" s="61"/>
    </row>
    <row r="90" spans="2:65" s="10" customFormat="1" ht="29.25" customHeight="1">
      <c r="B90" s="175"/>
      <c r="C90" s="176" t="s">
        <v>171</v>
      </c>
      <c r="D90" s="177" t="s">
        <v>59</v>
      </c>
      <c r="E90" s="177" t="s">
        <v>55</v>
      </c>
      <c r="F90" s="177" t="s">
        <v>172</v>
      </c>
      <c r="G90" s="177" t="s">
        <v>173</v>
      </c>
      <c r="H90" s="177" t="s">
        <v>174</v>
      </c>
      <c r="I90" s="178" t="s">
        <v>175</v>
      </c>
      <c r="J90" s="177" t="s">
        <v>157</v>
      </c>
      <c r="K90" s="179" t="s">
        <v>176</v>
      </c>
      <c r="L90" s="180"/>
      <c r="M90" s="81" t="s">
        <v>177</v>
      </c>
      <c r="N90" s="82" t="s">
        <v>44</v>
      </c>
      <c r="O90" s="82" t="s">
        <v>178</v>
      </c>
      <c r="P90" s="82" t="s">
        <v>179</v>
      </c>
      <c r="Q90" s="82" t="s">
        <v>180</v>
      </c>
      <c r="R90" s="82" t="s">
        <v>181</v>
      </c>
      <c r="S90" s="82" t="s">
        <v>182</v>
      </c>
      <c r="T90" s="83" t="s">
        <v>183</v>
      </c>
    </row>
    <row r="91" spans="2:65" s="1" customFormat="1" ht="29.25" customHeight="1">
      <c r="B91" s="41"/>
      <c r="C91" s="87" t="s">
        <v>158</v>
      </c>
      <c r="D91" s="63"/>
      <c r="E91" s="63"/>
      <c r="F91" s="63"/>
      <c r="G91" s="63"/>
      <c r="H91" s="63"/>
      <c r="I91" s="172"/>
      <c r="J91" s="181">
        <f>BK91</f>
        <v>0</v>
      </c>
      <c r="K91" s="63"/>
      <c r="L91" s="61"/>
      <c r="M91" s="84"/>
      <c r="N91" s="85"/>
      <c r="O91" s="85"/>
      <c r="P91" s="182">
        <f>P92+P284</f>
        <v>0</v>
      </c>
      <c r="Q91" s="85"/>
      <c r="R91" s="182">
        <f>R92+R284</f>
        <v>40.500297719999999</v>
      </c>
      <c r="S91" s="85"/>
      <c r="T91" s="183">
        <f>T92+T284</f>
        <v>0</v>
      </c>
      <c r="AT91" s="24" t="s">
        <v>73</v>
      </c>
      <c r="AU91" s="24" t="s">
        <v>159</v>
      </c>
      <c r="BK91" s="184">
        <f>BK92+BK284</f>
        <v>0</v>
      </c>
    </row>
    <row r="92" spans="2:65" s="11" customFormat="1" ht="37.35" customHeight="1">
      <c r="B92" s="185"/>
      <c r="C92" s="186"/>
      <c r="D92" s="187" t="s">
        <v>73</v>
      </c>
      <c r="E92" s="188" t="s">
        <v>184</v>
      </c>
      <c r="F92" s="188" t="s">
        <v>185</v>
      </c>
      <c r="G92" s="186"/>
      <c r="H92" s="186"/>
      <c r="I92" s="189"/>
      <c r="J92" s="190">
        <f>BK92</f>
        <v>0</v>
      </c>
      <c r="K92" s="186"/>
      <c r="L92" s="191"/>
      <c r="M92" s="192"/>
      <c r="N92" s="193"/>
      <c r="O92" s="193"/>
      <c r="P92" s="194">
        <f>P93+P231+P258+P263+P270+P275+P281</f>
        <v>0</v>
      </c>
      <c r="Q92" s="193"/>
      <c r="R92" s="194">
        <f>R93+R231+R258+R263+R270+R275+R281</f>
        <v>40.500297719999999</v>
      </c>
      <c r="S92" s="193"/>
      <c r="T92" s="195">
        <f>T93+T231+T258+T263+T270+T275+T281</f>
        <v>0</v>
      </c>
      <c r="AR92" s="196" t="s">
        <v>82</v>
      </c>
      <c r="AT92" s="197" t="s">
        <v>73</v>
      </c>
      <c r="AU92" s="197" t="s">
        <v>74</v>
      </c>
      <c r="AY92" s="196" t="s">
        <v>186</v>
      </c>
      <c r="BK92" s="198">
        <f>BK93+BK231+BK258+BK263+BK270+BK275+BK281</f>
        <v>0</v>
      </c>
    </row>
    <row r="93" spans="2:65" s="11" customFormat="1" ht="19.899999999999999" customHeight="1">
      <c r="B93" s="185"/>
      <c r="C93" s="186"/>
      <c r="D93" s="187" t="s">
        <v>73</v>
      </c>
      <c r="E93" s="199" t="s">
        <v>82</v>
      </c>
      <c r="F93" s="199" t="s">
        <v>187</v>
      </c>
      <c r="G93" s="186"/>
      <c r="H93" s="186"/>
      <c r="I93" s="189"/>
      <c r="J93" s="200">
        <f>BK93</f>
        <v>0</v>
      </c>
      <c r="K93" s="186"/>
      <c r="L93" s="191"/>
      <c r="M93" s="192"/>
      <c r="N93" s="193"/>
      <c r="O93" s="193"/>
      <c r="P93" s="194">
        <f>SUM(P94:P230)</f>
        <v>0</v>
      </c>
      <c r="Q93" s="193"/>
      <c r="R93" s="194">
        <f>SUM(R94:R230)</f>
        <v>0</v>
      </c>
      <c r="S93" s="193"/>
      <c r="T93" s="195">
        <f>SUM(T94:T230)</f>
        <v>0</v>
      </c>
      <c r="AR93" s="196" t="s">
        <v>82</v>
      </c>
      <c r="AT93" s="197" t="s">
        <v>73</v>
      </c>
      <c r="AU93" s="197" t="s">
        <v>82</v>
      </c>
      <c r="AY93" s="196" t="s">
        <v>186</v>
      </c>
      <c r="BK93" s="198">
        <f>SUM(BK94:BK230)</f>
        <v>0</v>
      </c>
    </row>
    <row r="94" spans="2:65" s="1" customFormat="1" ht="16.5" customHeight="1">
      <c r="B94" s="41"/>
      <c r="C94" s="201" t="s">
        <v>82</v>
      </c>
      <c r="D94" s="201" t="s">
        <v>188</v>
      </c>
      <c r="E94" s="202" t="s">
        <v>210</v>
      </c>
      <c r="F94" s="203" t="s">
        <v>211</v>
      </c>
      <c r="G94" s="204" t="s">
        <v>212</v>
      </c>
      <c r="H94" s="205">
        <v>150.4</v>
      </c>
      <c r="I94" s="206"/>
      <c r="J94" s="207">
        <f>ROUND(I94*H94,2)</f>
        <v>0</v>
      </c>
      <c r="K94" s="203" t="s">
        <v>192</v>
      </c>
      <c r="L94" s="61"/>
      <c r="M94" s="208" t="s">
        <v>30</v>
      </c>
      <c r="N94" s="209" t="s">
        <v>45</v>
      </c>
      <c r="O94" s="42"/>
      <c r="P94" s="210">
        <f>O94*H94</f>
        <v>0</v>
      </c>
      <c r="Q94" s="210">
        <v>0</v>
      </c>
      <c r="R94" s="210">
        <f>Q94*H94</f>
        <v>0</v>
      </c>
      <c r="S94" s="210">
        <v>0</v>
      </c>
      <c r="T94" s="211">
        <f>S94*H94</f>
        <v>0</v>
      </c>
      <c r="AR94" s="24" t="s">
        <v>193</v>
      </c>
      <c r="AT94" s="24" t="s">
        <v>188</v>
      </c>
      <c r="AU94" s="24" t="s">
        <v>84</v>
      </c>
      <c r="AY94" s="24" t="s">
        <v>186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24" t="s">
        <v>82</v>
      </c>
      <c r="BK94" s="212">
        <f>ROUND(I94*H94,2)</f>
        <v>0</v>
      </c>
      <c r="BL94" s="24" t="s">
        <v>193</v>
      </c>
      <c r="BM94" s="24" t="s">
        <v>1495</v>
      </c>
    </row>
    <row r="95" spans="2:65" s="1" customFormat="1" ht="27">
      <c r="B95" s="41"/>
      <c r="C95" s="63"/>
      <c r="D95" s="213" t="s">
        <v>195</v>
      </c>
      <c r="E95" s="63"/>
      <c r="F95" s="214" t="s">
        <v>214</v>
      </c>
      <c r="G95" s="63"/>
      <c r="H95" s="63"/>
      <c r="I95" s="172"/>
      <c r="J95" s="63"/>
      <c r="K95" s="63"/>
      <c r="L95" s="61"/>
      <c r="M95" s="215"/>
      <c r="N95" s="42"/>
      <c r="O95" s="42"/>
      <c r="P95" s="42"/>
      <c r="Q95" s="42"/>
      <c r="R95" s="42"/>
      <c r="S95" s="42"/>
      <c r="T95" s="78"/>
      <c r="AT95" s="24" t="s">
        <v>195</v>
      </c>
      <c r="AU95" s="24" t="s">
        <v>84</v>
      </c>
    </row>
    <row r="96" spans="2:65" s="13" customFormat="1" ht="13.5">
      <c r="B96" s="227"/>
      <c r="C96" s="228"/>
      <c r="D96" s="213" t="s">
        <v>197</v>
      </c>
      <c r="E96" s="229" t="s">
        <v>30</v>
      </c>
      <c r="F96" s="230" t="s">
        <v>1496</v>
      </c>
      <c r="G96" s="228"/>
      <c r="H96" s="229" t="s">
        <v>30</v>
      </c>
      <c r="I96" s="231"/>
      <c r="J96" s="228"/>
      <c r="K96" s="228"/>
      <c r="L96" s="232"/>
      <c r="M96" s="233"/>
      <c r="N96" s="234"/>
      <c r="O96" s="234"/>
      <c r="P96" s="234"/>
      <c r="Q96" s="234"/>
      <c r="R96" s="234"/>
      <c r="S96" s="234"/>
      <c r="T96" s="235"/>
      <c r="AT96" s="236" t="s">
        <v>197</v>
      </c>
      <c r="AU96" s="236" t="s">
        <v>84</v>
      </c>
      <c r="AV96" s="13" t="s">
        <v>82</v>
      </c>
      <c r="AW96" s="13" t="s">
        <v>37</v>
      </c>
      <c r="AX96" s="13" t="s">
        <v>74</v>
      </c>
      <c r="AY96" s="236" t="s">
        <v>186</v>
      </c>
    </row>
    <row r="97" spans="2:65" s="12" customFormat="1" ht="13.5">
      <c r="B97" s="216"/>
      <c r="C97" s="217"/>
      <c r="D97" s="213" t="s">
        <v>197</v>
      </c>
      <c r="E97" s="218" t="s">
        <v>30</v>
      </c>
      <c r="F97" s="219" t="s">
        <v>1497</v>
      </c>
      <c r="G97" s="217"/>
      <c r="H97" s="220">
        <v>150.4</v>
      </c>
      <c r="I97" s="221"/>
      <c r="J97" s="217"/>
      <c r="K97" s="217"/>
      <c r="L97" s="222"/>
      <c r="M97" s="223"/>
      <c r="N97" s="224"/>
      <c r="O97" s="224"/>
      <c r="P97" s="224"/>
      <c r="Q97" s="224"/>
      <c r="R97" s="224"/>
      <c r="S97" s="224"/>
      <c r="T97" s="225"/>
      <c r="AT97" s="226" t="s">
        <v>197</v>
      </c>
      <c r="AU97" s="226" t="s">
        <v>84</v>
      </c>
      <c r="AV97" s="12" t="s">
        <v>84</v>
      </c>
      <c r="AW97" s="12" t="s">
        <v>37</v>
      </c>
      <c r="AX97" s="12" t="s">
        <v>74</v>
      </c>
      <c r="AY97" s="226" t="s">
        <v>186</v>
      </c>
    </row>
    <row r="98" spans="2:65" s="1" customFormat="1" ht="16.5" customHeight="1">
      <c r="B98" s="41"/>
      <c r="C98" s="201" t="s">
        <v>84</v>
      </c>
      <c r="D98" s="201" t="s">
        <v>188</v>
      </c>
      <c r="E98" s="202" t="s">
        <v>217</v>
      </c>
      <c r="F98" s="203" t="s">
        <v>218</v>
      </c>
      <c r="G98" s="204" t="s">
        <v>212</v>
      </c>
      <c r="H98" s="205">
        <v>751</v>
      </c>
      <c r="I98" s="206"/>
      <c r="J98" s="207">
        <f>ROUND(I98*H98,2)</f>
        <v>0</v>
      </c>
      <c r="K98" s="203" t="s">
        <v>192</v>
      </c>
      <c r="L98" s="61"/>
      <c r="M98" s="208" t="s">
        <v>30</v>
      </c>
      <c r="N98" s="209" t="s">
        <v>45</v>
      </c>
      <c r="O98" s="42"/>
      <c r="P98" s="210">
        <f>O98*H98</f>
        <v>0</v>
      </c>
      <c r="Q98" s="210">
        <v>0</v>
      </c>
      <c r="R98" s="210">
        <f>Q98*H98</f>
        <v>0</v>
      </c>
      <c r="S98" s="210">
        <v>0</v>
      </c>
      <c r="T98" s="211">
        <f>S98*H98</f>
        <v>0</v>
      </c>
      <c r="AR98" s="24" t="s">
        <v>193</v>
      </c>
      <c r="AT98" s="24" t="s">
        <v>188</v>
      </c>
      <c r="AU98" s="24" t="s">
        <v>84</v>
      </c>
      <c r="AY98" s="24" t="s">
        <v>186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24" t="s">
        <v>82</v>
      </c>
      <c r="BK98" s="212">
        <f>ROUND(I98*H98,2)</f>
        <v>0</v>
      </c>
      <c r="BL98" s="24" t="s">
        <v>193</v>
      </c>
      <c r="BM98" s="24" t="s">
        <v>1498</v>
      </c>
    </row>
    <row r="99" spans="2:65" s="1" customFormat="1" ht="27">
      <c r="B99" s="41"/>
      <c r="C99" s="63"/>
      <c r="D99" s="213" t="s">
        <v>195</v>
      </c>
      <c r="E99" s="63"/>
      <c r="F99" s="214" t="s">
        <v>220</v>
      </c>
      <c r="G99" s="63"/>
      <c r="H99" s="63"/>
      <c r="I99" s="172"/>
      <c r="J99" s="63"/>
      <c r="K99" s="63"/>
      <c r="L99" s="61"/>
      <c r="M99" s="215"/>
      <c r="N99" s="42"/>
      <c r="O99" s="42"/>
      <c r="P99" s="42"/>
      <c r="Q99" s="42"/>
      <c r="R99" s="42"/>
      <c r="S99" s="42"/>
      <c r="T99" s="78"/>
      <c r="AT99" s="24" t="s">
        <v>195</v>
      </c>
      <c r="AU99" s="24" t="s">
        <v>84</v>
      </c>
    </row>
    <row r="100" spans="2:65" s="13" customFormat="1" ht="13.5">
      <c r="B100" s="227"/>
      <c r="C100" s="228"/>
      <c r="D100" s="213" t="s">
        <v>197</v>
      </c>
      <c r="E100" s="229" t="s">
        <v>30</v>
      </c>
      <c r="F100" s="230" t="s">
        <v>1499</v>
      </c>
      <c r="G100" s="228"/>
      <c r="H100" s="229" t="s">
        <v>30</v>
      </c>
      <c r="I100" s="231"/>
      <c r="J100" s="228"/>
      <c r="K100" s="228"/>
      <c r="L100" s="232"/>
      <c r="M100" s="233"/>
      <c r="N100" s="234"/>
      <c r="O100" s="234"/>
      <c r="P100" s="234"/>
      <c r="Q100" s="234"/>
      <c r="R100" s="234"/>
      <c r="S100" s="234"/>
      <c r="T100" s="235"/>
      <c r="AT100" s="236" t="s">
        <v>197</v>
      </c>
      <c r="AU100" s="236" t="s">
        <v>84</v>
      </c>
      <c r="AV100" s="13" t="s">
        <v>82</v>
      </c>
      <c r="AW100" s="13" t="s">
        <v>37</v>
      </c>
      <c r="AX100" s="13" t="s">
        <v>74</v>
      </c>
      <c r="AY100" s="236" t="s">
        <v>186</v>
      </c>
    </row>
    <row r="101" spans="2:65" s="12" customFormat="1" ht="13.5">
      <c r="B101" s="216"/>
      <c r="C101" s="217"/>
      <c r="D101" s="213" t="s">
        <v>197</v>
      </c>
      <c r="E101" s="218" t="s">
        <v>30</v>
      </c>
      <c r="F101" s="219" t="s">
        <v>1500</v>
      </c>
      <c r="G101" s="217"/>
      <c r="H101" s="220">
        <v>751</v>
      </c>
      <c r="I101" s="221"/>
      <c r="J101" s="217"/>
      <c r="K101" s="217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197</v>
      </c>
      <c r="AU101" s="226" t="s">
        <v>84</v>
      </c>
      <c r="AV101" s="12" t="s">
        <v>84</v>
      </c>
      <c r="AW101" s="12" t="s">
        <v>37</v>
      </c>
      <c r="AX101" s="12" t="s">
        <v>74</v>
      </c>
      <c r="AY101" s="226" t="s">
        <v>186</v>
      </c>
    </row>
    <row r="102" spans="2:65" s="1" customFormat="1" ht="16.5" customHeight="1">
      <c r="B102" s="41"/>
      <c r="C102" s="201" t="s">
        <v>203</v>
      </c>
      <c r="D102" s="201" t="s">
        <v>188</v>
      </c>
      <c r="E102" s="202" t="s">
        <v>223</v>
      </c>
      <c r="F102" s="203" t="s">
        <v>224</v>
      </c>
      <c r="G102" s="204" t="s">
        <v>212</v>
      </c>
      <c r="H102" s="205">
        <v>375.5</v>
      </c>
      <c r="I102" s="206"/>
      <c r="J102" s="207">
        <f>ROUND(I102*H102,2)</f>
        <v>0</v>
      </c>
      <c r="K102" s="203" t="s">
        <v>192</v>
      </c>
      <c r="L102" s="61"/>
      <c r="M102" s="208" t="s">
        <v>30</v>
      </c>
      <c r="N102" s="209" t="s">
        <v>45</v>
      </c>
      <c r="O102" s="42"/>
      <c r="P102" s="210">
        <f>O102*H102</f>
        <v>0</v>
      </c>
      <c r="Q102" s="210">
        <v>0</v>
      </c>
      <c r="R102" s="210">
        <f>Q102*H102</f>
        <v>0</v>
      </c>
      <c r="S102" s="210">
        <v>0</v>
      </c>
      <c r="T102" s="211">
        <f>S102*H102</f>
        <v>0</v>
      </c>
      <c r="AR102" s="24" t="s">
        <v>193</v>
      </c>
      <c r="AT102" s="24" t="s">
        <v>188</v>
      </c>
      <c r="AU102" s="24" t="s">
        <v>84</v>
      </c>
      <c r="AY102" s="24" t="s">
        <v>186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24" t="s">
        <v>82</v>
      </c>
      <c r="BK102" s="212">
        <f>ROUND(I102*H102,2)</f>
        <v>0</v>
      </c>
      <c r="BL102" s="24" t="s">
        <v>193</v>
      </c>
      <c r="BM102" s="24" t="s">
        <v>1501</v>
      </c>
    </row>
    <row r="103" spans="2:65" s="1" customFormat="1" ht="27">
      <c r="B103" s="41"/>
      <c r="C103" s="63"/>
      <c r="D103" s="213" t="s">
        <v>195</v>
      </c>
      <c r="E103" s="63"/>
      <c r="F103" s="214" t="s">
        <v>226</v>
      </c>
      <c r="G103" s="63"/>
      <c r="H103" s="63"/>
      <c r="I103" s="172"/>
      <c r="J103" s="63"/>
      <c r="K103" s="63"/>
      <c r="L103" s="61"/>
      <c r="M103" s="215"/>
      <c r="N103" s="42"/>
      <c r="O103" s="42"/>
      <c r="P103" s="42"/>
      <c r="Q103" s="42"/>
      <c r="R103" s="42"/>
      <c r="S103" s="42"/>
      <c r="T103" s="78"/>
      <c r="AT103" s="24" t="s">
        <v>195</v>
      </c>
      <c r="AU103" s="24" t="s">
        <v>84</v>
      </c>
    </row>
    <row r="104" spans="2:65" s="13" customFormat="1" ht="13.5">
      <c r="B104" s="227"/>
      <c r="C104" s="228"/>
      <c r="D104" s="213" t="s">
        <v>197</v>
      </c>
      <c r="E104" s="229" t="s">
        <v>30</v>
      </c>
      <c r="F104" s="230" t="s">
        <v>227</v>
      </c>
      <c r="G104" s="228"/>
      <c r="H104" s="229" t="s">
        <v>30</v>
      </c>
      <c r="I104" s="231"/>
      <c r="J104" s="228"/>
      <c r="K104" s="228"/>
      <c r="L104" s="232"/>
      <c r="M104" s="233"/>
      <c r="N104" s="234"/>
      <c r="O104" s="234"/>
      <c r="P104" s="234"/>
      <c r="Q104" s="234"/>
      <c r="R104" s="234"/>
      <c r="S104" s="234"/>
      <c r="T104" s="235"/>
      <c r="AT104" s="236" t="s">
        <v>197</v>
      </c>
      <c r="AU104" s="236" t="s">
        <v>84</v>
      </c>
      <c r="AV104" s="13" t="s">
        <v>82</v>
      </c>
      <c r="AW104" s="13" t="s">
        <v>37</v>
      </c>
      <c r="AX104" s="13" t="s">
        <v>74</v>
      </c>
      <c r="AY104" s="236" t="s">
        <v>186</v>
      </c>
    </row>
    <row r="105" spans="2:65" s="13" customFormat="1" ht="13.5">
      <c r="B105" s="227"/>
      <c r="C105" s="228"/>
      <c r="D105" s="213" t="s">
        <v>197</v>
      </c>
      <c r="E105" s="229" t="s">
        <v>30</v>
      </c>
      <c r="F105" s="230" t="s">
        <v>1499</v>
      </c>
      <c r="G105" s="228"/>
      <c r="H105" s="229" t="s">
        <v>30</v>
      </c>
      <c r="I105" s="231"/>
      <c r="J105" s="228"/>
      <c r="K105" s="228"/>
      <c r="L105" s="232"/>
      <c r="M105" s="233"/>
      <c r="N105" s="234"/>
      <c r="O105" s="234"/>
      <c r="P105" s="234"/>
      <c r="Q105" s="234"/>
      <c r="R105" s="234"/>
      <c r="S105" s="234"/>
      <c r="T105" s="235"/>
      <c r="AT105" s="236" t="s">
        <v>197</v>
      </c>
      <c r="AU105" s="236" t="s">
        <v>84</v>
      </c>
      <c r="AV105" s="13" t="s">
        <v>82</v>
      </c>
      <c r="AW105" s="13" t="s">
        <v>37</v>
      </c>
      <c r="AX105" s="13" t="s">
        <v>74</v>
      </c>
      <c r="AY105" s="236" t="s">
        <v>186</v>
      </c>
    </row>
    <row r="106" spans="2:65" s="12" customFormat="1" ht="13.5">
      <c r="B106" s="216"/>
      <c r="C106" s="217"/>
      <c r="D106" s="213" t="s">
        <v>197</v>
      </c>
      <c r="E106" s="218" t="s">
        <v>30</v>
      </c>
      <c r="F106" s="219" t="s">
        <v>1500</v>
      </c>
      <c r="G106" s="217"/>
      <c r="H106" s="220">
        <v>751</v>
      </c>
      <c r="I106" s="221"/>
      <c r="J106" s="217"/>
      <c r="K106" s="217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197</v>
      </c>
      <c r="AU106" s="226" t="s">
        <v>84</v>
      </c>
      <c r="AV106" s="12" t="s">
        <v>84</v>
      </c>
      <c r="AW106" s="12" t="s">
        <v>37</v>
      </c>
      <c r="AX106" s="12" t="s">
        <v>74</v>
      </c>
      <c r="AY106" s="226" t="s">
        <v>186</v>
      </c>
    </row>
    <row r="107" spans="2:65" s="12" customFormat="1" ht="13.5">
      <c r="B107" s="216"/>
      <c r="C107" s="217"/>
      <c r="D107" s="213" t="s">
        <v>197</v>
      </c>
      <c r="E107" s="217"/>
      <c r="F107" s="219" t="s">
        <v>1502</v>
      </c>
      <c r="G107" s="217"/>
      <c r="H107" s="220">
        <v>375.5</v>
      </c>
      <c r="I107" s="221"/>
      <c r="J107" s="217"/>
      <c r="K107" s="217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197</v>
      </c>
      <c r="AU107" s="226" t="s">
        <v>84</v>
      </c>
      <c r="AV107" s="12" t="s">
        <v>84</v>
      </c>
      <c r="AW107" s="12" t="s">
        <v>6</v>
      </c>
      <c r="AX107" s="12" t="s">
        <v>82</v>
      </c>
      <c r="AY107" s="226" t="s">
        <v>186</v>
      </c>
    </row>
    <row r="108" spans="2:65" s="1" customFormat="1" ht="16.5" customHeight="1">
      <c r="B108" s="41"/>
      <c r="C108" s="201" t="s">
        <v>193</v>
      </c>
      <c r="D108" s="201" t="s">
        <v>188</v>
      </c>
      <c r="E108" s="202" t="s">
        <v>891</v>
      </c>
      <c r="F108" s="203" t="s">
        <v>892</v>
      </c>
      <c r="G108" s="204" t="s">
        <v>212</v>
      </c>
      <c r="H108" s="205">
        <v>23.614000000000001</v>
      </c>
      <c r="I108" s="206"/>
      <c r="J108" s="207">
        <f>ROUND(I108*H108,2)</f>
        <v>0</v>
      </c>
      <c r="K108" s="203" t="s">
        <v>192</v>
      </c>
      <c r="L108" s="61"/>
      <c r="M108" s="208" t="s">
        <v>30</v>
      </c>
      <c r="N108" s="209" t="s">
        <v>45</v>
      </c>
      <c r="O108" s="42"/>
      <c r="P108" s="210">
        <f>O108*H108</f>
        <v>0</v>
      </c>
      <c r="Q108" s="210">
        <v>0</v>
      </c>
      <c r="R108" s="210">
        <f>Q108*H108</f>
        <v>0</v>
      </c>
      <c r="S108" s="210">
        <v>0</v>
      </c>
      <c r="T108" s="211">
        <f>S108*H108</f>
        <v>0</v>
      </c>
      <c r="AR108" s="24" t="s">
        <v>193</v>
      </c>
      <c r="AT108" s="24" t="s">
        <v>188</v>
      </c>
      <c r="AU108" s="24" t="s">
        <v>84</v>
      </c>
      <c r="AY108" s="24" t="s">
        <v>186</v>
      </c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24" t="s">
        <v>82</v>
      </c>
      <c r="BK108" s="212">
        <f>ROUND(I108*H108,2)</f>
        <v>0</v>
      </c>
      <c r="BL108" s="24" t="s">
        <v>193</v>
      </c>
      <c r="BM108" s="24" t="s">
        <v>1503</v>
      </c>
    </row>
    <row r="109" spans="2:65" s="1" customFormat="1" ht="27">
      <c r="B109" s="41"/>
      <c r="C109" s="63"/>
      <c r="D109" s="213" t="s">
        <v>195</v>
      </c>
      <c r="E109" s="63"/>
      <c r="F109" s="214" t="s">
        <v>894</v>
      </c>
      <c r="G109" s="63"/>
      <c r="H109" s="63"/>
      <c r="I109" s="172"/>
      <c r="J109" s="63"/>
      <c r="K109" s="63"/>
      <c r="L109" s="61"/>
      <c r="M109" s="215"/>
      <c r="N109" s="42"/>
      <c r="O109" s="42"/>
      <c r="P109" s="42"/>
      <c r="Q109" s="42"/>
      <c r="R109" s="42"/>
      <c r="S109" s="42"/>
      <c r="T109" s="78"/>
      <c r="AT109" s="24" t="s">
        <v>195</v>
      </c>
      <c r="AU109" s="24" t="s">
        <v>84</v>
      </c>
    </row>
    <row r="110" spans="2:65" s="13" customFormat="1" ht="13.5">
      <c r="B110" s="227"/>
      <c r="C110" s="228"/>
      <c r="D110" s="213" t="s">
        <v>197</v>
      </c>
      <c r="E110" s="229" t="s">
        <v>30</v>
      </c>
      <c r="F110" s="230" t="s">
        <v>1504</v>
      </c>
      <c r="G110" s="228"/>
      <c r="H110" s="229" t="s">
        <v>30</v>
      </c>
      <c r="I110" s="231"/>
      <c r="J110" s="228"/>
      <c r="K110" s="228"/>
      <c r="L110" s="232"/>
      <c r="M110" s="233"/>
      <c r="N110" s="234"/>
      <c r="O110" s="234"/>
      <c r="P110" s="234"/>
      <c r="Q110" s="234"/>
      <c r="R110" s="234"/>
      <c r="S110" s="234"/>
      <c r="T110" s="235"/>
      <c r="AT110" s="236" t="s">
        <v>197</v>
      </c>
      <c r="AU110" s="236" t="s">
        <v>84</v>
      </c>
      <c r="AV110" s="13" t="s">
        <v>82</v>
      </c>
      <c r="AW110" s="13" t="s">
        <v>37</v>
      </c>
      <c r="AX110" s="13" t="s">
        <v>74</v>
      </c>
      <c r="AY110" s="236" t="s">
        <v>186</v>
      </c>
    </row>
    <row r="111" spans="2:65" s="12" customFormat="1" ht="13.5">
      <c r="B111" s="216"/>
      <c r="C111" s="217"/>
      <c r="D111" s="213" t="s">
        <v>197</v>
      </c>
      <c r="E111" s="218" t="s">
        <v>30</v>
      </c>
      <c r="F111" s="219" t="s">
        <v>1505</v>
      </c>
      <c r="G111" s="217"/>
      <c r="H111" s="220">
        <v>0.28799999999999998</v>
      </c>
      <c r="I111" s="221"/>
      <c r="J111" s="217"/>
      <c r="K111" s="217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197</v>
      </c>
      <c r="AU111" s="226" t="s">
        <v>84</v>
      </c>
      <c r="AV111" s="12" t="s">
        <v>84</v>
      </c>
      <c r="AW111" s="12" t="s">
        <v>37</v>
      </c>
      <c r="AX111" s="12" t="s">
        <v>74</v>
      </c>
      <c r="AY111" s="226" t="s">
        <v>186</v>
      </c>
    </row>
    <row r="112" spans="2:65" s="13" customFormat="1" ht="13.5">
      <c r="B112" s="227"/>
      <c r="C112" s="228"/>
      <c r="D112" s="213" t="s">
        <v>197</v>
      </c>
      <c r="E112" s="229" t="s">
        <v>30</v>
      </c>
      <c r="F112" s="230" t="s">
        <v>1506</v>
      </c>
      <c r="G112" s="228"/>
      <c r="H112" s="229" t="s">
        <v>30</v>
      </c>
      <c r="I112" s="231"/>
      <c r="J112" s="228"/>
      <c r="K112" s="228"/>
      <c r="L112" s="232"/>
      <c r="M112" s="233"/>
      <c r="N112" s="234"/>
      <c r="O112" s="234"/>
      <c r="P112" s="234"/>
      <c r="Q112" s="234"/>
      <c r="R112" s="234"/>
      <c r="S112" s="234"/>
      <c r="T112" s="235"/>
      <c r="AT112" s="236" t="s">
        <v>197</v>
      </c>
      <c r="AU112" s="236" t="s">
        <v>84</v>
      </c>
      <c r="AV112" s="13" t="s">
        <v>82</v>
      </c>
      <c r="AW112" s="13" t="s">
        <v>37</v>
      </c>
      <c r="AX112" s="13" t="s">
        <v>74</v>
      </c>
      <c r="AY112" s="236" t="s">
        <v>186</v>
      </c>
    </row>
    <row r="113" spans="2:65" s="12" customFormat="1" ht="13.5">
      <c r="B113" s="216"/>
      <c r="C113" s="217"/>
      <c r="D113" s="213" t="s">
        <v>197</v>
      </c>
      <c r="E113" s="218" t="s">
        <v>30</v>
      </c>
      <c r="F113" s="219" t="s">
        <v>1507</v>
      </c>
      <c r="G113" s="217"/>
      <c r="H113" s="220">
        <v>3.6629999999999998</v>
      </c>
      <c r="I113" s="221"/>
      <c r="J113" s="217"/>
      <c r="K113" s="217"/>
      <c r="L113" s="222"/>
      <c r="M113" s="223"/>
      <c r="N113" s="224"/>
      <c r="O113" s="224"/>
      <c r="P113" s="224"/>
      <c r="Q113" s="224"/>
      <c r="R113" s="224"/>
      <c r="S113" s="224"/>
      <c r="T113" s="225"/>
      <c r="AT113" s="226" t="s">
        <v>197</v>
      </c>
      <c r="AU113" s="226" t="s">
        <v>84</v>
      </c>
      <c r="AV113" s="12" t="s">
        <v>84</v>
      </c>
      <c r="AW113" s="12" t="s">
        <v>37</v>
      </c>
      <c r="AX113" s="12" t="s">
        <v>74</v>
      </c>
      <c r="AY113" s="226" t="s">
        <v>186</v>
      </c>
    </row>
    <row r="114" spans="2:65" s="12" customFormat="1" ht="13.5">
      <c r="B114" s="216"/>
      <c r="C114" s="217"/>
      <c r="D114" s="213" t="s">
        <v>197</v>
      </c>
      <c r="E114" s="218" t="s">
        <v>30</v>
      </c>
      <c r="F114" s="219" t="s">
        <v>1507</v>
      </c>
      <c r="G114" s="217"/>
      <c r="H114" s="220">
        <v>3.6629999999999998</v>
      </c>
      <c r="I114" s="221"/>
      <c r="J114" s="217"/>
      <c r="K114" s="217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197</v>
      </c>
      <c r="AU114" s="226" t="s">
        <v>84</v>
      </c>
      <c r="AV114" s="12" t="s">
        <v>84</v>
      </c>
      <c r="AW114" s="12" t="s">
        <v>37</v>
      </c>
      <c r="AX114" s="12" t="s">
        <v>74</v>
      </c>
      <c r="AY114" s="226" t="s">
        <v>186</v>
      </c>
    </row>
    <row r="115" spans="2:65" s="13" customFormat="1" ht="13.5">
      <c r="B115" s="227"/>
      <c r="C115" s="228"/>
      <c r="D115" s="213" t="s">
        <v>197</v>
      </c>
      <c r="E115" s="229" t="s">
        <v>30</v>
      </c>
      <c r="F115" s="230" t="s">
        <v>1508</v>
      </c>
      <c r="G115" s="228"/>
      <c r="H115" s="229" t="s">
        <v>30</v>
      </c>
      <c r="I115" s="231"/>
      <c r="J115" s="228"/>
      <c r="K115" s="228"/>
      <c r="L115" s="232"/>
      <c r="M115" s="233"/>
      <c r="N115" s="234"/>
      <c r="O115" s="234"/>
      <c r="P115" s="234"/>
      <c r="Q115" s="234"/>
      <c r="R115" s="234"/>
      <c r="S115" s="234"/>
      <c r="T115" s="235"/>
      <c r="AT115" s="236" t="s">
        <v>197</v>
      </c>
      <c r="AU115" s="236" t="s">
        <v>84</v>
      </c>
      <c r="AV115" s="13" t="s">
        <v>82</v>
      </c>
      <c r="AW115" s="13" t="s">
        <v>37</v>
      </c>
      <c r="AX115" s="13" t="s">
        <v>74</v>
      </c>
      <c r="AY115" s="236" t="s">
        <v>186</v>
      </c>
    </row>
    <row r="116" spans="2:65" s="12" customFormat="1" ht="13.5">
      <c r="B116" s="216"/>
      <c r="C116" s="217"/>
      <c r="D116" s="213" t="s">
        <v>197</v>
      </c>
      <c r="E116" s="218" t="s">
        <v>30</v>
      </c>
      <c r="F116" s="219" t="s">
        <v>1509</v>
      </c>
      <c r="G116" s="217"/>
      <c r="H116" s="220">
        <v>16</v>
      </c>
      <c r="I116" s="221"/>
      <c r="J116" s="217"/>
      <c r="K116" s="217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197</v>
      </c>
      <c r="AU116" s="226" t="s">
        <v>84</v>
      </c>
      <c r="AV116" s="12" t="s">
        <v>84</v>
      </c>
      <c r="AW116" s="12" t="s">
        <v>37</v>
      </c>
      <c r="AX116" s="12" t="s">
        <v>74</v>
      </c>
      <c r="AY116" s="226" t="s">
        <v>186</v>
      </c>
    </row>
    <row r="117" spans="2:65" s="1" customFormat="1" ht="16.5" customHeight="1">
      <c r="B117" s="41"/>
      <c r="C117" s="201" t="s">
        <v>216</v>
      </c>
      <c r="D117" s="201" t="s">
        <v>188</v>
      </c>
      <c r="E117" s="202" t="s">
        <v>898</v>
      </c>
      <c r="F117" s="203" t="s">
        <v>899</v>
      </c>
      <c r="G117" s="204" t="s">
        <v>212</v>
      </c>
      <c r="H117" s="205">
        <v>11.807</v>
      </c>
      <c r="I117" s="206"/>
      <c r="J117" s="207">
        <f>ROUND(I117*H117,2)</f>
        <v>0</v>
      </c>
      <c r="K117" s="203" t="s">
        <v>192</v>
      </c>
      <c r="L117" s="61"/>
      <c r="M117" s="208" t="s">
        <v>30</v>
      </c>
      <c r="N117" s="209" t="s">
        <v>45</v>
      </c>
      <c r="O117" s="42"/>
      <c r="P117" s="210">
        <f>O117*H117</f>
        <v>0</v>
      </c>
      <c r="Q117" s="210">
        <v>0</v>
      </c>
      <c r="R117" s="210">
        <f>Q117*H117</f>
        <v>0</v>
      </c>
      <c r="S117" s="210">
        <v>0</v>
      </c>
      <c r="T117" s="211">
        <f>S117*H117</f>
        <v>0</v>
      </c>
      <c r="AR117" s="24" t="s">
        <v>193</v>
      </c>
      <c r="AT117" s="24" t="s">
        <v>188</v>
      </c>
      <c r="AU117" s="24" t="s">
        <v>84</v>
      </c>
      <c r="AY117" s="24" t="s">
        <v>186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24" t="s">
        <v>82</v>
      </c>
      <c r="BK117" s="212">
        <f>ROUND(I117*H117,2)</f>
        <v>0</v>
      </c>
      <c r="BL117" s="24" t="s">
        <v>193</v>
      </c>
      <c r="BM117" s="24" t="s">
        <v>1510</v>
      </c>
    </row>
    <row r="118" spans="2:65" s="1" customFormat="1" ht="27">
      <c r="B118" s="41"/>
      <c r="C118" s="63"/>
      <c r="D118" s="213" t="s">
        <v>195</v>
      </c>
      <c r="E118" s="63"/>
      <c r="F118" s="214" t="s">
        <v>901</v>
      </c>
      <c r="G118" s="63"/>
      <c r="H118" s="63"/>
      <c r="I118" s="172"/>
      <c r="J118" s="63"/>
      <c r="K118" s="63"/>
      <c r="L118" s="61"/>
      <c r="M118" s="215"/>
      <c r="N118" s="42"/>
      <c r="O118" s="42"/>
      <c r="P118" s="42"/>
      <c r="Q118" s="42"/>
      <c r="R118" s="42"/>
      <c r="S118" s="42"/>
      <c r="T118" s="78"/>
      <c r="AT118" s="24" t="s">
        <v>195</v>
      </c>
      <c r="AU118" s="24" t="s">
        <v>84</v>
      </c>
    </row>
    <row r="119" spans="2:65" s="13" customFormat="1" ht="13.5">
      <c r="B119" s="227"/>
      <c r="C119" s="228"/>
      <c r="D119" s="213" t="s">
        <v>197</v>
      </c>
      <c r="E119" s="229" t="s">
        <v>30</v>
      </c>
      <c r="F119" s="230" t="s">
        <v>227</v>
      </c>
      <c r="G119" s="228"/>
      <c r="H119" s="229" t="s">
        <v>30</v>
      </c>
      <c r="I119" s="231"/>
      <c r="J119" s="228"/>
      <c r="K119" s="228"/>
      <c r="L119" s="232"/>
      <c r="M119" s="233"/>
      <c r="N119" s="234"/>
      <c r="O119" s="234"/>
      <c r="P119" s="234"/>
      <c r="Q119" s="234"/>
      <c r="R119" s="234"/>
      <c r="S119" s="234"/>
      <c r="T119" s="235"/>
      <c r="AT119" s="236" t="s">
        <v>197</v>
      </c>
      <c r="AU119" s="236" t="s">
        <v>84</v>
      </c>
      <c r="AV119" s="13" t="s">
        <v>82</v>
      </c>
      <c r="AW119" s="13" t="s">
        <v>37</v>
      </c>
      <c r="AX119" s="13" t="s">
        <v>74</v>
      </c>
      <c r="AY119" s="236" t="s">
        <v>186</v>
      </c>
    </row>
    <row r="120" spans="2:65" s="13" customFormat="1" ht="13.5">
      <c r="B120" s="227"/>
      <c r="C120" s="228"/>
      <c r="D120" s="213" t="s">
        <v>197</v>
      </c>
      <c r="E120" s="229" t="s">
        <v>30</v>
      </c>
      <c r="F120" s="230" t="s">
        <v>1504</v>
      </c>
      <c r="G120" s="228"/>
      <c r="H120" s="229" t="s">
        <v>30</v>
      </c>
      <c r="I120" s="231"/>
      <c r="J120" s="228"/>
      <c r="K120" s="228"/>
      <c r="L120" s="232"/>
      <c r="M120" s="233"/>
      <c r="N120" s="234"/>
      <c r="O120" s="234"/>
      <c r="P120" s="234"/>
      <c r="Q120" s="234"/>
      <c r="R120" s="234"/>
      <c r="S120" s="234"/>
      <c r="T120" s="235"/>
      <c r="AT120" s="236" t="s">
        <v>197</v>
      </c>
      <c r="AU120" s="236" t="s">
        <v>84</v>
      </c>
      <c r="AV120" s="13" t="s">
        <v>82</v>
      </c>
      <c r="AW120" s="13" t="s">
        <v>37</v>
      </c>
      <c r="AX120" s="13" t="s">
        <v>74</v>
      </c>
      <c r="AY120" s="236" t="s">
        <v>186</v>
      </c>
    </row>
    <row r="121" spans="2:65" s="12" customFormat="1" ht="13.5">
      <c r="B121" s="216"/>
      <c r="C121" s="217"/>
      <c r="D121" s="213" t="s">
        <v>197</v>
      </c>
      <c r="E121" s="218" t="s">
        <v>30</v>
      </c>
      <c r="F121" s="219" t="s">
        <v>1505</v>
      </c>
      <c r="G121" s="217"/>
      <c r="H121" s="220">
        <v>0.28799999999999998</v>
      </c>
      <c r="I121" s="221"/>
      <c r="J121" s="217"/>
      <c r="K121" s="217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197</v>
      </c>
      <c r="AU121" s="226" t="s">
        <v>84</v>
      </c>
      <c r="AV121" s="12" t="s">
        <v>84</v>
      </c>
      <c r="AW121" s="12" t="s">
        <v>37</v>
      </c>
      <c r="AX121" s="12" t="s">
        <v>74</v>
      </c>
      <c r="AY121" s="226" t="s">
        <v>186</v>
      </c>
    </row>
    <row r="122" spans="2:65" s="13" customFormat="1" ht="13.5">
      <c r="B122" s="227"/>
      <c r="C122" s="228"/>
      <c r="D122" s="213" t="s">
        <v>197</v>
      </c>
      <c r="E122" s="229" t="s">
        <v>30</v>
      </c>
      <c r="F122" s="230" t="s">
        <v>1506</v>
      </c>
      <c r="G122" s="228"/>
      <c r="H122" s="229" t="s">
        <v>30</v>
      </c>
      <c r="I122" s="231"/>
      <c r="J122" s="228"/>
      <c r="K122" s="228"/>
      <c r="L122" s="232"/>
      <c r="M122" s="233"/>
      <c r="N122" s="234"/>
      <c r="O122" s="234"/>
      <c r="P122" s="234"/>
      <c r="Q122" s="234"/>
      <c r="R122" s="234"/>
      <c r="S122" s="234"/>
      <c r="T122" s="235"/>
      <c r="AT122" s="236" t="s">
        <v>197</v>
      </c>
      <c r="AU122" s="236" t="s">
        <v>84</v>
      </c>
      <c r="AV122" s="13" t="s">
        <v>82</v>
      </c>
      <c r="AW122" s="13" t="s">
        <v>37</v>
      </c>
      <c r="AX122" s="13" t="s">
        <v>74</v>
      </c>
      <c r="AY122" s="236" t="s">
        <v>186</v>
      </c>
    </row>
    <row r="123" spans="2:65" s="12" customFormat="1" ht="13.5">
      <c r="B123" s="216"/>
      <c r="C123" s="217"/>
      <c r="D123" s="213" t="s">
        <v>197</v>
      </c>
      <c r="E123" s="218" t="s">
        <v>30</v>
      </c>
      <c r="F123" s="219" t="s">
        <v>1507</v>
      </c>
      <c r="G123" s="217"/>
      <c r="H123" s="220">
        <v>3.6629999999999998</v>
      </c>
      <c r="I123" s="221"/>
      <c r="J123" s="217"/>
      <c r="K123" s="217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197</v>
      </c>
      <c r="AU123" s="226" t="s">
        <v>84</v>
      </c>
      <c r="AV123" s="12" t="s">
        <v>84</v>
      </c>
      <c r="AW123" s="12" t="s">
        <v>37</v>
      </c>
      <c r="AX123" s="12" t="s">
        <v>74</v>
      </c>
      <c r="AY123" s="226" t="s">
        <v>186</v>
      </c>
    </row>
    <row r="124" spans="2:65" s="12" customFormat="1" ht="13.5">
      <c r="B124" s="216"/>
      <c r="C124" s="217"/>
      <c r="D124" s="213" t="s">
        <v>197</v>
      </c>
      <c r="E124" s="218" t="s">
        <v>30</v>
      </c>
      <c r="F124" s="219" t="s">
        <v>1507</v>
      </c>
      <c r="G124" s="217"/>
      <c r="H124" s="220">
        <v>3.6629999999999998</v>
      </c>
      <c r="I124" s="221"/>
      <c r="J124" s="217"/>
      <c r="K124" s="217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197</v>
      </c>
      <c r="AU124" s="226" t="s">
        <v>84</v>
      </c>
      <c r="AV124" s="12" t="s">
        <v>84</v>
      </c>
      <c r="AW124" s="12" t="s">
        <v>37</v>
      </c>
      <c r="AX124" s="12" t="s">
        <v>74</v>
      </c>
      <c r="AY124" s="226" t="s">
        <v>186</v>
      </c>
    </row>
    <row r="125" spans="2:65" s="13" customFormat="1" ht="13.5">
      <c r="B125" s="227"/>
      <c r="C125" s="228"/>
      <c r="D125" s="213" t="s">
        <v>197</v>
      </c>
      <c r="E125" s="229" t="s">
        <v>30</v>
      </c>
      <c r="F125" s="230" t="s">
        <v>1508</v>
      </c>
      <c r="G125" s="228"/>
      <c r="H125" s="229" t="s">
        <v>30</v>
      </c>
      <c r="I125" s="231"/>
      <c r="J125" s="228"/>
      <c r="K125" s="228"/>
      <c r="L125" s="232"/>
      <c r="M125" s="233"/>
      <c r="N125" s="234"/>
      <c r="O125" s="234"/>
      <c r="P125" s="234"/>
      <c r="Q125" s="234"/>
      <c r="R125" s="234"/>
      <c r="S125" s="234"/>
      <c r="T125" s="235"/>
      <c r="AT125" s="236" t="s">
        <v>197</v>
      </c>
      <c r="AU125" s="236" t="s">
        <v>84</v>
      </c>
      <c r="AV125" s="13" t="s">
        <v>82</v>
      </c>
      <c r="AW125" s="13" t="s">
        <v>37</v>
      </c>
      <c r="AX125" s="13" t="s">
        <v>74</v>
      </c>
      <c r="AY125" s="236" t="s">
        <v>186</v>
      </c>
    </row>
    <row r="126" spans="2:65" s="12" customFormat="1" ht="13.5">
      <c r="B126" s="216"/>
      <c r="C126" s="217"/>
      <c r="D126" s="213" t="s">
        <v>197</v>
      </c>
      <c r="E126" s="218" t="s">
        <v>30</v>
      </c>
      <c r="F126" s="219" t="s">
        <v>1509</v>
      </c>
      <c r="G126" s="217"/>
      <c r="H126" s="220">
        <v>16</v>
      </c>
      <c r="I126" s="221"/>
      <c r="J126" s="217"/>
      <c r="K126" s="217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197</v>
      </c>
      <c r="AU126" s="226" t="s">
        <v>84</v>
      </c>
      <c r="AV126" s="12" t="s">
        <v>84</v>
      </c>
      <c r="AW126" s="12" t="s">
        <v>37</v>
      </c>
      <c r="AX126" s="12" t="s">
        <v>74</v>
      </c>
      <c r="AY126" s="226" t="s">
        <v>186</v>
      </c>
    </row>
    <row r="127" spans="2:65" s="12" customFormat="1" ht="13.5">
      <c r="B127" s="216"/>
      <c r="C127" s="217"/>
      <c r="D127" s="213" t="s">
        <v>197</v>
      </c>
      <c r="E127" s="217"/>
      <c r="F127" s="219" t="s">
        <v>1511</v>
      </c>
      <c r="G127" s="217"/>
      <c r="H127" s="220">
        <v>11.807</v>
      </c>
      <c r="I127" s="221"/>
      <c r="J127" s="217"/>
      <c r="K127" s="217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197</v>
      </c>
      <c r="AU127" s="226" t="s">
        <v>84</v>
      </c>
      <c r="AV127" s="12" t="s">
        <v>84</v>
      </c>
      <c r="AW127" s="12" t="s">
        <v>6</v>
      </c>
      <c r="AX127" s="12" t="s">
        <v>82</v>
      </c>
      <c r="AY127" s="226" t="s">
        <v>186</v>
      </c>
    </row>
    <row r="128" spans="2:65" s="1" customFormat="1" ht="16.5" customHeight="1">
      <c r="B128" s="41"/>
      <c r="C128" s="201" t="s">
        <v>222</v>
      </c>
      <c r="D128" s="201" t="s">
        <v>188</v>
      </c>
      <c r="E128" s="202" t="s">
        <v>1512</v>
      </c>
      <c r="F128" s="203" t="s">
        <v>1513</v>
      </c>
      <c r="G128" s="204" t="s">
        <v>212</v>
      </c>
      <c r="H128" s="205">
        <v>76.625</v>
      </c>
      <c r="I128" s="206"/>
      <c r="J128" s="207">
        <f>ROUND(I128*H128,2)</f>
        <v>0</v>
      </c>
      <c r="K128" s="203" t="s">
        <v>192</v>
      </c>
      <c r="L128" s="61"/>
      <c r="M128" s="208" t="s">
        <v>30</v>
      </c>
      <c r="N128" s="209" t="s">
        <v>45</v>
      </c>
      <c r="O128" s="42"/>
      <c r="P128" s="210">
        <f>O128*H128</f>
        <v>0</v>
      </c>
      <c r="Q128" s="210">
        <v>0</v>
      </c>
      <c r="R128" s="210">
        <f>Q128*H128</f>
        <v>0</v>
      </c>
      <c r="S128" s="210">
        <v>0</v>
      </c>
      <c r="T128" s="211">
        <f>S128*H128</f>
        <v>0</v>
      </c>
      <c r="AR128" s="24" t="s">
        <v>193</v>
      </c>
      <c r="AT128" s="24" t="s">
        <v>188</v>
      </c>
      <c r="AU128" s="24" t="s">
        <v>84</v>
      </c>
      <c r="AY128" s="24" t="s">
        <v>186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24" t="s">
        <v>82</v>
      </c>
      <c r="BK128" s="212">
        <f>ROUND(I128*H128,2)</f>
        <v>0</v>
      </c>
      <c r="BL128" s="24" t="s">
        <v>193</v>
      </c>
      <c r="BM128" s="24" t="s">
        <v>1514</v>
      </c>
    </row>
    <row r="129" spans="2:65" s="1" customFormat="1" ht="27">
      <c r="B129" s="41"/>
      <c r="C129" s="63"/>
      <c r="D129" s="213" t="s">
        <v>195</v>
      </c>
      <c r="E129" s="63"/>
      <c r="F129" s="214" t="s">
        <v>1515</v>
      </c>
      <c r="G129" s="63"/>
      <c r="H129" s="63"/>
      <c r="I129" s="172"/>
      <c r="J129" s="63"/>
      <c r="K129" s="63"/>
      <c r="L129" s="61"/>
      <c r="M129" s="215"/>
      <c r="N129" s="42"/>
      <c r="O129" s="42"/>
      <c r="P129" s="42"/>
      <c r="Q129" s="42"/>
      <c r="R129" s="42"/>
      <c r="S129" s="42"/>
      <c r="T129" s="78"/>
      <c r="AT129" s="24" t="s">
        <v>195</v>
      </c>
      <c r="AU129" s="24" t="s">
        <v>84</v>
      </c>
    </row>
    <row r="130" spans="2:65" s="13" customFormat="1" ht="13.5">
      <c r="B130" s="227"/>
      <c r="C130" s="228"/>
      <c r="D130" s="213" t="s">
        <v>197</v>
      </c>
      <c r="E130" s="229" t="s">
        <v>30</v>
      </c>
      <c r="F130" s="230" t="s">
        <v>911</v>
      </c>
      <c r="G130" s="228"/>
      <c r="H130" s="229" t="s">
        <v>30</v>
      </c>
      <c r="I130" s="231"/>
      <c r="J130" s="228"/>
      <c r="K130" s="228"/>
      <c r="L130" s="232"/>
      <c r="M130" s="233"/>
      <c r="N130" s="234"/>
      <c r="O130" s="234"/>
      <c r="P130" s="234"/>
      <c r="Q130" s="234"/>
      <c r="R130" s="234"/>
      <c r="S130" s="234"/>
      <c r="T130" s="235"/>
      <c r="AT130" s="236" t="s">
        <v>197</v>
      </c>
      <c r="AU130" s="236" t="s">
        <v>84</v>
      </c>
      <c r="AV130" s="13" t="s">
        <v>82</v>
      </c>
      <c r="AW130" s="13" t="s">
        <v>37</v>
      </c>
      <c r="AX130" s="13" t="s">
        <v>74</v>
      </c>
      <c r="AY130" s="236" t="s">
        <v>186</v>
      </c>
    </row>
    <row r="131" spans="2:65" s="12" customFormat="1" ht="13.5">
      <c r="B131" s="216"/>
      <c r="C131" s="217"/>
      <c r="D131" s="213" t="s">
        <v>197</v>
      </c>
      <c r="E131" s="218" t="s">
        <v>30</v>
      </c>
      <c r="F131" s="219" t="s">
        <v>1516</v>
      </c>
      <c r="G131" s="217"/>
      <c r="H131" s="220">
        <v>76.625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197</v>
      </c>
      <c r="AU131" s="226" t="s">
        <v>84</v>
      </c>
      <c r="AV131" s="12" t="s">
        <v>84</v>
      </c>
      <c r="AW131" s="12" t="s">
        <v>37</v>
      </c>
      <c r="AX131" s="12" t="s">
        <v>74</v>
      </c>
      <c r="AY131" s="226" t="s">
        <v>186</v>
      </c>
    </row>
    <row r="132" spans="2:65" s="1" customFormat="1" ht="16.5" customHeight="1">
      <c r="B132" s="41"/>
      <c r="C132" s="201" t="s">
        <v>229</v>
      </c>
      <c r="D132" s="201" t="s">
        <v>188</v>
      </c>
      <c r="E132" s="202" t="s">
        <v>1517</v>
      </c>
      <c r="F132" s="203" t="s">
        <v>1518</v>
      </c>
      <c r="G132" s="204" t="s">
        <v>212</v>
      </c>
      <c r="H132" s="205">
        <v>38.313000000000002</v>
      </c>
      <c r="I132" s="206"/>
      <c r="J132" s="207">
        <f>ROUND(I132*H132,2)</f>
        <v>0</v>
      </c>
      <c r="K132" s="203" t="s">
        <v>192</v>
      </c>
      <c r="L132" s="61"/>
      <c r="M132" s="208" t="s">
        <v>30</v>
      </c>
      <c r="N132" s="209" t="s">
        <v>45</v>
      </c>
      <c r="O132" s="42"/>
      <c r="P132" s="210">
        <f>O132*H132</f>
        <v>0</v>
      </c>
      <c r="Q132" s="210">
        <v>0</v>
      </c>
      <c r="R132" s="210">
        <f>Q132*H132</f>
        <v>0</v>
      </c>
      <c r="S132" s="210">
        <v>0</v>
      </c>
      <c r="T132" s="211">
        <f>S132*H132</f>
        <v>0</v>
      </c>
      <c r="AR132" s="24" t="s">
        <v>193</v>
      </c>
      <c r="AT132" s="24" t="s">
        <v>188</v>
      </c>
      <c r="AU132" s="24" t="s">
        <v>84</v>
      </c>
      <c r="AY132" s="24" t="s">
        <v>186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24" t="s">
        <v>82</v>
      </c>
      <c r="BK132" s="212">
        <f>ROUND(I132*H132,2)</f>
        <v>0</v>
      </c>
      <c r="BL132" s="24" t="s">
        <v>193</v>
      </c>
      <c r="BM132" s="24" t="s">
        <v>1519</v>
      </c>
    </row>
    <row r="133" spans="2:65" s="1" customFormat="1" ht="27">
      <c r="B133" s="41"/>
      <c r="C133" s="63"/>
      <c r="D133" s="213" t="s">
        <v>195</v>
      </c>
      <c r="E133" s="63"/>
      <c r="F133" s="214" t="s">
        <v>1520</v>
      </c>
      <c r="G133" s="63"/>
      <c r="H133" s="63"/>
      <c r="I133" s="172"/>
      <c r="J133" s="63"/>
      <c r="K133" s="63"/>
      <c r="L133" s="61"/>
      <c r="M133" s="215"/>
      <c r="N133" s="42"/>
      <c r="O133" s="42"/>
      <c r="P133" s="42"/>
      <c r="Q133" s="42"/>
      <c r="R133" s="42"/>
      <c r="S133" s="42"/>
      <c r="T133" s="78"/>
      <c r="AT133" s="24" t="s">
        <v>195</v>
      </c>
      <c r="AU133" s="24" t="s">
        <v>84</v>
      </c>
    </row>
    <row r="134" spans="2:65" s="13" customFormat="1" ht="13.5">
      <c r="B134" s="227"/>
      <c r="C134" s="228"/>
      <c r="D134" s="213" t="s">
        <v>197</v>
      </c>
      <c r="E134" s="229" t="s">
        <v>30</v>
      </c>
      <c r="F134" s="230" t="s">
        <v>227</v>
      </c>
      <c r="G134" s="228"/>
      <c r="H134" s="229" t="s">
        <v>30</v>
      </c>
      <c r="I134" s="231"/>
      <c r="J134" s="228"/>
      <c r="K134" s="228"/>
      <c r="L134" s="232"/>
      <c r="M134" s="233"/>
      <c r="N134" s="234"/>
      <c r="O134" s="234"/>
      <c r="P134" s="234"/>
      <c r="Q134" s="234"/>
      <c r="R134" s="234"/>
      <c r="S134" s="234"/>
      <c r="T134" s="235"/>
      <c r="AT134" s="236" t="s">
        <v>197</v>
      </c>
      <c r="AU134" s="236" t="s">
        <v>84</v>
      </c>
      <c r="AV134" s="13" t="s">
        <v>82</v>
      </c>
      <c r="AW134" s="13" t="s">
        <v>37</v>
      </c>
      <c r="AX134" s="13" t="s">
        <v>74</v>
      </c>
      <c r="AY134" s="236" t="s">
        <v>186</v>
      </c>
    </row>
    <row r="135" spans="2:65" s="13" customFormat="1" ht="13.5">
      <c r="B135" s="227"/>
      <c r="C135" s="228"/>
      <c r="D135" s="213" t="s">
        <v>197</v>
      </c>
      <c r="E135" s="229" t="s">
        <v>30</v>
      </c>
      <c r="F135" s="230" t="s">
        <v>911</v>
      </c>
      <c r="G135" s="228"/>
      <c r="H135" s="229" t="s">
        <v>30</v>
      </c>
      <c r="I135" s="231"/>
      <c r="J135" s="228"/>
      <c r="K135" s="228"/>
      <c r="L135" s="232"/>
      <c r="M135" s="233"/>
      <c r="N135" s="234"/>
      <c r="O135" s="234"/>
      <c r="P135" s="234"/>
      <c r="Q135" s="234"/>
      <c r="R135" s="234"/>
      <c r="S135" s="234"/>
      <c r="T135" s="235"/>
      <c r="AT135" s="236" t="s">
        <v>197</v>
      </c>
      <c r="AU135" s="236" t="s">
        <v>84</v>
      </c>
      <c r="AV135" s="13" t="s">
        <v>82</v>
      </c>
      <c r="AW135" s="13" t="s">
        <v>37</v>
      </c>
      <c r="AX135" s="13" t="s">
        <v>74</v>
      </c>
      <c r="AY135" s="236" t="s">
        <v>186</v>
      </c>
    </row>
    <row r="136" spans="2:65" s="12" customFormat="1" ht="13.5">
      <c r="B136" s="216"/>
      <c r="C136" s="217"/>
      <c r="D136" s="213" t="s">
        <v>197</v>
      </c>
      <c r="E136" s="218" t="s">
        <v>30</v>
      </c>
      <c r="F136" s="219" t="s">
        <v>1516</v>
      </c>
      <c r="G136" s="217"/>
      <c r="H136" s="220">
        <v>76.625</v>
      </c>
      <c r="I136" s="221"/>
      <c r="J136" s="217"/>
      <c r="K136" s="217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197</v>
      </c>
      <c r="AU136" s="226" t="s">
        <v>84</v>
      </c>
      <c r="AV136" s="12" t="s">
        <v>84</v>
      </c>
      <c r="AW136" s="12" t="s">
        <v>37</v>
      </c>
      <c r="AX136" s="12" t="s">
        <v>74</v>
      </c>
      <c r="AY136" s="226" t="s">
        <v>186</v>
      </c>
    </row>
    <row r="137" spans="2:65" s="12" customFormat="1" ht="13.5">
      <c r="B137" s="216"/>
      <c r="C137" s="217"/>
      <c r="D137" s="213" t="s">
        <v>197</v>
      </c>
      <c r="E137" s="217"/>
      <c r="F137" s="219" t="s">
        <v>1521</v>
      </c>
      <c r="G137" s="217"/>
      <c r="H137" s="220">
        <v>38.313000000000002</v>
      </c>
      <c r="I137" s="221"/>
      <c r="J137" s="217"/>
      <c r="K137" s="217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197</v>
      </c>
      <c r="AU137" s="226" t="s">
        <v>84</v>
      </c>
      <c r="AV137" s="12" t="s">
        <v>84</v>
      </c>
      <c r="AW137" s="12" t="s">
        <v>6</v>
      </c>
      <c r="AX137" s="12" t="s">
        <v>82</v>
      </c>
      <c r="AY137" s="226" t="s">
        <v>186</v>
      </c>
    </row>
    <row r="138" spans="2:65" s="1" customFormat="1" ht="16.5" customHeight="1">
      <c r="B138" s="41"/>
      <c r="C138" s="201" t="s">
        <v>236</v>
      </c>
      <c r="D138" s="201" t="s">
        <v>188</v>
      </c>
      <c r="E138" s="202" t="s">
        <v>267</v>
      </c>
      <c r="F138" s="203" t="s">
        <v>268</v>
      </c>
      <c r="G138" s="204" t="s">
        <v>212</v>
      </c>
      <c r="H138" s="205">
        <v>1035.93</v>
      </c>
      <c r="I138" s="206"/>
      <c r="J138" s="207">
        <f>ROUND(I138*H138,2)</f>
        <v>0</v>
      </c>
      <c r="K138" s="203" t="s">
        <v>192</v>
      </c>
      <c r="L138" s="61"/>
      <c r="M138" s="208" t="s">
        <v>30</v>
      </c>
      <c r="N138" s="209" t="s">
        <v>45</v>
      </c>
      <c r="O138" s="42"/>
      <c r="P138" s="210">
        <f>O138*H138</f>
        <v>0</v>
      </c>
      <c r="Q138" s="210">
        <v>0</v>
      </c>
      <c r="R138" s="210">
        <f>Q138*H138</f>
        <v>0</v>
      </c>
      <c r="S138" s="210">
        <v>0</v>
      </c>
      <c r="T138" s="211">
        <f>S138*H138</f>
        <v>0</v>
      </c>
      <c r="AR138" s="24" t="s">
        <v>193</v>
      </c>
      <c r="AT138" s="24" t="s">
        <v>188</v>
      </c>
      <c r="AU138" s="24" t="s">
        <v>84</v>
      </c>
      <c r="AY138" s="24" t="s">
        <v>186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24" t="s">
        <v>82</v>
      </c>
      <c r="BK138" s="212">
        <f>ROUND(I138*H138,2)</f>
        <v>0</v>
      </c>
      <c r="BL138" s="24" t="s">
        <v>193</v>
      </c>
      <c r="BM138" s="24" t="s">
        <v>1522</v>
      </c>
    </row>
    <row r="139" spans="2:65" s="1" customFormat="1" ht="40.5">
      <c r="B139" s="41"/>
      <c r="C139" s="63"/>
      <c r="D139" s="213" t="s">
        <v>195</v>
      </c>
      <c r="E139" s="63"/>
      <c r="F139" s="214" t="s">
        <v>270</v>
      </c>
      <c r="G139" s="63"/>
      <c r="H139" s="63"/>
      <c r="I139" s="172"/>
      <c r="J139" s="63"/>
      <c r="K139" s="63"/>
      <c r="L139" s="61"/>
      <c r="M139" s="215"/>
      <c r="N139" s="42"/>
      <c r="O139" s="42"/>
      <c r="P139" s="42"/>
      <c r="Q139" s="42"/>
      <c r="R139" s="42"/>
      <c r="S139" s="42"/>
      <c r="T139" s="78"/>
      <c r="AT139" s="24" t="s">
        <v>195</v>
      </c>
      <c r="AU139" s="24" t="s">
        <v>84</v>
      </c>
    </row>
    <row r="140" spans="2:65" s="13" customFormat="1" ht="13.5">
      <c r="B140" s="227"/>
      <c r="C140" s="228"/>
      <c r="D140" s="213" t="s">
        <v>197</v>
      </c>
      <c r="E140" s="229" t="s">
        <v>30</v>
      </c>
      <c r="F140" s="230" t="s">
        <v>904</v>
      </c>
      <c r="G140" s="228"/>
      <c r="H140" s="229" t="s">
        <v>30</v>
      </c>
      <c r="I140" s="231"/>
      <c r="J140" s="228"/>
      <c r="K140" s="228"/>
      <c r="L140" s="232"/>
      <c r="M140" s="233"/>
      <c r="N140" s="234"/>
      <c r="O140" s="234"/>
      <c r="P140" s="234"/>
      <c r="Q140" s="234"/>
      <c r="R140" s="234"/>
      <c r="S140" s="234"/>
      <c r="T140" s="235"/>
      <c r="AT140" s="236" t="s">
        <v>197</v>
      </c>
      <c r="AU140" s="236" t="s">
        <v>84</v>
      </c>
      <c r="AV140" s="13" t="s">
        <v>82</v>
      </c>
      <c r="AW140" s="13" t="s">
        <v>37</v>
      </c>
      <c r="AX140" s="13" t="s">
        <v>74</v>
      </c>
      <c r="AY140" s="236" t="s">
        <v>186</v>
      </c>
    </row>
    <row r="141" spans="2:65" s="13" customFormat="1" ht="13.5">
      <c r="B141" s="227"/>
      <c r="C141" s="228"/>
      <c r="D141" s="213" t="s">
        <v>197</v>
      </c>
      <c r="E141" s="229" t="s">
        <v>30</v>
      </c>
      <c r="F141" s="230" t="s">
        <v>1496</v>
      </c>
      <c r="G141" s="228"/>
      <c r="H141" s="229" t="s">
        <v>30</v>
      </c>
      <c r="I141" s="231"/>
      <c r="J141" s="228"/>
      <c r="K141" s="228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197</v>
      </c>
      <c r="AU141" s="236" t="s">
        <v>84</v>
      </c>
      <c r="AV141" s="13" t="s">
        <v>82</v>
      </c>
      <c r="AW141" s="13" t="s">
        <v>37</v>
      </c>
      <c r="AX141" s="13" t="s">
        <v>74</v>
      </c>
      <c r="AY141" s="236" t="s">
        <v>186</v>
      </c>
    </row>
    <row r="142" spans="2:65" s="12" customFormat="1" ht="13.5">
      <c r="B142" s="216"/>
      <c r="C142" s="217"/>
      <c r="D142" s="213" t="s">
        <v>197</v>
      </c>
      <c r="E142" s="218" t="s">
        <v>30</v>
      </c>
      <c r="F142" s="219" t="s">
        <v>1497</v>
      </c>
      <c r="G142" s="217"/>
      <c r="H142" s="220">
        <v>150.4</v>
      </c>
      <c r="I142" s="221"/>
      <c r="J142" s="217"/>
      <c r="K142" s="217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197</v>
      </c>
      <c r="AU142" s="226" t="s">
        <v>84</v>
      </c>
      <c r="AV142" s="12" t="s">
        <v>84</v>
      </c>
      <c r="AW142" s="12" t="s">
        <v>37</v>
      </c>
      <c r="AX142" s="12" t="s">
        <v>74</v>
      </c>
      <c r="AY142" s="226" t="s">
        <v>186</v>
      </c>
    </row>
    <row r="143" spans="2:65" s="13" customFormat="1" ht="13.5">
      <c r="B143" s="227"/>
      <c r="C143" s="228"/>
      <c r="D143" s="213" t="s">
        <v>197</v>
      </c>
      <c r="E143" s="229" t="s">
        <v>30</v>
      </c>
      <c r="F143" s="230" t="s">
        <v>1523</v>
      </c>
      <c r="G143" s="228"/>
      <c r="H143" s="229" t="s">
        <v>30</v>
      </c>
      <c r="I143" s="231"/>
      <c r="J143" s="228"/>
      <c r="K143" s="228"/>
      <c r="L143" s="232"/>
      <c r="M143" s="233"/>
      <c r="N143" s="234"/>
      <c r="O143" s="234"/>
      <c r="P143" s="234"/>
      <c r="Q143" s="234"/>
      <c r="R143" s="234"/>
      <c r="S143" s="234"/>
      <c r="T143" s="235"/>
      <c r="AT143" s="236" t="s">
        <v>197</v>
      </c>
      <c r="AU143" s="236" t="s">
        <v>84</v>
      </c>
      <c r="AV143" s="13" t="s">
        <v>82</v>
      </c>
      <c r="AW143" s="13" t="s">
        <v>37</v>
      </c>
      <c r="AX143" s="13" t="s">
        <v>74</v>
      </c>
      <c r="AY143" s="236" t="s">
        <v>186</v>
      </c>
    </row>
    <row r="144" spans="2:65" s="12" customFormat="1" ht="13.5">
      <c r="B144" s="216"/>
      <c r="C144" s="217"/>
      <c r="D144" s="213" t="s">
        <v>197</v>
      </c>
      <c r="E144" s="218" t="s">
        <v>30</v>
      </c>
      <c r="F144" s="219" t="s">
        <v>1524</v>
      </c>
      <c r="G144" s="217"/>
      <c r="H144" s="220">
        <v>130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197</v>
      </c>
      <c r="AU144" s="226" t="s">
        <v>84</v>
      </c>
      <c r="AV144" s="12" t="s">
        <v>84</v>
      </c>
      <c r="AW144" s="12" t="s">
        <v>37</v>
      </c>
      <c r="AX144" s="12" t="s">
        <v>74</v>
      </c>
      <c r="AY144" s="226" t="s">
        <v>186</v>
      </c>
    </row>
    <row r="145" spans="2:65" s="13" customFormat="1" ht="27">
      <c r="B145" s="227"/>
      <c r="C145" s="228"/>
      <c r="D145" s="213" t="s">
        <v>197</v>
      </c>
      <c r="E145" s="229" t="s">
        <v>30</v>
      </c>
      <c r="F145" s="230" t="s">
        <v>274</v>
      </c>
      <c r="G145" s="228"/>
      <c r="H145" s="229" t="s">
        <v>30</v>
      </c>
      <c r="I145" s="231"/>
      <c r="J145" s="228"/>
      <c r="K145" s="228"/>
      <c r="L145" s="232"/>
      <c r="M145" s="233"/>
      <c r="N145" s="234"/>
      <c r="O145" s="234"/>
      <c r="P145" s="234"/>
      <c r="Q145" s="234"/>
      <c r="R145" s="234"/>
      <c r="S145" s="234"/>
      <c r="T145" s="235"/>
      <c r="AT145" s="236" t="s">
        <v>197</v>
      </c>
      <c r="AU145" s="236" t="s">
        <v>84</v>
      </c>
      <c r="AV145" s="13" t="s">
        <v>82</v>
      </c>
      <c r="AW145" s="13" t="s">
        <v>37</v>
      </c>
      <c r="AX145" s="13" t="s">
        <v>74</v>
      </c>
      <c r="AY145" s="236" t="s">
        <v>186</v>
      </c>
    </row>
    <row r="146" spans="2:65" s="13" customFormat="1" ht="13.5">
      <c r="B146" s="227"/>
      <c r="C146" s="228"/>
      <c r="D146" s="213" t="s">
        <v>197</v>
      </c>
      <c r="E146" s="229" t="s">
        <v>30</v>
      </c>
      <c r="F146" s="230" t="s">
        <v>1523</v>
      </c>
      <c r="G146" s="228"/>
      <c r="H146" s="229" t="s">
        <v>30</v>
      </c>
      <c r="I146" s="231"/>
      <c r="J146" s="228"/>
      <c r="K146" s="228"/>
      <c r="L146" s="232"/>
      <c r="M146" s="233"/>
      <c r="N146" s="234"/>
      <c r="O146" s="234"/>
      <c r="P146" s="234"/>
      <c r="Q146" s="234"/>
      <c r="R146" s="234"/>
      <c r="S146" s="234"/>
      <c r="T146" s="235"/>
      <c r="AT146" s="236" t="s">
        <v>197</v>
      </c>
      <c r="AU146" s="236" t="s">
        <v>84</v>
      </c>
      <c r="AV146" s="13" t="s">
        <v>82</v>
      </c>
      <c r="AW146" s="13" t="s">
        <v>37</v>
      </c>
      <c r="AX146" s="13" t="s">
        <v>74</v>
      </c>
      <c r="AY146" s="236" t="s">
        <v>186</v>
      </c>
    </row>
    <row r="147" spans="2:65" s="12" customFormat="1" ht="13.5">
      <c r="B147" s="216"/>
      <c r="C147" s="217"/>
      <c r="D147" s="213" t="s">
        <v>197</v>
      </c>
      <c r="E147" s="218" t="s">
        <v>30</v>
      </c>
      <c r="F147" s="219" t="s">
        <v>1525</v>
      </c>
      <c r="G147" s="217"/>
      <c r="H147" s="220">
        <v>260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197</v>
      </c>
      <c r="AU147" s="226" t="s">
        <v>84</v>
      </c>
      <c r="AV147" s="12" t="s">
        <v>84</v>
      </c>
      <c r="AW147" s="12" t="s">
        <v>37</v>
      </c>
      <c r="AX147" s="12" t="s">
        <v>74</v>
      </c>
      <c r="AY147" s="226" t="s">
        <v>186</v>
      </c>
    </row>
    <row r="148" spans="2:65" s="13" customFormat="1" ht="13.5">
      <c r="B148" s="227"/>
      <c r="C148" s="228"/>
      <c r="D148" s="213" t="s">
        <v>197</v>
      </c>
      <c r="E148" s="229" t="s">
        <v>30</v>
      </c>
      <c r="F148" s="230" t="s">
        <v>1526</v>
      </c>
      <c r="G148" s="228"/>
      <c r="H148" s="229" t="s">
        <v>30</v>
      </c>
      <c r="I148" s="231"/>
      <c r="J148" s="228"/>
      <c r="K148" s="228"/>
      <c r="L148" s="232"/>
      <c r="M148" s="233"/>
      <c r="N148" s="234"/>
      <c r="O148" s="234"/>
      <c r="P148" s="234"/>
      <c r="Q148" s="234"/>
      <c r="R148" s="234"/>
      <c r="S148" s="234"/>
      <c r="T148" s="235"/>
      <c r="AT148" s="236" t="s">
        <v>197</v>
      </c>
      <c r="AU148" s="236" t="s">
        <v>84</v>
      </c>
      <c r="AV148" s="13" t="s">
        <v>82</v>
      </c>
      <c r="AW148" s="13" t="s">
        <v>37</v>
      </c>
      <c r="AX148" s="13" t="s">
        <v>74</v>
      </c>
      <c r="AY148" s="236" t="s">
        <v>186</v>
      </c>
    </row>
    <row r="149" spans="2:65" s="12" customFormat="1" ht="13.5">
      <c r="B149" s="216"/>
      <c r="C149" s="217"/>
      <c r="D149" s="213" t="s">
        <v>197</v>
      </c>
      <c r="E149" s="218" t="s">
        <v>30</v>
      </c>
      <c r="F149" s="219" t="s">
        <v>1527</v>
      </c>
      <c r="G149" s="217"/>
      <c r="H149" s="220">
        <v>-130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197</v>
      </c>
      <c r="AU149" s="226" t="s">
        <v>84</v>
      </c>
      <c r="AV149" s="12" t="s">
        <v>84</v>
      </c>
      <c r="AW149" s="12" t="s">
        <v>37</v>
      </c>
      <c r="AX149" s="12" t="s">
        <v>74</v>
      </c>
      <c r="AY149" s="226" t="s">
        <v>186</v>
      </c>
    </row>
    <row r="150" spans="2:65" s="13" customFormat="1" ht="13.5">
      <c r="B150" s="227"/>
      <c r="C150" s="228"/>
      <c r="D150" s="213" t="s">
        <v>197</v>
      </c>
      <c r="E150" s="229" t="s">
        <v>30</v>
      </c>
      <c r="F150" s="230" t="s">
        <v>1508</v>
      </c>
      <c r="G150" s="228"/>
      <c r="H150" s="229" t="s">
        <v>30</v>
      </c>
      <c r="I150" s="231"/>
      <c r="J150" s="228"/>
      <c r="K150" s="228"/>
      <c r="L150" s="232"/>
      <c r="M150" s="233"/>
      <c r="N150" s="234"/>
      <c r="O150" s="234"/>
      <c r="P150" s="234"/>
      <c r="Q150" s="234"/>
      <c r="R150" s="234"/>
      <c r="S150" s="234"/>
      <c r="T150" s="235"/>
      <c r="AT150" s="236" t="s">
        <v>197</v>
      </c>
      <c r="AU150" s="236" t="s">
        <v>84</v>
      </c>
      <c r="AV150" s="13" t="s">
        <v>82</v>
      </c>
      <c r="AW150" s="13" t="s">
        <v>37</v>
      </c>
      <c r="AX150" s="13" t="s">
        <v>74</v>
      </c>
      <c r="AY150" s="236" t="s">
        <v>186</v>
      </c>
    </row>
    <row r="151" spans="2:65" s="12" customFormat="1" ht="13.5">
      <c r="B151" s="216"/>
      <c r="C151" s="217"/>
      <c r="D151" s="213" t="s">
        <v>197</v>
      </c>
      <c r="E151" s="218" t="s">
        <v>30</v>
      </c>
      <c r="F151" s="219" t="s">
        <v>1528</v>
      </c>
      <c r="G151" s="217"/>
      <c r="H151" s="220">
        <v>32</v>
      </c>
      <c r="I151" s="221"/>
      <c r="J151" s="217"/>
      <c r="K151" s="217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197</v>
      </c>
      <c r="AU151" s="226" t="s">
        <v>84</v>
      </c>
      <c r="AV151" s="12" t="s">
        <v>84</v>
      </c>
      <c r="AW151" s="12" t="s">
        <v>37</v>
      </c>
      <c r="AX151" s="12" t="s">
        <v>74</v>
      </c>
      <c r="AY151" s="226" t="s">
        <v>186</v>
      </c>
    </row>
    <row r="152" spans="2:65" s="13" customFormat="1" ht="13.5">
      <c r="B152" s="227"/>
      <c r="C152" s="228"/>
      <c r="D152" s="213" t="s">
        <v>197</v>
      </c>
      <c r="E152" s="229" t="s">
        <v>30</v>
      </c>
      <c r="F152" s="230" t="s">
        <v>911</v>
      </c>
      <c r="G152" s="228"/>
      <c r="H152" s="229" t="s">
        <v>30</v>
      </c>
      <c r="I152" s="231"/>
      <c r="J152" s="228"/>
      <c r="K152" s="228"/>
      <c r="L152" s="232"/>
      <c r="M152" s="233"/>
      <c r="N152" s="234"/>
      <c r="O152" s="234"/>
      <c r="P152" s="234"/>
      <c r="Q152" s="234"/>
      <c r="R152" s="234"/>
      <c r="S152" s="234"/>
      <c r="T152" s="235"/>
      <c r="AT152" s="236" t="s">
        <v>197</v>
      </c>
      <c r="AU152" s="236" t="s">
        <v>84</v>
      </c>
      <c r="AV152" s="13" t="s">
        <v>82</v>
      </c>
      <c r="AW152" s="13" t="s">
        <v>37</v>
      </c>
      <c r="AX152" s="13" t="s">
        <v>74</v>
      </c>
      <c r="AY152" s="236" t="s">
        <v>186</v>
      </c>
    </row>
    <row r="153" spans="2:65" s="12" customFormat="1" ht="13.5">
      <c r="B153" s="216"/>
      <c r="C153" s="217"/>
      <c r="D153" s="213" t="s">
        <v>197</v>
      </c>
      <c r="E153" s="218" t="s">
        <v>30</v>
      </c>
      <c r="F153" s="219" t="s">
        <v>1529</v>
      </c>
      <c r="G153" s="217"/>
      <c r="H153" s="220">
        <v>140.88999999999999</v>
      </c>
      <c r="I153" s="221"/>
      <c r="J153" s="217"/>
      <c r="K153" s="217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197</v>
      </c>
      <c r="AU153" s="226" t="s">
        <v>84</v>
      </c>
      <c r="AV153" s="12" t="s">
        <v>84</v>
      </c>
      <c r="AW153" s="12" t="s">
        <v>37</v>
      </c>
      <c r="AX153" s="12" t="s">
        <v>74</v>
      </c>
      <c r="AY153" s="226" t="s">
        <v>186</v>
      </c>
    </row>
    <row r="154" spans="2:65" s="12" customFormat="1" ht="13.5">
      <c r="B154" s="216"/>
      <c r="C154" s="217"/>
      <c r="D154" s="213" t="s">
        <v>197</v>
      </c>
      <c r="E154" s="218" t="s">
        <v>30</v>
      </c>
      <c r="F154" s="219" t="s">
        <v>1530</v>
      </c>
      <c r="G154" s="217"/>
      <c r="H154" s="220">
        <v>452.64</v>
      </c>
      <c r="I154" s="221"/>
      <c r="J154" s="217"/>
      <c r="K154" s="217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197</v>
      </c>
      <c r="AU154" s="226" t="s">
        <v>84</v>
      </c>
      <c r="AV154" s="12" t="s">
        <v>84</v>
      </c>
      <c r="AW154" s="12" t="s">
        <v>37</v>
      </c>
      <c r="AX154" s="12" t="s">
        <v>74</v>
      </c>
      <c r="AY154" s="226" t="s">
        <v>186</v>
      </c>
    </row>
    <row r="155" spans="2:65" s="1" customFormat="1" ht="25.5" customHeight="1">
      <c r="B155" s="41"/>
      <c r="C155" s="201" t="s">
        <v>243</v>
      </c>
      <c r="D155" s="201" t="s">
        <v>188</v>
      </c>
      <c r="E155" s="202" t="s">
        <v>283</v>
      </c>
      <c r="F155" s="203" t="s">
        <v>284</v>
      </c>
      <c r="G155" s="204" t="s">
        <v>212</v>
      </c>
      <c r="H155" s="205">
        <v>786.23900000000003</v>
      </c>
      <c r="I155" s="206"/>
      <c r="J155" s="207">
        <f>ROUND(I155*H155,2)</f>
        <v>0</v>
      </c>
      <c r="K155" s="203" t="s">
        <v>30</v>
      </c>
      <c r="L155" s="61"/>
      <c r="M155" s="208" t="s">
        <v>30</v>
      </c>
      <c r="N155" s="209" t="s">
        <v>45</v>
      </c>
      <c r="O155" s="42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AR155" s="24" t="s">
        <v>193</v>
      </c>
      <c r="AT155" s="24" t="s">
        <v>188</v>
      </c>
      <c r="AU155" s="24" t="s">
        <v>84</v>
      </c>
      <c r="AY155" s="24" t="s">
        <v>186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24" t="s">
        <v>82</v>
      </c>
      <c r="BK155" s="212">
        <f>ROUND(I155*H155,2)</f>
        <v>0</v>
      </c>
      <c r="BL155" s="24" t="s">
        <v>193</v>
      </c>
      <c r="BM155" s="24" t="s">
        <v>1531</v>
      </c>
    </row>
    <row r="156" spans="2:65" s="1" customFormat="1" ht="27">
      <c r="B156" s="41"/>
      <c r="C156" s="63"/>
      <c r="D156" s="213" t="s">
        <v>195</v>
      </c>
      <c r="E156" s="63"/>
      <c r="F156" s="214" t="s">
        <v>284</v>
      </c>
      <c r="G156" s="63"/>
      <c r="H156" s="63"/>
      <c r="I156" s="172"/>
      <c r="J156" s="63"/>
      <c r="K156" s="63"/>
      <c r="L156" s="61"/>
      <c r="M156" s="215"/>
      <c r="N156" s="42"/>
      <c r="O156" s="42"/>
      <c r="P156" s="42"/>
      <c r="Q156" s="42"/>
      <c r="R156" s="42"/>
      <c r="S156" s="42"/>
      <c r="T156" s="78"/>
      <c r="AT156" s="24" t="s">
        <v>195</v>
      </c>
      <c r="AU156" s="24" t="s">
        <v>84</v>
      </c>
    </row>
    <row r="157" spans="2:65" s="13" customFormat="1" ht="13.5">
      <c r="B157" s="227"/>
      <c r="C157" s="228"/>
      <c r="D157" s="213" t="s">
        <v>197</v>
      </c>
      <c r="E157" s="229" t="s">
        <v>30</v>
      </c>
      <c r="F157" s="230" t="s">
        <v>1499</v>
      </c>
      <c r="G157" s="228"/>
      <c r="H157" s="229" t="s">
        <v>30</v>
      </c>
      <c r="I157" s="231"/>
      <c r="J157" s="228"/>
      <c r="K157" s="228"/>
      <c r="L157" s="232"/>
      <c r="M157" s="233"/>
      <c r="N157" s="234"/>
      <c r="O157" s="234"/>
      <c r="P157" s="234"/>
      <c r="Q157" s="234"/>
      <c r="R157" s="234"/>
      <c r="S157" s="234"/>
      <c r="T157" s="235"/>
      <c r="AT157" s="236" t="s">
        <v>197</v>
      </c>
      <c r="AU157" s="236" t="s">
        <v>84</v>
      </c>
      <c r="AV157" s="13" t="s">
        <v>82</v>
      </c>
      <c r="AW157" s="13" t="s">
        <v>37</v>
      </c>
      <c r="AX157" s="13" t="s">
        <v>74</v>
      </c>
      <c r="AY157" s="236" t="s">
        <v>186</v>
      </c>
    </row>
    <row r="158" spans="2:65" s="12" customFormat="1" ht="13.5">
      <c r="B158" s="216"/>
      <c r="C158" s="217"/>
      <c r="D158" s="213" t="s">
        <v>197</v>
      </c>
      <c r="E158" s="218" t="s">
        <v>30</v>
      </c>
      <c r="F158" s="219" t="s">
        <v>1500</v>
      </c>
      <c r="G158" s="217"/>
      <c r="H158" s="220">
        <v>751</v>
      </c>
      <c r="I158" s="221"/>
      <c r="J158" s="217"/>
      <c r="K158" s="217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197</v>
      </c>
      <c r="AU158" s="226" t="s">
        <v>84</v>
      </c>
      <c r="AV158" s="12" t="s">
        <v>84</v>
      </c>
      <c r="AW158" s="12" t="s">
        <v>37</v>
      </c>
      <c r="AX158" s="12" t="s">
        <v>74</v>
      </c>
      <c r="AY158" s="226" t="s">
        <v>186</v>
      </c>
    </row>
    <row r="159" spans="2:65" s="13" customFormat="1" ht="13.5">
      <c r="B159" s="227"/>
      <c r="C159" s="228"/>
      <c r="D159" s="213" t="s">
        <v>197</v>
      </c>
      <c r="E159" s="229" t="s">
        <v>30</v>
      </c>
      <c r="F159" s="230" t="s">
        <v>1504</v>
      </c>
      <c r="G159" s="228"/>
      <c r="H159" s="229" t="s">
        <v>30</v>
      </c>
      <c r="I159" s="231"/>
      <c r="J159" s="228"/>
      <c r="K159" s="228"/>
      <c r="L159" s="232"/>
      <c r="M159" s="233"/>
      <c r="N159" s="234"/>
      <c r="O159" s="234"/>
      <c r="P159" s="234"/>
      <c r="Q159" s="234"/>
      <c r="R159" s="234"/>
      <c r="S159" s="234"/>
      <c r="T159" s="235"/>
      <c r="AT159" s="236" t="s">
        <v>197</v>
      </c>
      <c r="AU159" s="236" t="s">
        <v>84</v>
      </c>
      <c r="AV159" s="13" t="s">
        <v>82</v>
      </c>
      <c r="AW159" s="13" t="s">
        <v>37</v>
      </c>
      <c r="AX159" s="13" t="s">
        <v>74</v>
      </c>
      <c r="AY159" s="236" t="s">
        <v>186</v>
      </c>
    </row>
    <row r="160" spans="2:65" s="12" customFormat="1" ht="13.5">
      <c r="B160" s="216"/>
      <c r="C160" s="217"/>
      <c r="D160" s="213" t="s">
        <v>197</v>
      </c>
      <c r="E160" s="218" t="s">
        <v>30</v>
      </c>
      <c r="F160" s="219" t="s">
        <v>1505</v>
      </c>
      <c r="G160" s="217"/>
      <c r="H160" s="220">
        <v>0.28799999999999998</v>
      </c>
      <c r="I160" s="221"/>
      <c r="J160" s="217"/>
      <c r="K160" s="217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197</v>
      </c>
      <c r="AU160" s="226" t="s">
        <v>84</v>
      </c>
      <c r="AV160" s="12" t="s">
        <v>84</v>
      </c>
      <c r="AW160" s="12" t="s">
        <v>37</v>
      </c>
      <c r="AX160" s="12" t="s">
        <v>74</v>
      </c>
      <c r="AY160" s="226" t="s">
        <v>186</v>
      </c>
    </row>
    <row r="161" spans="2:65" s="13" customFormat="1" ht="13.5">
      <c r="B161" s="227"/>
      <c r="C161" s="228"/>
      <c r="D161" s="213" t="s">
        <v>197</v>
      </c>
      <c r="E161" s="229" t="s">
        <v>30</v>
      </c>
      <c r="F161" s="230" t="s">
        <v>1506</v>
      </c>
      <c r="G161" s="228"/>
      <c r="H161" s="229" t="s">
        <v>30</v>
      </c>
      <c r="I161" s="231"/>
      <c r="J161" s="228"/>
      <c r="K161" s="228"/>
      <c r="L161" s="232"/>
      <c r="M161" s="233"/>
      <c r="N161" s="234"/>
      <c r="O161" s="234"/>
      <c r="P161" s="234"/>
      <c r="Q161" s="234"/>
      <c r="R161" s="234"/>
      <c r="S161" s="234"/>
      <c r="T161" s="235"/>
      <c r="AT161" s="236" t="s">
        <v>197</v>
      </c>
      <c r="AU161" s="236" t="s">
        <v>84</v>
      </c>
      <c r="AV161" s="13" t="s">
        <v>82</v>
      </c>
      <c r="AW161" s="13" t="s">
        <v>37</v>
      </c>
      <c r="AX161" s="13" t="s">
        <v>74</v>
      </c>
      <c r="AY161" s="236" t="s">
        <v>186</v>
      </c>
    </row>
    <row r="162" spans="2:65" s="12" customFormat="1" ht="13.5">
      <c r="B162" s="216"/>
      <c r="C162" s="217"/>
      <c r="D162" s="213" t="s">
        <v>197</v>
      </c>
      <c r="E162" s="218" t="s">
        <v>30</v>
      </c>
      <c r="F162" s="219" t="s">
        <v>1507</v>
      </c>
      <c r="G162" s="217"/>
      <c r="H162" s="220">
        <v>3.6629999999999998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197</v>
      </c>
      <c r="AU162" s="226" t="s">
        <v>84</v>
      </c>
      <c r="AV162" s="12" t="s">
        <v>84</v>
      </c>
      <c r="AW162" s="12" t="s">
        <v>37</v>
      </c>
      <c r="AX162" s="12" t="s">
        <v>74</v>
      </c>
      <c r="AY162" s="226" t="s">
        <v>186</v>
      </c>
    </row>
    <row r="163" spans="2:65" s="12" customFormat="1" ht="13.5">
      <c r="B163" s="216"/>
      <c r="C163" s="217"/>
      <c r="D163" s="213" t="s">
        <v>197</v>
      </c>
      <c r="E163" s="218" t="s">
        <v>30</v>
      </c>
      <c r="F163" s="219" t="s">
        <v>1507</v>
      </c>
      <c r="G163" s="217"/>
      <c r="H163" s="220">
        <v>3.6629999999999998</v>
      </c>
      <c r="I163" s="221"/>
      <c r="J163" s="217"/>
      <c r="K163" s="217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197</v>
      </c>
      <c r="AU163" s="226" t="s">
        <v>84</v>
      </c>
      <c r="AV163" s="12" t="s">
        <v>84</v>
      </c>
      <c r="AW163" s="12" t="s">
        <v>37</v>
      </c>
      <c r="AX163" s="12" t="s">
        <v>74</v>
      </c>
      <c r="AY163" s="226" t="s">
        <v>186</v>
      </c>
    </row>
    <row r="164" spans="2:65" s="13" customFormat="1" ht="13.5">
      <c r="B164" s="227"/>
      <c r="C164" s="228"/>
      <c r="D164" s="213" t="s">
        <v>197</v>
      </c>
      <c r="E164" s="229" t="s">
        <v>30</v>
      </c>
      <c r="F164" s="230" t="s">
        <v>1508</v>
      </c>
      <c r="G164" s="228"/>
      <c r="H164" s="229" t="s">
        <v>30</v>
      </c>
      <c r="I164" s="231"/>
      <c r="J164" s="228"/>
      <c r="K164" s="228"/>
      <c r="L164" s="232"/>
      <c r="M164" s="233"/>
      <c r="N164" s="234"/>
      <c r="O164" s="234"/>
      <c r="P164" s="234"/>
      <c r="Q164" s="234"/>
      <c r="R164" s="234"/>
      <c r="S164" s="234"/>
      <c r="T164" s="235"/>
      <c r="AT164" s="236" t="s">
        <v>197</v>
      </c>
      <c r="AU164" s="236" t="s">
        <v>84</v>
      </c>
      <c r="AV164" s="13" t="s">
        <v>82</v>
      </c>
      <c r="AW164" s="13" t="s">
        <v>37</v>
      </c>
      <c r="AX164" s="13" t="s">
        <v>74</v>
      </c>
      <c r="AY164" s="236" t="s">
        <v>186</v>
      </c>
    </row>
    <row r="165" spans="2:65" s="12" customFormat="1" ht="13.5">
      <c r="B165" s="216"/>
      <c r="C165" s="217"/>
      <c r="D165" s="213" t="s">
        <v>197</v>
      </c>
      <c r="E165" s="218" t="s">
        <v>30</v>
      </c>
      <c r="F165" s="219" t="s">
        <v>1509</v>
      </c>
      <c r="G165" s="217"/>
      <c r="H165" s="220">
        <v>16</v>
      </c>
      <c r="I165" s="221"/>
      <c r="J165" s="217"/>
      <c r="K165" s="217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197</v>
      </c>
      <c r="AU165" s="226" t="s">
        <v>84</v>
      </c>
      <c r="AV165" s="12" t="s">
        <v>84</v>
      </c>
      <c r="AW165" s="12" t="s">
        <v>37</v>
      </c>
      <c r="AX165" s="12" t="s">
        <v>74</v>
      </c>
      <c r="AY165" s="226" t="s">
        <v>186</v>
      </c>
    </row>
    <row r="166" spans="2:65" s="13" customFormat="1" ht="13.5">
      <c r="B166" s="227"/>
      <c r="C166" s="228"/>
      <c r="D166" s="213" t="s">
        <v>197</v>
      </c>
      <c r="E166" s="229" t="s">
        <v>30</v>
      </c>
      <c r="F166" s="230" t="s">
        <v>911</v>
      </c>
      <c r="G166" s="228"/>
      <c r="H166" s="229" t="s">
        <v>30</v>
      </c>
      <c r="I166" s="231"/>
      <c r="J166" s="228"/>
      <c r="K166" s="228"/>
      <c r="L166" s="232"/>
      <c r="M166" s="233"/>
      <c r="N166" s="234"/>
      <c r="O166" s="234"/>
      <c r="P166" s="234"/>
      <c r="Q166" s="234"/>
      <c r="R166" s="234"/>
      <c r="S166" s="234"/>
      <c r="T166" s="235"/>
      <c r="AT166" s="236" t="s">
        <v>197</v>
      </c>
      <c r="AU166" s="236" t="s">
        <v>84</v>
      </c>
      <c r="AV166" s="13" t="s">
        <v>82</v>
      </c>
      <c r="AW166" s="13" t="s">
        <v>37</v>
      </c>
      <c r="AX166" s="13" t="s">
        <v>74</v>
      </c>
      <c r="AY166" s="236" t="s">
        <v>186</v>
      </c>
    </row>
    <row r="167" spans="2:65" s="12" customFormat="1" ht="13.5">
      <c r="B167" s="216"/>
      <c r="C167" s="217"/>
      <c r="D167" s="213" t="s">
        <v>197</v>
      </c>
      <c r="E167" s="218" t="s">
        <v>30</v>
      </c>
      <c r="F167" s="219" t="s">
        <v>1516</v>
      </c>
      <c r="G167" s="217"/>
      <c r="H167" s="220">
        <v>76.625</v>
      </c>
      <c r="I167" s="221"/>
      <c r="J167" s="217"/>
      <c r="K167" s="217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197</v>
      </c>
      <c r="AU167" s="226" t="s">
        <v>84</v>
      </c>
      <c r="AV167" s="12" t="s">
        <v>84</v>
      </c>
      <c r="AW167" s="12" t="s">
        <v>37</v>
      </c>
      <c r="AX167" s="12" t="s">
        <v>74</v>
      </c>
      <c r="AY167" s="226" t="s">
        <v>186</v>
      </c>
    </row>
    <row r="168" spans="2:65" s="13" customFormat="1" ht="13.5">
      <c r="B168" s="227"/>
      <c r="C168" s="228"/>
      <c r="D168" s="213" t="s">
        <v>197</v>
      </c>
      <c r="E168" s="229" t="s">
        <v>30</v>
      </c>
      <c r="F168" s="230" t="s">
        <v>1523</v>
      </c>
      <c r="G168" s="228"/>
      <c r="H168" s="229" t="s">
        <v>30</v>
      </c>
      <c r="I168" s="231"/>
      <c r="J168" s="228"/>
      <c r="K168" s="228"/>
      <c r="L168" s="232"/>
      <c r="M168" s="233"/>
      <c r="N168" s="234"/>
      <c r="O168" s="234"/>
      <c r="P168" s="234"/>
      <c r="Q168" s="234"/>
      <c r="R168" s="234"/>
      <c r="S168" s="234"/>
      <c r="T168" s="235"/>
      <c r="AT168" s="236" t="s">
        <v>197</v>
      </c>
      <c r="AU168" s="236" t="s">
        <v>84</v>
      </c>
      <c r="AV168" s="13" t="s">
        <v>82</v>
      </c>
      <c r="AW168" s="13" t="s">
        <v>37</v>
      </c>
      <c r="AX168" s="13" t="s">
        <v>74</v>
      </c>
      <c r="AY168" s="236" t="s">
        <v>186</v>
      </c>
    </row>
    <row r="169" spans="2:65" s="12" customFormat="1" ht="13.5">
      <c r="B169" s="216"/>
      <c r="C169" s="217"/>
      <c r="D169" s="213" t="s">
        <v>197</v>
      </c>
      <c r="E169" s="218" t="s">
        <v>30</v>
      </c>
      <c r="F169" s="219" t="s">
        <v>1532</v>
      </c>
      <c r="G169" s="217"/>
      <c r="H169" s="220">
        <v>-65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197</v>
      </c>
      <c r="AU169" s="226" t="s">
        <v>84</v>
      </c>
      <c r="AV169" s="12" t="s">
        <v>84</v>
      </c>
      <c r="AW169" s="12" t="s">
        <v>37</v>
      </c>
      <c r="AX169" s="12" t="s">
        <v>74</v>
      </c>
      <c r="AY169" s="226" t="s">
        <v>186</v>
      </c>
    </row>
    <row r="170" spans="2:65" s="1" customFormat="1" ht="16.5" customHeight="1">
      <c r="B170" s="41"/>
      <c r="C170" s="201" t="s">
        <v>249</v>
      </c>
      <c r="D170" s="201" t="s">
        <v>188</v>
      </c>
      <c r="E170" s="202" t="s">
        <v>287</v>
      </c>
      <c r="F170" s="203" t="s">
        <v>288</v>
      </c>
      <c r="G170" s="204" t="s">
        <v>212</v>
      </c>
      <c r="H170" s="205">
        <v>377.76499999999999</v>
      </c>
      <c r="I170" s="206"/>
      <c r="J170" s="207">
        <f>ROUND(I170*H170,2)</f>
        <v>0</v>
      </c>
      <c r="K170" s="203" t="s">
        <v>192</v>
      </c>
      <c r="L170" s="61"/>
      <c r="M170" s="208" t="s">
        <v>30</v>
      </c>
      <c r="N170" s="209" t="s">
        <v>45</v>
      </c>
      <c r="O170" s="42"/>
      <c r="P170" s="210">
        <f>O170*H170</f>
        <v>0</v>
      </c>
      <c r="Q170" s="210">
        <v>0</v>
      </c>
      <c r="R170" s="210">
        <f>Q170*H170</f>
        <v>0</v>
      </c>
      <c r="S170" s="210">
        <v>0</v>
      </c>
      <c r="T170" s="211">
        <f>S170*H170</f>
        <v>0</v>
      </c>
      <c r="AR170" s="24" t="s">
        <v>193</v>
      </c>
      <c r="AT170" s="24" t="s">
        <v>188</v>
      </c>
      <c r="AU170" s="24" t="s">
        <v>84</v>
      </c>
      <c r="AY170" s="24" t="s">
        <v>186</v>
      </c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24" t="s">
        <v>82</v>
      </c>
      <c r="BK170" s="212">
        <f>ROUND(I170*H170,2)</f>
        <v>0</v>
      </c>
      <c r="BL170" s="24" t="s">
        <v>193</v>
      </c>
      <c r="BM170" s="24" t="s">
        <v>1533</v>
      </c>
    </row>
    <row r="171" spans="2:65" s="1" customFormat="1" ht="27">
      <c r="B171" s="41"/>
      <c r="C171" s="63"/>
      <c r="D171" s="213" t="s">
        <v>195</v>
      </c>
      <c r="E171" s="63"/>
      <c r="F171" s="214" t="s">
        <v>290</v>
      </c>
      <c r="G171" s="63"/>
      <c r="H171" s="63"/>
      <c r="I171" s="172"/>
      <c r="J171" s="63"/>
      <c r="K171" s="63"/>
      <c r="L171" s="61"/>
      <c r="M171" s="215"/>
      <c r="N171" s="42"/>
      <c r="O171" s="42"/>
      <c r="P171" s="42"/>
      <c r="Q171" s="42"/>
      <c r="R171" s="42"/>
      <c r="S171" s="42"/>
      <c r="T171" s="78"/>
      <c r="AT171" s="24" t="s">
        <v>195</v>
      </c>
      <c r="AU171" s="24" t="s">
        <v>84</v>
      </c>
    </row>
    <row r="172" spans="2:65" s="13" customFormat="1" ht="13.5">
      <c r="B172" s="227"/>
      <c r="C172" s="228"/>
      <c r="D172" s="213" t="s">
        <v>197</v>
      </c>
      <c r="E172" s="229" t="s">
        <v>30</v>
      </c>
      <c r="F172" s="230" t="s">
        <v>1534</v>
      </c>
      <c r="G172" s="228"/>
      <c r="H172" s="229" t="s">
        <v>30</v>
      </c>
      <c r="I172" s="231"/>
      <c r="J172" s="228"/>
      <c r="K172" s="228"/>
      <c r="L172" s="232"/>
      <c r="M172" s="233"/>
      <c r="N172" s="234"/>
      <c r="O172" s="234"/>
      <c r="P172" s="234"/>
      <c r="Q172" s="234"/>
      <c r="R172" s="234"/>
      <c r="S172" s="234"/>
      <c r="T172" s="235"/>
      <c r="AT172" s="236" t="s">
        <v>197</v>
      </c>
      <c r="AU172" s="236" t="s">
        <v>84</v>
      </c>
      <c r="AV172" s="13" t="s">
        <v>82</v>
      </c>
      <c r="AW172" s="13" t="s">
        <v>37</v>
      </c>
      <c r="AX172" s="13" t="s">
        <v>74</v>
      </c>
      <c r="AY172" s="236" t="s">
        <v>186</v>
      </c>
    </row>
    <row r="173" spans="2:65" s="12" customFormat="1" ht="13.5">
      <c r="B173" s="216"/>
      <c r="C173" s="217"/>
      <c r="D173" s="213" t="s">
        <v>197</v>
      </c>
      <c r="E173" s="218" t="s">
        <v>30</v>
      </c>
      <c r="F173" s="219" t="s">
        <v>1535</v>
      </c>
      <c r="G173" s="217"/>
      <c r="H173" s="220">
        <v>65</v>
      </c>
      <c r="I173" s="221"/>
      <c r="J173" s="217"/>
      <c r="K173" s="217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197</v>
      </c>
      <c r="AU173" s="226" t="s">
        <v>84</v>
      </c>
      <c r="AV173" s="12" t="s">
        <v>84</v>
      </c>
      <c r="AW173" s="12" t="s">
        <v>37</v>
      </c>
      <c r="AX173" s="12" t="s">
        <v>74</v>
      </c>
      <c r="AY173" s="226" t="s">
        <v>186</v>
      </c>
    </row>
    <row r="174" spans="2:65" s="13" customFormat="1" ht="27">
      <c r="B174" s="227"/>
      <c r="C174" s="228"/>
      <c r="D174" s="213" t="s">
        <v>197</v>
      </c>
      <c r="E174" s="229" t="s">
        <v>30</v>
      </c>
      <c r="F174" s="230" t="s">
        <v>274</v>
      </c>
      <c r="G174" s="228"/>
      <c r="H174" s="229" t="s">
        <v>30</v>
      </c>
      <c r="I174" s="231"/>
      <c r="J174" s="228"/>
      <c r="K174" s="228"/>
      <c r="L174" s="232"/>
      <c r="M174" s="233"/>
      <c r="N174" s="234"/>
      <c r="O174" s="234"/>
      <c r="P174" s="234"/>
      <c r="Q174" s="234"/>
      <c r="R174" s="234"/>
      <c r="S174" s="234"/>
      <c r="T174" s="235"/>
      <c r="AT174" s="236" t="s">
        <v>197</v>
      </c>
      <c r="AU174" s="236" t="s">
        <v>84</v>
      </c>
      <c r="AV174" s="13" t="s">
        <v>82</v>
      </c>
      <c r="AW174" s="13" t="s">
        <v>37</v>
      </c>
      <c r="AX174" s="13" t="s">
        <v>74</v>
      </c>
      <c r="AY174" s="236" t="s">
        <v>186</v>
      </c>
    </row>
    <row r="175" spans="2:65" s="13" customFormat="1" ht="13.5">
      <c r="B175" s="227"/>
      <c r="C175" s="228"/>
      <c r="D175" s="213" t="s">
        <v>197</v>
      </c>
      <c r="E175" s="229" t="s">
        <v>30</v>
      </c>
      <c r="F175" s="230" t="s">
        <v>1508</v>
      </c>
      <c r="G175" s="228"/>
      <c r="H175" s="229" t="s">
        <v>30</v>
      </c>
      <c r="I175" s="231"/>
      <c r="J175" s="228"/>
      <c r="K175" s="228"/>
      <c r="L175" s="232"/>
      <c r="M175" s="233"/>
      <c r="N175" s="234"/>
      <c r="O175" s="234"/>
      <c r="P175" s="234"/>
      <c r="Q175" s="234"/>
      <c r="R175" s="234"/>
      <c r="S175" s="234"/>
      <c r="T175" s="235"/>
      <c r="AT175" s="236" t="s">
        <v>197</v>
      </c>
      <c r="AU175" s="236" t="s">
        <v>84</v>
      </c>
      <c r="AV175" s="13" t="s">
        <v>82</v>
      </c>
      <c r="AW175" s="13" t="s">
        <v>37</v>
      </c>
      <c r="AX175" s="13" t="s">
        <v>74</v>
      </c>
      <c r="AY175" s="236" t="s">
        <v>186</v>
      </c>
    </row>
    <row r="176" spans="2:65" s="12" customFormat="1" ht="13.5">
      <c r="B176" s="216"/>
      <c r="C176" s="217"/>
      <c r="D176" s="213" t="s">
        <v>197</v>
      </c>
      <c r="E176" s="218" t="s">
        <v>30</v>
      </c>
      <c r="F176" s="219" t="s">
        <v>1509</v>
      </c>
      <c r="G176" s="217"/>
      <c r="H176" s="220">
        <v>16</v>
      </c>
      <c r="I176" s="221"/>
      <c r="J176" s="217"/>
      <c r="K176" s="217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197</v>
      </c>
      <c r="AU176" s="226" t="s">
        <v>84</v>
      </c>
      <c r="AV176" s="12" t="s">
        <v>84</v>
      </c>
      <c r="AW176" s="12" t="s">
        <v>37</v>
      </c>
      <c r="AX176" s="12" t="s">
        <v>74</v>
      </c>
      <c r="AY176" s="226" t="s">
        <v>186</v>
      </c>
    </row>
    <row r="177" spans="2:65" s="13" customFormat="1" ht="13.5">
      <c r="B177" s="227"/>
      <c r="C177" s="228"/>
      <c r="D177" s="213" t="s">
        <v>197</v>
      </c>
      <c r="E177" s="229" t="s">
        <v>30</v>
      </c>
      <c r="F177" s="230" t="s">
        <v>911</v>
      </c>
      <c r="G177" s="228"/>
      <c r="H177" s="229" t="s">
        <v>30</v>
      </c>
      <c r="I177" s="231"/>
      <c r="J177" s="228"/>
      <c r="K177" s="228"/>
      <c r="L177" s="232"/>
      <c r="M177" s="233"/>
      <c r="N177" s="234"/>
      <c r="O177" s="234"/>
      <c r="P177" s="234"/>
      <c r="Q177" s="234"/>
      <c r="R177" s="234"/>
      <c r="S177" s="234"/>
      <c r="T177" s="235"/>
      <c r="AT177" s="236" t="s">
        <v>197</v>
      </c>
      <c r="AU177" s="236" t="s">
        <v>84</v>
      </c>
      <c r="AV177" s="13" t="s">
        <v>82</v>
      </c>
      <c r="AW177" s="13" t="s">
        <v>37</v>
      </c>
      <c r="AX177" s="13" t="s">
        <v>74</v>
      </c>
      <c r="AY177" s="236" t="s">
        <v>186</v>
      </c>
    </row>
    <row r="178" spans="2:65" s="12" customFormat="1" ht="13.5">
      <c r="B178" s="216"/>
      <c r="C178" s="217"/>
      <c r="D178" s="213" t="s">
        <v>197</v>
      </c>
      <c r="E178" s="218" t="s">
        <v>30</v>
      </c>
      <c r="F178" s="219" t="s">
        <v>1536</v>
      </c>
      <c r="G178" s="217"/>
      <c r="H178" s="220">
        <v>70.444999999999993</v>
      </c>
      <c r="I178" s="221"/>
      <c r="J178" s="217"/>
      <c r="K178" s="217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197</v>
      </c>
      <c r="AU178" s="226" t="s">
        <v>84</v>
      </c>
      <c r="AV178" s="12" t="s">
        <v>84</v>
      </c>
      <c r="AW178" s="12" t="s">
        <v>37</v>
      </c>
      <c r="AX178" s="12" t="s">
        <v>74</v>
      </c>
      <c r="AY178" s="226" t="s">
        <v>186</v>
      </c>
    </row>
    <row r="179" spans="2:65" s="12" customFormat="1" ht="13.5">
      <c r="B179" s="216"/>
      <c r="C179" s="217"/>
      <c r="D179" s="213" t="s">
        <v>197</v>
      </c>
      <c r="E179" s="218" t="s">
        <v>30</v>
      </c>
      <c r="F179" s="219" t="s">
        <v>1537</v>
      </c>
      <c r="G179" s="217"/>
      <c r="H179" s="220">
        <v>226.32</v>
      </c>
      <c r="I179" s="221"/>
      <c r="J179" s="217"/>
      <c r="K179" s="217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197</v>
      </c>
      <c r="AU179" s="226" t="s">
        <v>84</v>
      </c>
      <c r="AV179" s="12" t="s">
        <v>84</v>
      </c>
      <c r="AW179" s="12" t="s">
        <v>37</v>
      </c>
      <c r="AX179" s="12" t="s">
        <v>74</v>
      </c>
      <c r="AY179" s="226" t="s">
        <v>186</v>
      </c>
    </row>
    <row r="180" spans="2:65" s="1" customFormat="1" ht="16.5" customHeight="1">
      <c r="B180" s="41"/>
      <c r="C180" s="201" t="s">
        <v>256</v>
      </c>
      <c r="D180" s="201" t="s">
        <v>188</v>
      </c>
      <c r="E180" s="202" t="s">
        <v>296</v>
      </c>
      <c r="F180" s="203" t="s">
        <v>297</v>
      </c>
      <c r="G180" s="204" t="s">
        <v>212</v>
      </c>
      <c r="H180" s="205">
        <v>130</v>
      </c>
      <c r="I180" s="206"/>
      <c r="J180" s="207">
        <f>ROUND(I180*H180,2)</f>
        <v>0</v>
      </c>
      <c r="K180" s="203" t="s">
        <v>192</v>
      </c>
      <c r="L180" s="61"/>
      <c r="M180" s="208" t="s">
        <v>30</v>
      </c>
      <c r="N180" s="209" t="s">
        <v>45</v>
      </c>
      <c r="O180" s="42"/>
      <c r="P180" s="210">
        <f>O180*H180</f>
        <v>0</v>
      </c>
      <c r="Q180" s="210">
        <v>0</v>
      </c>
      <c r="R180" s="210">
        <f>Q180*H180</f>
        <v>0</v>
      </c>
      <c r="S180" s="210">
        <v>0</v>
      </c>
      <c r="T180" s="211">
        <f>S180*H180</f>
        <v>0</v>
      </c>
      <c r="AR180" s="24" t="s">
        <v>193</v>
      </c>
      <c r="AT180" s="24" t="s">
        <v>188</v>
      </c>
      <c r="AU180" s="24" t="s">
        <v>84</v>
      </c>
      <c r="AY180" s="24" t="s">
        <v>186</v>
      </c>
      <c r="BE180" s="212">
        <f>IF(N180="základní",J180,0)</f>
        <v>0</v>
      </c>
      <c r="BF180" s="212">
        <f>IF(N180="snížená",J180,0)</f>
        <v>0</v>
      </c>
      <c r="BG180" s="212">
        <f>IF(N180="zákl. přenesená",J180,0)</f>
        <v>0</v>
      </c>
      <c r="BH180" s="212">
        <f>IF(N180="sníž. přenesená",J180,0)</f>
        <v>0</v>
      </c>
      <c r="BI180" s="212">
        <f>IF(N180="nulová",J180,0)</f>
        <v>0</v>
      </c>
      <c r="BJ180" s="24" t="s">
        <v>82</v>
      </c>
      <c r="BK180" s="212">
        <f>ROUND(I180*H180,2)</f>
        <v>0</v>
      </c>
      <c r="BL180" s="24" t="s">
        <v>193</v>
      </c>
      <c r="BM180" s="24" t="s">
        <v>1538</v>
      </c>
    </row>
    <row r="181" spans="2:65" s="1" customFormat="1" ht="40.5">
      <c r="B181" s="41"/>
      <c r="C181" s="63"/>
      <c r="D181" s="213" t="s">
        <v>195</v>
      </c>
      <c r="E181" s="63"/>
      <c r="F181" s="214" t="s">
        <v>299</v>
      </c>
      <c r="G181" s="63"/>
      <c r="H181" s="63"/>
      <c r="I181" s="172"/>
      <c r="J181" s="63"/>
      <c r="K181" s="63"/>
      <c r="L181" s="61"/>
      <c r="M181" s="215"/>
      <c r="N181" s="42"/>
      <c r="O181" s="42"/>
      <c r="P181" s="42"/>
      <c r="Q181" s="42"/>
      <c r="R181" s="42"/>
      <c r="S181" s="42"/>
      <c r="T181" s="78"/>
      <c r="AT181" s="24" t="s">
        <v>195</v>
      </c>
      <c r="AU181" s="24" t="s">
        <v>84</v>
      </c>
    </row>
    <row r="182" spans="2:65" s="13" customFormat="1" ht="13.5">
      <c r="B182" s="227"/>
      <c r="C182" s="228"/>
      <c r="D182" s="213" t="s">
        <v>197</v>
      </c>
      <c r="E182" s="229" t="s">
        <v>30</v>
      </c>
      <c r="F182" s="230" t="s">
        <v>1523</v>
      </c>
      <c r="G182" s="228"/>
      <c r="H182" s="229" t="s">
        <v>30</v>
      </c>
      <c r="I182" s="231"/>
      <c r="J182" s="228"/>
      <c r="K182" s="228"/>
      <c r="L182" s="232"/>
      <c r="M182" s="233"/>
      <c r="N182" s="234"/>
      <c r="O182" s="234"/>
      <c r="P182" s="234"/>
      <c r="Q182" s="234"/>
      <c r="R182" s="234"/>
      <c r="S182" s="234"/>
      <c r="T182" s="235"/>
      <c r="AT182" s="236" t="s">
        <v>197</v>
      </c>
      <c r="AU182" s="236" t="s">
        <v>84</v>
      </c>
      <c r="AV182" s="13" t="s">
        <v>82</v>
      </c>
      <c r="AW182" s="13" t="s">
        <v>37</v>
      </c>
      <c r="AX182" s="13" t="s">
        <v>74</v>
      </c>
      <c r="AY182" s="236" t="s">
        <v>186</v>
      </c>
    </row>
    <row r="183" spans="2:65" s="12" customFormat="1" ht="13.5">
      <c r="B183" s="216"/>
      <c r="C183" s="217"/>
      <c r="D183" s="213" t="s">
        <v>197</v>
      </c>
      <c r="E183" s="218" t="s">
        <v>30</v>
      </c>
      <c r="F183" s="219" t="s">
        <v>1403</v>
      </c>
      <c r="G183" s="217"/>
      <c r="H183" s="220">
        <v>130</v>
      </c>
      <c r="I183" s="221"/>
      <c r="J183" s="217"/>
      <c r="K183" s="217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197</v>
      </c>
      <c r="AU183" s="226" t="s">
        <v>84</v>
      </c>
      <c r="AV183" s="12" t="s">
        <v>84</v>
      </c>
      <c r="AW183" s="12" t="s">
        <v>37</v>
      </c>
      <c r="AX183" s="12" t="s">
        <v>74</v>
      </c>
      <c r="AY183" s="226" t="s">
        <v>186</v>
      </c>
    </row>
    <row r="184" spans="2:65" s="1" customFormat="1" ht="16.5" customHeight="1">
      <c r="B184" s="41"/>
      <c r="C184" s="249" t="s">
        <v>261</v>
      </c>
      <c r="D184" s="249" t="s">
        <v>301</v>
      </c>
      <c r="E184" s="250" t="s">
        <v>302</v>
      </c>
      <c r="F184" s="251" t="s">
        <v>303</v>
      </c>
      <c r="G184" s="252" t="s">
        <v>304</v>
      </c>
      <c r="H184" s="253">
        <v>130</v>
      </c>
      <c r="I184" s="254"/>
      <c r="J184" s="255">
        <f>ROUND(I184*H184,2)</f>
        <v>0</v>
      </c>
      <c r="K184" s="251" t="s">
        <v>192</v>
      </c>
      <c r="L184" s="256"/>
      <c r="M184" s="257" t="s">
        <v>30</v>
      </c>
      <c r="N184" s="258" t="s">
        <v>45</v>
      </c>
      <c r="O184" s="42"/>
      <c r="P184" s="210">
        <f>O184*H184</f>
        <v>0</v>
      </c>
      <c r="Q184" s="210">
        <v>0</v>
      </c>
      <c r="R184" s="210">
        <f>Q184*H184</f>
        <v>0</v>
      </c>
      <c r="S184" s="210">
        <v>0</v>
      </c>
      <c r="T184" s="211">
        <f>S184*H184</f>
        <v>0</v>
      </c>
      <c r="AR184" s="24" t="s">
        <v>236</v>
      </c>
      <c r="AT184" s="24" t="s">
        <v>301</v>
      </c>
      <c r="AU184" s="24" t="s">
        <v>84</v>
      </c>
      <c r="AY184" s="24" t="s">
        <v>186</v>
      </c>
      <c r="BE184" s="212">
        <f>IF(N184="základní",J184,0)</f>
        <v>0</v>
      </c>
      <c r="BF184" s="212">
        <f>IF(N184="snížená",J184,0)</f>
        <v>0</v>
      </c>
      <c r="BG184" s="212">
        <f>IF(N184="zákl. přenesená",J184,0)</f>
        <v>0</v>
      </c>
      <c r="BH184" s="212">
        <f>IF(N184="sníž. přenesená",J184,0)</f>
        <v>0</v>
      </c>
      <c r="BI184" s="212">
        <f>IF(N184="nulová",J184,0)</f>
        <v>0</v>
      </c>
      <c r="BJ184" s="24" t="s">
        <v>82</v>
      </c>
      <c r="BK184" s="212">
        <f>ROUND(I184*H184,2)</f>
        <v>0</v>
      </c>
      <c r="BL184" s="24" t="s">
        <v>193</v>
      </c>
      <c r="BM184" s="24" t="s">
        <v>1539</v>
      </c>
    </row>
    <row r="185" spans="2:65" s="1" customFormat="1" ht="13.5">
      <c r="B185" s="41"/>
      <c r="C185" s="63"/>
      <c r="D185" s="213" t="s">
        <v>195</v>
      </c>
      <c r="E185" s="63"/>
      <c r="F185" s="214" t="s">
        <v>303</v>
      </c>
      <c r="G185" s="63"/>
      <c r="H185" s="63"/>
      <c r="I185" s="172"/>
      <c r="J185" s="63"/>
      <c r="K185" s="63"/>
      <c r="L185" s="61"/>
      <c r="M185" s="215"/>
      <c r="N185" s="42"/>
      <c r="O185" s="42"/>
      <c r="P185" s="42"/>
      <c r="Q185" s="42"/>
      <c r="R185" s="42"/>
      <c r="S185" s="42"/>
      <c r="T185" s="78"/>
      <c r="AT185" s="24" t="s">
        <v>195</v>
      </c>
      <c r="AU185" s="24" t="s">
        <v>84</v>
      </c>
    </row>
    <row r="186" spans="2:65" s="13" customFormat="1" ht="13.5">
      <c r="B186" s="227"/>
      <c r="C186" s="228"/>
      <c r="D186" s="213" t="s">
        <v>197</v>
      </c>
      <c r="E186" s="229" t="s">
        <v>30</v>
      </c>
      <c r="F186" s="230" t="s">
        <v>1523</v>
      </c>
      <c r="G186" s="228"/>
      <c r="H186" s="229" t="s">
        <v>30</v>
      </c>
      <c r="I186" s="231"/>
      <c r="J186" s="228"/>
      <c r="K186" s="228"/>
      <c r="L186" s="232"/>
      <c r="M186" s="233"/>
      <c r="N186" s="234"/>
      <c r="O186" s="234"/>
      <c r="P186" s="234"/>
      <c r="Q186" s="234"/>
      <c r="R186" s="234"/>
      <c r="S186" s="234"/>
      <c r="T186" s="235"/>
      <c r="AT186" s="236" t="s">
        <v>197</v>
      </c>
      <c r="AU186" s="236" t="s">
        <v>84</v>
      </c>
      <c r="AV186" s="13" t="s">
        <v>82</v>
      </c>
      <c r="AW186" s="13" t="s">
        <v>37</v>
      </c>
      <c r="AX186" s="13" t="s">
        <v>74</v>
      </c>
      <c r="AY186" s="236" t="s">
        <v>186</v>
      </c>
    </row>
    <row r="187" spans="2:65" s="12" customFormat="1" ht="13.5">
      <c r="B187" s="216"/>
      <c r="C187" s="217"/>
      <c r="D187" s="213" t="s">
        <v>197</v>
      </c>
      <c r="E187" s="218" t="s">
        <v>30</v>
      </c>
      <c r="F187" s="219" t="s">
        <v>1403</v>
      </c>
      <c r="G187" s="217"/>
      <c r="H187" s="220">
        <v>130</v>
      </c>
      <c r="I187" s="221"/>
      <c r="J187" s="217"/>
      <c r="K187" s="217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197</v>
      </c>
      <c r="AU187" s="226" t="s">
        <v>84</v>
      </c>
      <c r="AV187" s="12" t="s">
        <v>84</v>
      </c>
      <c r="AW187" s="12" t="s">
        <v>37</v>
      </c>
      <c r="AX187" s="12" t="s">
        <v>74</v>
      </c>
      <c r="AY187" s="226" t="s">
        <v>186</v>
      </c>
    </row>
    <row r="188" spans="2:65" s="13" customFormat="1" ht="13.5">
      <c r="B188" s="227"/>
      <c r="C188" s="228"/>
      <c r="D188" s="213" t="s">
        <v>197</v>
      </c>
      <c r="E188" s="229" t="s">
        <v>30</v>
      </c>
      <c r="F188" s="230" t="s">
        <v>1526</v>
      </c>
      <c r="G188" s="228"/>
      <c r="H188" s="229" t="s">
        <v>30</v>
      </c>
      <c r="I188" s="231"/>
      <c r="J188" s="228"/>
      <c r="K188" s="228"/>
      <c r="L188" s="232"/>
      <c r="M188" s="233"/>
      <c r="N188" s="234"/>
      <c r="O188" s="234"/>
      <c r="P188" s="234"/>
      <c r="Q188" s="234"/>
      <c r="R188" s="234"/>
      <c r="S188" s="234"/>
      <c r="T188" s="235"/>
      <c r="AT188" s="236" t="s">
        <v>197</v>
      </c>
      <c r="AU188" s="236" t="s">
        <v>84</v>
      </c>
      <c r="AV188" s="13" t="s">
        <v>82</v>
      </c>
      <c r="AW188" s="13" t="s">
        <v>37</v>
      </c>
      <c r="AX188" s="13" t="s">
        <v>74</v>
      </c>
      <c r="AY188" s="236" t="s">
        <v>186</v>
      </c>
    </row>
    <row r="189" spans="2:65" s="12" customFormat="1" ht="13.5">
      <c r="B189" s="216"/>
      <c r="C189" s="217"/>
      <c r="D189" s="213" t="s">
        <v>197</v>
      </c>
      <c r="E189" s="218" t="s">
        <v>30</v>
      </c>
      <c r="F189" s="219" t="s">
        <v>1532</v>
      </c>
      <c r="G189" s="217"/>
      <c r="H189" s="220">
        <v>-65</v>
      </c>
      <c r="I189" s="221"/>
      <c r="J189" s="217"/>
      <c r="K189" s="217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197</v>
      </c>
      <c r="AU189" s="226" t="s">
        <v>84</v>
      </c>
      <c r="AV189" s="12" t="s">
        <v>84</v>
      </c>
      <c r="AW189" s="12" t="s">
        <v>37</v>
      </c>
      <c r="AX189" s="12" t="s">
        <v>74</v>
      </c>
      <c r="AY189" s="226" t="s">
        <v>186</v>
      </c>
    </row>
    <row r="190" spans="2:65" s="12" customFormat="1" ht="13.5">
      <c r="B190" s="216"/>
      <c r="C190" s="217"/>
      <c r="D190" s="213" t="s">
        <v>197</v>
      </c>
      <c r="E190" s="217"/>
      <c r="F190" s="219" t="s">
        <v>1540</v>
      </c>
      <c r="G190" s="217"/>
      <c r="H190" s="220">
        <v>130</v>
      </c>
      <c r="I190" s="221"/>
      <c r="J190" s="217"/>
      <c r="K190" s="217"/>
      <c r="L190" s="222"/>
      <c r="M190" s="223"/>
      <c r="N190" s="224"/>
      <c r="O190" s="224"/>
      <c r="P190" s="224"/>
      <c r="Q190" s="224"/>
      <c r="R190" s="224"/>
      <c r="S190" s="224"/>
      <c r="T190" s="225"/>
      <c r="AT190" s="226" t="s">
        <v>197</v>
      </c>
      <c r="AU190" s="226" t="s">
        <v>84</v>
      </c>
      <c r="AV190" s="12" t="s">
        <v>84</v>
      </c>
      <c r="AW190" s="12" t="s">
        <v>6</v>
      </c>
      <c r="AX190" s="12" t="s">
        <v>82</v>
      </c>
      <c r="AY190" s="226" t="s">
        <v>186</v>
      </c>
    </row>
    <row r="191" spans="2:65" s="1" customFormat="1" ht="16.5" customHeight="1">
      <c r="B191" s="41"/>
      <c r="C191" s="201" t="s">
        <v>266</v>
      </c>
      <c r="D191" s="201" t="s">
        <v>188</v>
      </c>
      <c r="E191" s="202" t="s">
        <v>308</v>
      </c>
      <c r="F191" s="203" t="s">
        <v>309</v>
      </c>
      <c r="G191" s="204" t="s">
        <v>304</v>
      </c>
      <c r="H191" s="205">
        <v>1415.23</v>
      </c>
      <c r="I191" s="206"/>
      <c r="J191" s="207">
        <f>ROUND(I191*H191,2)</f>
        <v>0</v>
      </c>
      <c r="K191" s="203" t="s">
        <v>192</v>
      </c>
      <c r="L191" s="61"/>
      <c r="M191" s="208" t="s">
        <v>30</v>
      </c>
      <c r="N191" s="209" t="s">
        <v>45</v>
      </c>
      <c r="O191" s="42"/>
      <c r="P191" s="210">
        <f>O191*H191</f>
        <v>0</v>
      </c>
      <c r="Q191" s="210">
        <v>0</v>
      </c>
      <c r="R191" s="210">
        <f>Q191*H191</f>
        <v>0</v>
      </c>
      <c r="S191" s="210">
        <v>0</v>
      </c>
      <c r="T191" s="211">
        <f>S191*H191</f>
        <v>0</v>
      </c>
      <c r="AR191" s="24" t="s">
        <v>193</v>
      </c>
      <c r="AT191" s="24" t="s">
        <v>188</v>
      </c>
      <c r="AU191" s="24" t="s">
        <v>84</v>
      </c>
      <c r="AY191" s="24" t="s">
        <v>186</v>
      </c>
      <c r="BE191" s="212">
        <f>IF(N191="základní",J191,0)</f>
        <v>0</v>
      </c>
      <c r="BF191" s="212">
        <f>IF(N191="snížená",J191,0)</f>
        <v>0</v>
      </c>
      <c r="BG191" s="212">
        <f>IF(N191="zákl. přenesená",J191,0)</f>
        <v>0</v>
      </c>
      <c r="BH191" s="212">
        <f>IF(N191="sníž. přenesená",J191,0)</f>
        <v>0</v>
      </c>
      <c r="BI191" s="212">
        <f>IF(N191="nulová",J191,0)</f>
        <v>0</v>
      </c>
      <c r="BJ191" s="24" t="s">
        <v>82</v>
      </c>
      <c r="BK191" s="212">
        <f>ROUND(I191*H191,2)</f>
        <v>0</v>
      </c>
      <c r="BL191" s="24" t="s">
        <v>193</v>
      </c>
      <c r="BM191" s="24" t="s">
        <v>1541</v>
      </c>
    </row>
    <row r="192" spans="2:65" s="1" customFormat="1" ht="27">
      <c r="B192" s="41"/>
      <c r="C192" s="63"/>
      <c r="D192" s="213" t="s">
        <v>195</v>
      </c>
      <c r="E192" s="63"/>
      <c r="F192" s="214" t="s">
        <v>311</v>
      </c>
      <c r="G192" s="63"/>
      <c r="H192" s="63"/>
      <c r="I192" s="172"/>
      <c r="J192" s="63"/>
      <c r="K192" s="63"/>
      <c r="L192" s="61"/>
      <c r="M192" s="215"/>
      <c r="N192" s="42"/>
      <c r="O192" s="42"/>
      <c r="P192" s="42"/>
      <c r="Q192" s="42"/>
      <c r="R192" s="42"/>
      <c r="S192" s="42"/>
      <c r="T192" s="78"/>
      <c r="AT192" s="24" t="s">
        <v>195</v>
      </c>
      <c r="AU192" s="24" t="s">
        <v>84</v>
      </c>
    </row>
    <row r="193" spans="2:65" s="13" customFormat="1" ht="13.5">
      <c r="B193" s="227"/>
      <c r="C193" s="228"/>
      <c r="D193" s="213" t="s">
        <v>197</v>
      </c>
      <c r="E193" s="229" t="s">
        <v>30</v>
      </c>
      <c r="F193" s="230" t="s">
        <v>1499</v>
      </c>
      <c r="G193" s="228"/>
      <c r="H193" s="229" t="s">
        <v>30</v>
      </c>
      <c r="I193" s="231"/>
      <c r="J193" s="228"/>
      <c r="K193" s="228"/>
      <c r="L193" s="232"/>
      <c r="M193" s="233"/>
      <c r="N193" s="234"/>
      <c r="O193" s="234"/>
      <c r="P193" s="234"/>
      <c r="Q193" s="234"/>
      <c r="R193" s="234"/>
      <c r="S193" s="234"/>
      <c r="T193" s="235"/>
      <c r="AT193" s="236" t="s">
        <v>197</v>
      </c>
      <c r="AU193" s="236" t="s">
        <v>84</v>
      </c>
      <c r="AV193" s="13" t="s">
        <v>82</v>
      </c>
      <c r="AW193" s="13" t="s">
        <v>37</v>
      </c>
      <c r="AX193" s="13" t="s">
        <v>74</v>
      </c>
      <c r="AY193" s="236" t="s">
        <v>186</v>
      </c>
    </row>
    <row r="194" spans="2:65" s="12" customFormat="1" ht="13.5">
      <c r="B194" s="216"/>
      <c r="C194" s="217"/>
      <c r="D194" s="213" t="s">
        <v>197</v>
      </c>
      <c r="E194" s="218" t="s">
        <v>30</v>
      </c>
      <c r="F194" s="219" t="s">
        <v>1500</v>
      </c>
      <c r="G194" s="217"/>
      <c r="H194" s="220">
        <v>751</v>
      </c>
      <c r="I194" s="221"/>
      <c r="J194" s="217"/>
      <c r="K194" s="217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197</v>
      </c>
      <c r="AU194" s="226" t="s">
        <v>84</v>
      </c>
      <c r="AV194" s="12" t="s">
        <v>84</v>
      </c>
      <c r="AW194" s="12" t="s">
        <v>37</v>
      </c>
      <c r="AX194" s="12" t="s">
        <v>74</v>
      </c>
      <c r="AY194" s="226" t="s">
        <v>186</v>
      </c>
    </row>
    <row r="195" spans="2:65" s="13" customFormat="1" ht="13.5">
      <c r="B195" s="227"/>
      <c r="C195" s="228"/>
      <c r="D195" s="213" t="s">
        <v>197</v>
      </c>
      <c r="E195" s="229" t="s">
        <v>30</v>
      </c>
      <c r="F195" s="230" t="s">
        <v>1504</v>
      </c>
      <c r="G195" s="228"/>
      <c r="H195" s="229" t="s">
        <v>30</v>
      </c>
      <c r="I195" s="231"/>
      <c r="J195" s="228"/>
      <c r="K195" s="228"/>
      <c r="L195" s="232"/>
      <c r="M195" s="233"/>
      <c r="N195" s="234"/>
      <c r="O195" s="234"/>
      <c r="P195" s="234"/>
      <c r="Q195" s="234"/>
      <c r="R195" s="234"/>
      <c r="S195" s="234"/>
      <c r="T195" s="235"/>
      <c r="AT195" s="236" t="s">
        <v>197</v>
      </c>
      <c r="AU195" s="236" t="s">
        <v>84</v>
      </c>
      <c r="AV195" s="13" t="s">
        <v>82</v>
      </c>
      <c r="AW195" s="13" t="s">
        <v>37</v>
      </c>
      <c r="AX195" s="13" t="s">
        <v>74</v>
      </c>
      <c r="AY195" s="236" t="s">
        <v>186</v>
      </c>
    </row>
    <row r="196" spans="2:65" s="12" customFormat="1" ht="13.5">
      <c r="B196" s="216"/>
      <c r="C196" s="217"/>
      <c r="D196" s="213" t="s">
        <v>197</v>
      </c>
      <c r="E196" s="218" t="s">
        <v>30</v>
      </c>
      <c r="F196" s="219" t="s">
        <v>1505</v>
      </c>
      <c r="G196" s="217"/>
      <c r="H196" s="220">
        <v>0.28799999999999998</v>
      </c>
      <c r="I196" s="221"/>
      <c r="J196" s="217"/>
      <c r="K196" s="217"/>
      <c r="L196" s="222"/>
      <c r="M196" s="223"/>
      <c r="N196" s="224"/>
      <c r="O196" s="224"/>
      <c r="P196" s="224"/>
      <c r="Q196" s="224"/>
      <c r="R196" s="224"/>
      <c r="S196" s="224"/>
      <c r="T196" s="225"/>
      <c r="AT196" s="226" t="s">
        <v>197</v>
      </c>
      <c r="AU196" s="226" t="s">
        <v>84</v>
      </c>
      <c r="AV196" s="12" t="s">
        <v>84</v>
      </c>
      <c r="AW196" s="12" t="s">
        <v>37</v>
      </c>
      <c r="AX196" s="12" t="s">
        <v>74</v>
      </c>
      <c r="AY196" s="226" t="s">
        <v>186</v>
      </c>
    </row>
    <row r="197" spans="2:65" s="13" customFormat="1" ht="13.5">
      <c r="B197" s="227"/>
      <c r="C197" s="228"/>
      <c r="D197" s="213" t="s">
        <v>197</v>
      </c>
      <c r="E197" s="229" t="s">
        <v>30</v>
      </c>
      <c r="F197" s="230" t="s">
        <v>1506</v>
      </c>
      <c r="G197" s="228"/>
      <c r="H197" s="229" t="s">
        <v>30</v>
      </c>
      <c r="I197" s="231"/>
      <c r="J197" s="228"/>
      <c r="K197" s="228"/>
      <c r="L197" s="232"/>
      <c r="M197" s="233"/>
      <c r="N197" s="234"/>
      <c r="O197" s="234"/>
      <c r="P197" s="234"/>
      <c r="Q197" s="234"/>
      <c r="R197" s="234"/>
      <c r="S197" s="234"/>
      <c r="T197" s="235"/>
      <c r="AT197" s="236" t="s">
        <v>197</v>
      </c>
      <c r="AU197" s="236" t="s">
        <v>84</v>
      </c>
      <c r="AV197" s="13" t="s">
        <v>82</v>
      </c>
      <c r="AW197" s="13" t="s">
        <v>37</v>
      </c>
      <c r="AX197" s="13" t="s">
        <v>74</v>
      </c>
      <c r="AY197" s="236" t="s">
        <v>186</v>
      </c>
    </row>
    <row r="198" spans="2:65" s="12" customFormat="1" ht="13.5">
      <c r="B198" s="216"/>
      <c r="C198" s="217"/>
      <c r="D198" s="213" t="s">
        <v>197</v>
      </c>
      <c r="E198" s="218" t="s">
        <v>30</v>
      </c>
      <c r="F198" s="219" t="s">
        <v>1507</v>
      </c>
      <c r="G198" s="217"/>
      <c r="H198" s="220">
        <v>3.6629999999999998</v>
      </c>
      <c r="I198" s="221"/>
      <c r="J198" s="217"/>
      <c r="K198" s="217"/>
      <c r="L198" s="222"/>
      <c r="M198" s="223"/>
      <c r="N198" s="224"/>
      <c r="O198" s="224"/>
      <c r="P198" s="224"/>
      <c r="Q198" s="224"/>
      <c r="R198" s="224"/>
      <c r="S198" s="224"/>
      <c r="T198" s="225"/>
      <c r="AT198" s="226" t="s">
        <v>197</v>
      </c>
      <c r="AU198" s="226" t="s">
        <v>84</v>
      </c>
      <c r="AV198" s="12" t="s">
        <v>84</v>
      </c>
      <c r="AW198" s="12" t="s">
        <v>37</v>
      </c>
      <c r="AX198" s="12" t="s">
        <v>74</v>
      </c>
      <c r="AY198" s="226" t="s">
        <v>186</v>
      </c>
    </row>
    <row r="199" spans="2:65" s="12" customFormat="1" ht="13.5">
      <c r="B199" s="216"/>
      <c r="C199" s="217"/>
      <c r="D199" s="213" t="s">
        <v>197</v>
      </c>
      <c r="E199" s="218" t="s">
        <v>30</v>
      </c>
      <c r="F199" s="219" t="s">
        <v>1507</v>
      </c>
      <c r="G199" s="217"/>
      <c r="H199" s="220">
        <v>3.6629999999999998</v>
      </c>
      <c r="I199" s="221"/>
      <c r="J199" s="217"/>
      <c r="K199" s="217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197</v>
      </c>
      <c r="AU199" s="226" t="s">
        <v>84</v>
      </c>
      <c r="AV199" s="12" t="s">
        <v>84</v>
      </c>
      <c r="AW199" s="12" t="s">
        <v>37</v>
      </c>
      <c r="AX199" s="12" t="s">
        <v>74</v>
      </c>
      <c r="AY199" s="226" t="s">
        <v>186</v>
      </c>
    </row>
    <row r="200" spans="2:65" s="13" customFormat="1" ht="13.5">
      <c r="B200" s="227"/>
      <c r="C200" s="228"/>
      <c r="D200" s="213" t="s">
        <v>197</v>
      </c>
      <c r="E200" s="229" t="s">
        <v>30</v>
      </c>
      <c r="F200" s="230" t="s">
        <v>1508</v>
      </c>
      <c r="G200" s="228"/>
      <c r="H200" s="229" t="s">
        <v>30</v>
      </c>
      <c r="I200" s="231"/>
      <c r="J200" s="228"/>
      <c r="K200" s="228"/>
      <c r="L200" s="232"/>
      <c r="M200" s="233"/>
      <c r="N200" s="234"/>
      <c r="O200" s="234"/>
      <c r="P200" s="234"/>
      <c r="Q200" s="234"/>
      <c r="R200" s="234"/>
      <c r="S200" s="234"/>
      <c r="T200" s="235"/>
      <c r="AT200" s="236" t="s">
        <v>197</v>
      </c>
      <c r="AU200" s="236" t="s">
        <v>84</v>
      </c>
      <c r="AV200" s="13" t="s">
        <v>82</v>
      </c>
      <c r="AW200" s="13" t="s">
        <v>37</v>
      </c>
      <c r="AX200" s="13" t="s">
        <v>74</v>
      </c>
      <c r="AY200" s="236" t="s">
        <v>186</v>
      </c>
    </row>
    <row r="201" spans="2:65" s="12" customFormat="1" ht="13.5">
      <c r="B201" s="216"/>
      <c r="C201" s="217"/>
      <c r="D201" s="213" t="s">
        <v>197</v>
      </c>
      <c r="E201" s="218" t="s">
        <v>30</v>
      </c>
      <c r="F201" s="219" t="s">
        <v>1509</v>
      </c>
      <c r="G201" s="217"/>
      <c r="H201" s="220">
        <v>16</v>
      </c>
      <c r="I201" s="221"/>
      <c r="J201" s="217"/>
      <c r="K201" s="217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197</v>
      </c>
      <c r="AU201" s="226" t="s">
        <v>84</v>
      </c>
      <c r="AV201" s="12" t="s">
        <v>84</v>
      </c>
      <c r="AW201" s="12" t="s">
        <v>37</v>
      </c>
      <c r="AX201" s="12" t="s">
        <v>74</v>
      </c>
      <c r="AY201" s="226" t="s">
        <v>186</v>
      </c>
    </row>
    <row r="202" spans="2:65" s="13" customFormat="1" ht="13.5">
      <c r="B202" s="227"/>
      <c r="C202" s="228"/>
      <c r="D202" s="213" t="s">
        <v>197</v>
      </c>
      <c r="E202" s="229" t="s">
        <v>30</v>
      </c>
      <c r="F202" s="230" t="s">
        <v>911</v>
      </c>
      <c r="G202" s="228"/>
      <c r="H202" s="229" t="s">
        <v>30</v>
      </c>
      <c r="I202" s="231"/>
      <c r="J202" s="228"/>
      <c r="K202" s="228"/>
      <c r="L202" s="232"/>
      <c r="M202" s="233"/>
      <c r="N202" s="234"/>
      <c r="O202" s="234"/>
      <c r="P202" s="234"/>
      <c r="Q202" s="234"/>
      <c r="R202" s="234"/>
      <c r="S202" s="234"/>
      <c r="T202" s="235"/>
      <c r="AT202" s="236" t="s">
        <v>197</v>
      </c>
      <c r="AU202" s="236" t="s">
        <v>84</v>
      </c>
      <c r="AV202" s="13" t="s">
        <v>82</v>
      </c>
      <c r="AW202" s="13" t="s">
        <v>37</v>
      </c>
      <c r="AX202" s="13" t="s">
        <v>74</v>
      </c>
      <c r="AY202" s="236" t="s">
        <v>186</v>
      </c>
    </row>
    <row r="203" spans="2:65" s="12" customFormat="1" ht="13.5">
      <c r="B203" s="216"/>
      <c r="C203" s="217"/>
      <c r="D203" s="213" t="s">
        <v>197</v>
      </c>
      <c r="E203" s="218" t="s">
        <v>30</v>
      </c>
      <c r="F203" s="219" t="s">
        <v>1516</v>
      </c>
      <c r="G203" s="217"/>
      <c r="H203" s="220">
        <v>76.625</v>
      </c>
      <c r="I203" s="221"/>
      <c r="J203" s="217"/>
      <c r="K203" s="217"/>
      <c r="L203" s="222"/>
      <c r="M203" s="223"/>
      <c r="N203" s="224"/>
      <c r="O203" s="224"/>
      <c r="P203" s="224"/>
      <c r="Q203" s="224"/>
      <c r="R203" s="224"/>
      <c r="S203" s="224"/>
      <c r="T203" s="225"/>
      <c r="AT203" s="226" t="s">
        <v>197</v>
      </c>
      <c r="AU203" s="226" t="s">
        <v>84</v>
      </c>
      <c r="AV203" s="12" t="s">
        <v>84</v>
      </c>
      <c r="AW203" s="12" t="s">
        <v>37</v>
      </c>
      <c r="AX203" s="12" t="s">
        <v>74</v>
      </c>
      <c r="AY203" s="226" t="s">
        <v>186</v>
      </c>
    </row>
    <row r="204" spans="2:65" s="13" customFormat="1" ht="13.5">
      <c r="B204" s="227"/>
      <c r="C204" s="228"/>
      <c r="D204" s="213" t="s">
        <v>197</v>
      </c>
      <c r="E204" s="229" t="s">
        <v>30</v>
      </c>
      <c r="F204" s="230" t="s">
        <v>1523</v>
      </c>
      <c r="G204" s="228"/>
      <c r="H204" s="229" t="s">
        <v>30</v>
      </c>
      <c r="I204" s="231"/>
      <c r="J204" s="228"/>
      <c r="K204" s="228"/>
      <c r="L204" s="232"/>
      <c r="M204" s="233"/>
      <c r="N204" s="234"/>
      <c r="O204" s="234"/>
      <c r="P204" s="234"/>
      <c r="Q204" s="234"/>
      <c r="R204" s="234"/>
      <c r="S204" s="234"/>
      <c r="T204" s="235"/>
      <c r="AT204" s="236" t="s">
        <v>197</v>
      </c>
      <c r="AU204" s="236" t="s">
        <v>84</v>
      </c>
      <c r="AV204" s="13" t="s">
        <v>82</v>
      </c>
      <c r="AW204" s="13" t="s">
        <v>37</v>
      </c>
      <c r="AX204" s="13" t="s">
        <v>74</v>
      </c>
      <c r="AY204" s="236" t="s">
        <v>186</v>
      </c>
    </row>
    <row r="205" spans="2:65" s="12" customFormat="1" ht="13.5">
      <c r="B205" s="216"/>
      <c r="C205" s="217"/>
      <c r="D205" s="213" t="s">
        <v>197</v>
      </c>
      <c r="E205" s="218" t="s">
        <v>30</v>
      </c>
      <c r="F205" s="219" t="s">
        <v>1532</v>
      </c>
      <c r="G205" s="217"/>
      <c r="H205" s="220">
        <v>-65</v>
      </c>
      <c r="I205" s="221"/>
      <c r="J205" s="217"/>
      <c r="K205" s="217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197</v>
      </c>
      <c r="AU205" s="226" t="s">
        <v>84</v>
      </c>
      <c r="AV205" s="12" t="s">
        <v>84</v>
      </c>
      <c r="AW205" s="12" t="s">
        <v>37</v>
      </c>
      <c r="AX205" s="12" t="s">
        <v>74</v>
      </c>
      <c r="AY205" s="226" t="s">
        <v>186</v>
      </c>
    </row>
    <row r="206" spans="2:65" s="12" customFormat="1" ht="13.5">
      <c r="B206" s="216"/>
      <c r="C206" s="217"/>
      <c r="D206" s="213" t="s">
        <v>197</v>
      </c>
      <c r="E206" s="217"/>
      <c r="F206" s="219" t="s">
        <v>1542</v>
      </c>
      <c r="G206" s="217"/>
      <c r="H206" s="220">
        <v>1415.23</v>
      </c>
      <c r="I206" s="221"/>
      <c r="J206" s="217"/>
      <c r="K206" s="217"/>
      <c r="L206" s="222"/>
      <c r="M206" s="223"/>
      <c r="N206" s="224"/>
      <c r="O206" s="224"/>
      <c r="P206" s="224"/>
      <c r="Q206" s="224"/>
      <c r="R206" s="224"/>
      <c r="S206" s="224"/>
      <c r="T206" s="225"/>
      <c r="AT206" s="226" t="s">
        <v>197</v>
      </c>
      <c r="AU206" s="226" t="s">
        <v>84</v>
      </c>
      <c r="AV206" s="12" t="s">
        <v>84</v>
      </c>
      <c r="AW206" s="12" t="s">
        <v>6</v>
      </c>
      <c r="AX206" s="12" t="s">
        <v>82</v>
      </c>
      <c r="AY206" s="226" t="s">
        <v>186</v>
      </c>
    </row>
    <row r="207" spans="2:65" s="1" customFormat="1" ht="16.5" customHeight="1">
      <c r="B207" s="41"/>
      <c r="C207" s="201" t="s">
        <v>282</v>
      </c>
      <c r="D207" s="201" t="s">
        <v>188</v>
      </c>
      <c r="E207" s="202" t="s">
        <v>314</v>
      </c>
      <c r="F207" s="203" t="s">
        <v>315</v>
      </c>
      <c r="G207" s="204" t="s">
        <v>212</v>
      </c>
      <c r="H207" s="205">
        <v>16</v>
      </c>
      <c r="I207" s="206"/>
      <c r="J207" s="207">
        <f>ROUND(I207*H207,2)</f>
        <v>0</v>
      </c>
      <c r="K207" s="203" t="s">
        <v>192</v>
      </c>
      <c r="L207" s="61"/>
      <c r="M207" s="208" t="s">
        <v>30</v>
      </c>
      <c r="N207" s="209" t="s">
        <v>45</v>
      </c>
      <c r="O207" s="42"/>
      <c r="P207" s="210">
        <f>O207*H207</f>
        <v>0</v>
      </c>
      <c r="Q207" s="210">
        <v>0</v>
      </c>
      <c r="R207" s="210">
        <f>Q207*H207</f>
        <v>0</v>
      </c>
      <c r="S207" s="210">
        <v>0</v>
      </c>
      <c r="T207" s="211">
        <f>S207*H207</f>
        <v>0</v>
      </c>
      <c r="AR207" s="24" t="s">
        <v>193</v>
      </c>
      <c r="AT207" s="24" t="s">
        <v>188</v>
      </c>
      <c r="AU207" s="24" t="s">
        <v>84</v>
      </c>
      <c r="AY207" s="24" t="s">
        <v>186</v>
      </c>
      <c r="BE207" s="212">
        <f>IF(N207="základní",J207,0)</f>
        <v>0</v>
      </c>
      <c r="BF207" s="212">
        <f>IF(N207="snížená",J207,0)</f>
        <v>0</v>
      </c>
      <c r="BG207" s="212">
        <f>IF(N207="zákl. přenesená",J207,0)</f>
        <v>0</v>
      </c>
      <c r="BH207" s="212">
        <f>IF(N207="sníž. přenesená",J207,0)</f>
        <v>0</v>
      </c>
      <c r="BI207" s="212">
        <f>IF(N207="nulová",J207,0)</f>
        <v>0</v>
      </c>
      <c r="BJ207" s="24" t="s">
        <v>82</v>
      </c>
      <c r="BK207" s="212">
        <f>ROUND(I207*H207,2)</f>
        <v>0</v>
      </c>
      <c r="BL207" s="24" t="s">
        <v>193</v>
      </c>
      <c r="BM207" s="24" t="s">
        <v>1543</v>
      </c>
    </row>
    <row r="208" spans="2:65" s="1" customFormat="1" ht="27">
      <c r="B208" s="41"/>
      <c r="C208" s="63"/>
      <c r="D208" s="213" t="s">
        <v>195</v>
      </c>
      <c r="E208" s="63"/>
      <c r="F208" s="214" t="s">
        <v>317</v>
      </c>
      <c r="G208" s="63"/>
      <c r="H208" s="63"/>
      <c r="I208" s="172"/>
      <c r="J208" s="63"/>
      <c r="K208" s="63"/>
      <c r="L208" s="61"/>
      <c r="M208" s="215"/>
      <c r="N208" s="42"/>
      <c r="O208" s="42"/>
      <c r="P208" s="42"/>
      <c r="Q208" s="42"/>
      <c r="R208" s="42"/>
      <c r="S208" s="42"/>
      <c r="T208" s="78"/>
      <c r="AT208" s="24" t="s">
        <v>195</v>
      </c>
      <c r="AU208" s="24" t="s">
        <v>84</v>
      </c>
    </row>
    <row r="209" spans="2:65" s="13" customFormat="1" ht="13.5">
      <c r="B209" s="227"/>
      <c r="C209" s="228"/>
      <c r="D209" s="213" t="s">
        <v>197</v>
      </c>
      <c r="E209" s="229" t="s">
        <v>30</v>
      </c>
      <c r="F209" s="230" t="s">
        <v>1508</v>
      </c>
      <c r="G209" s="228"/>
      <c r="H209" s="229" t="s">
        <v>30</v>
      </c>
      <c r="I209" s="231"/>
      <c r="J209" s="228"/>
      <c r="K209" s="228"/>
      <c r="L209" s="232"/>
      <c r="M209" s="233"/>
      <c r="N209" s="234"/>
      <c r="O209" s="234"/>
      <c r="P209" s="234"/>
      <c r="Q209" s="234"/>
      <c r="R209" s="234"/>
      <c r="S209" s="234"/>
      <c r="T209" s="235"/>
      <c r="AT209" s="236" t="s">
        <v>197</v>
      </c>
      <c r="AU209" s="236" t="s">
        <v>84</v>
      </c>
      <c r="AV209" s="13" t="s">
        <v>82</v>
      </c>
      <c r="AW209" s="13" t="s">
        <v>37</v>
      </c>
      <c r="AX209" s="13" t="s">
        <v>74</v>
      </c>
      <c r="AY209" s="236" t="s">
        <v>186</v>
      </c>
    </row>
    <row r="210" spans="2:65" s="12" customFormat="1" ht="13.5">
      <c r="B210" s="216"/>
      <c r="C210" s="217"/>
      <c r="D210" s="213" t="s">
        <v>197</v>
      </c>
      <c r="E210" s="218" t="s">
        <v>30</v>
      </c>
      <c r="F210" s="219" t="s">
        <v>1509</v>
      </c>
      <c r="G210" s="217"/>
      <c r="H210" s="220">
        <v>16</v>
      </c>
      <c r="I210" s="221"/>
      <c r="J210" s="217"/>
      <c r="K210" s="217"/>
      <c r="L210" s="222"/>
      <c r="M210" s="223"/>
      <c r="N210" s="224"/>
      <c r="O210" s="224"/>
      <c r="P210" s="224"/>
      <c r="Q210" s="224"/>
      <c r="R210" s="224"/>
      <c r="S210" s="224"/>
      <c r="T210" s="225"/>
      <c r="AT210" s="226" t="s">
        <v>197</v>
      </c>
      <c r="AU210" s="226" t="s">
        <v>84</v>
      </c>
      <c r="AV210" s="12" t="s">
        <v>84</v>
      </c>
      <c r="AW210" s="12" t="s">
        <v>37</v>
      </c>
      <c r="AX210" s="12" t="s">
        <v>74</v>
      </c>
      <c r="AY210" s="226" t="s">
        <v>186</v>
      </c>
    </row>
    <row r="211" spans="2:65" s="1" customFormat="1" ht="16.5" customHeight="1">
      <c r="B211" s="41"/>
      <c r="C211" s="249" t="s">
        <v>10</v>
      </c>
      <c r="D211" s="249" t="s">
        <v>301</v>
      </c>
      <c r="E211" s="250" t="s">
        <v>931</v>
      </c>
      <c r="F211" s="251" t="s">
        <v>932</v>
      </c>
      <c r="G211" s="252" t="s">
        <v>304</v>
      </c>
      <c r="H211" s="253">
        <v>30.4</v>
      </c>
      <c r="I211" s="254"/>
      <c r="J211" s="255">
        <f>ROUND(I211*H211,2)</f>
        <v>0</v>
      </c>
      <c r="K211" s="251" t="s">
        <v>192</v>
      </c>
      <c r="L211" s="256"/>
      <c r="M211" s="257" t="s">
        <v>30</v>
      </c>
      <c r="N211" s="258" t="s">
        <v>45</v>
      </c>
      <c r="O211" s="42"/>
      <c r="P211" s="210">
        <f>O211*H211</f>
        <v>0</v>
      </c>
      <c r="Q211" s="210">
        <v>0</v>
      </c>
      <c r="R211" s="210">
        <f>Q211*H211</f>
        <v>0</v>
      </c>
      <c r="S211" s="210">
        <v>0</v>
      </c>
      <c r="T211" s="211">
        <f>S211*H211</f>
        <v>0</v>
      </c>
      <c r="AR211" s="24" t="s">
        <v>236</v>
      </c>
      <c r="AT211" s="24" t="s">
        <v>301</v>
      </c>
      <c r="AU211" s="24" t="s">
        <v>84</v>
      </c>
      <c r="AY211" s="24" t="s">
        <v>186</v>
      </c>
      <c r="BE211" s="212">
        <f>IF(N211="základní",J211,0)</f>
        <v>0</v>
      </c>
      <c r="BF211" s="212">
        <f>IF(N211="snížená",J211,0)</f>
        <v>0</v>
      </c>
      <c r="BG211" s="212">
        <f>IF(N211="zákl. přenesená",J211,0)</f>
        <v>0</v>
      </c>
      <c r="BH211" s="212">
        <f>IF(N211="sníž. přenesená",J211,0)</f>
        <v>0</v>
      </c>
      <c r="BI211" s="212">
        <f>IF(N211="nulová",J211,0)</f>
        <v>0</v>
      </c>
      <c r="BJ211" s="24" t="s">
        <v>82</v>
      </c>
      <c r="BK211" s="212">
        <f>ROUND(I211*H211,2)</f>
        <v>0</v>
      </c>
      <c r="BL211" s="24" t="s">
        <v>193</v>
      </c>
      <c r="BM211" s="24" t="s">
        <v>1544</v>
      </c>
    </row>
    <row r="212" spans="2:65" s="1" customFormat="1" ht="13.5">
      <c r="B212" s="41"/>
      <c r="C212" s="63"/>
      <c r="D212" s="213" t="s">
        <v>195</v>
      </c>
      <c r="E212" s="63"/>
      <c r="F212" s="214" t="s">
        <v>932</v>
      </c>
      <c r="G212" s="63"/>
      <c r="H212" s="63"/>
      <c r="I212" s="172"/>
      <c r="J212" s="63"/>
      <c r="K212" s="63"/>
      <c r="L212" s="61"/>
      <c r="M212" s="215"/>
      <c r="N212" s="42"/>
      <c r="O212" s="42"/>
      <c r="P212" s="42"/>
      <c r="Q212" s="42"/>
      <c r="R212" s="42"/>
      <c r="S212" s="42"/>
      <c r="T212" s="78"/>
      <c r="AT212" s="24" t="s">
        <v>195</v>
      </c>
      <c r="AU212" s="24" t="s">
        <v>84</v>
      </c>
    </row>
    <row r="213" spans="2:65" s="13" customFormat="1" ht="13.5">
      <c r="B213" s="227"/>
      <c r="C213" s="228"/>
      <c r="D213" s="213" t="s">
        <v>197</v>
      </c>
      <c r="E213" s="229" t="s">
        <v>30</v>
      </c>
      <c r="F213" s="230" t="s">
        <v>1508</v>
      </c>
      <c r="G213" s="228"/>
      <c r="H213" s="229" t="s">
        <v>30</v>
      </c>
      <c r="I213" s="231"/>
      <c r="J213" s="228"/>
      <c r="K213" s="228"/>
      <c r="L213" s="232"/>
      <c r="M213" s="233"/>
      <c r="N213" s="234"/>
      <c r="O213" s="234"/>
      <c r="P213" s="234"/>
      <c r="Q213" s="234"/>
      <c r="R213" s="234"/>
      <c r="S213" s="234"/>
      <c r="T213" s="235"/>
      <c r="AT213" s="236" t="s">
        <v>197</v>
      </c>
      <c r="AU213" s="236" t="s">
        <v>84</v>
      </c>
      <c r="AV213" s="13" t="s">
        <v>82</v>
      </c>
      <c r="AW213" s="13" t="s">
        <v>37</v>
      </c>
      <c r="AX213" s="13" t="s">
        <v>74</v>
      </c>
      <c r="AY213" s="236" t="s">
        <v>186</v>
      </c>
    </row>
    <row r="214" spans="2:65" s="12" customFormat="1" ht="13.5">
      <c r="B214" s="216"/>
      <c r="C214" s="217"/>
      <c r="D214" s="213" t="s">
        <v>197</v>
      </c>
      <c r="E214" s="218" t="s">
        <v>30</v>
      </c>
      <c r="F214" s="219" t="s">
        <v>1509</v>
      </c>
      <c r="G214" s="217"/>
      <c r="H214" s="220">
        <v>16</v>
      </c>
      <c r="I214" s="221"/>
      <c r="J214" s="217"/>
      <c r="K214" s="217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197</v>
      </c>
      <c r="AU214" s="226" t="s">
        <v>84</v>
      </c>
      <c r="AV214" s="12" t="s">
        <v>84</v>
      </c>
      <c r="AW214" s="12" t="s">
        <v>37</v>
      </c>
      <c r="AX214" s="12" t="s">
        <v>74</v>
      </c>
      <c r="AY214" s="226" t="s">
        <v>186</v>
      </c>
    </row>
    <row r="215" spans="2:65" s="12" customFormat="1" ht="13.5">
      <c r="B215" s="216"/>
      <c r="C215" s="217"/>
      <c r="D215" s="213" t="s">
        <v>197</v>
      </c>
      <c r="E215" s="217"/>
      <c r="F215" s="219" t="s">
        <v>1545</v>
      </c>
      <c r="G215" s="217"/>
      <c r="H215" s="220">
        <v>30.4</v>
      </c>
      <c r="I215" s="221"/>
      <c r="J215" s="217"/>
      <c r="K215" s="217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197</v>
      </c>
      <c r="AU215" s="226" t="s">
        <v>84</v>
      </c>
      <c r="AV215" s="12" t="s">
        <v>84</v>
      </c>
      <c r="AW215" s="12" t="s">
        <v>6</v>
      </c>
      <c r="AX215" s="12" t="s">
        <v>82</v>
      </c>
      <c r="AY215" s="226" t="s">
        <v>186</v>
      </c>
    </row>
    <row r="216" spans="2:65" s="1" customFormat="1" ht="16.5" customHeight="1">
      <c r="B216" s="41"/>
      <c r="C216" s="201" t="s">
        <v>295</v>
      </c>
      <c r="D216" s="201" t="s">
        <v>188</v>
      </c>
      <c r="E216" s="202" t="s">
        <v>322</v>
      </c>
      <c r="F216" s="203" t="s">
        <v>323</v>
      </c>
      <c r="G216" s="204" t="s">
        <v>212</v>
      </c>
      <c r="H216" s="205">
        <v>70.444999999999993</v>
      </c>
      <c r="I216" s="206"/>
      <c r="J216" s="207">
        <f>ROUND(I216*H216,2)</f>
        <v>0</v>
      </c>
      <c r="K216" s="203" t="s">
        <v>192</v>
      </c>
      <c r="L216" s="61"/>
      <c r="M216" s="208" t="s">
        <v>30</v>
      </c>
      <c r="N216" s="209" t="s">
        <v>45</v>
      </c>
      <c r="O216" s="42"/>
      <c r="P216" s="210">
        <f>O216*H216</f>
        <v>0</v>
      </c>
      <c r="Q216" s="210">
        <v>0</v>
      </c>
      <c r="R216" s="210">
        <f>Q216*H216</f>
        <v>0</v>
      </c>
      <c r="S216" s="210">
        <v>0</v>
      </c>
      <c r="T216" s="211">
        <f>S216*H216</f>
        <v>0</v>
      </c>
      <c r="AR216" s="24" t="s">
        <v>193</v>
      </c>
      <c r="AT216" s="24" t="s">
        <v>188</v>
      </c>
      <c r="AU216" s="24" t="s">
        <v>84</v>
      </c>
      <c r="AY216" s="24" t="s">
        <v>186</v>
      </c>
      <c r="BE216" s="212">
        <f>IF(N216="základní",J216,0)</f>
        <v>0</v>
      </c>
      <c r="BF216" s="212">
        <f>IF(N216="snížená",J216,0)</f>
        <v>0</v>
      </c>
      <c r="BG216" s="212">
        <f>IF(N216="zákl. přenesená",J216,0)</f>
        <v>0</v>
      </c>
      <c r="BH216" s="212">
        <f>IF(N216="sníž. přenesená",J216,0)</f>
        <v>0</v>
      </c>
      <c r="BI216" s="212">
        <f>IF(N216="nulová",J216,0)</f>
        <v>0</v>
      </c>
      <c r="BJ216" s="24" t="s">
        <v>82</v>
      </c>
      <c r="BK216" s="212">
        <f>ROUND(I216*H216,2)</f>
        <v>0</v>
      </c>
      <c r="BL216" s="24" t="s">
        <v>193</v>
      </c>
      <c r="BM216" s="24" t="s">
        <v>1546</v>
      </c>
    </row>
    <row r="217" spans="2:65" s="1" customFormat="1" ht="40.5">
      <c r="B217" s="41"/>
      <c r="C217" s="63"/>
      <c r="D217" s="213" t="s">
        <v>195</v>
      </c>
      <c r="E217" s="63"/>
      <c r="F217" s="214" t="s">
        <v>325</v>
      </c>
      <c r="G217" s="63"/>
      <c r="H217" s="63"/>
      <c r="I217" s="172"/>
      <c r="J217" s="63"/>
      <c r="K217" s="63"/>
      <c r="L217" s="61"/>
      <c r="M217" s="215"/>
      <c r="N217" s="42"/>
      <c r="O217" s="42"/>
      <c r="P217" s="42"/>
      <c r="Q217" s="42"/>
      <c r="R217" s="42"/>
      <c r="S217" s="42"/>
      <c r="T217" s="78"/>
      <c r="AT217" s="24" t="s">
        <v>195</v>
      </c>
      <c r="AU217" s="24" t="s">
        <v>84</v>
      </c>
    </row>
    <row r="218" spans="2:65" s="13" customFormat="1" ht="13.5">
      <c r="B218" s="227"/>
      <c r="C218" s="228"/>
      <c r="D218" s="213" t="s">
        <v>197</v>
      </c>
      <c r="E218" s="229" t="s">
        <v>30</v>
      </c>
      <c r="F218" s="230" t="s">
        <v>911</v>
      </c>
      <c r="G218" s="228"/>
      <c r="H218" s="229" t="s">
        <v>30</v>
      </c>
      <c r="I218" s="231"/>
      <c r="J218" s="228"/>
      <c r="K218" s="228"/>
      <c r="L218" s="232"/>
      <c r="M218" s="233"/>
      <c r="N218" s="234"/>
      <c r="O218" s="234"/>
      <c r="P218" s="234"/>
      <c r="Q218" s="234"/>
      <c r="R218" s="234"/>
      <c r="S218" s="234"/>
      <c r="T218" s="235"/>
      <c r="AT218" s="236" t="s">
        <v>197</v>
      </c>
      <c r="AU218" s="236" t="s">
        <v>84</v>
      </c>
      <c r="AV218" s="13" t="s">
        <v>82</v>
      </c>
      <c r="AW218" s="13" t="s">
        <v>37</v>
      </c>
      <c r="AX218" s="13" t="s">
        <v>74</v>
      </c>
      <c r="AY218" s="236" t="s">
        <v>186</v>
      </c>
    </row>
    <row r="219" spans="2:65" s="12" customFormat="1" ht="13.5">
      <c r="B219" s="216"/>
      <c r="C219" s="217"/>
      <c r="D219" s="213" t="s">
        <v>197</v>
      </c>
      <c r="E219" s="218" t="s">
        <v>30</v>
      </c>
      <c r="F219" s="219" t="s">
        <v>1536</v>
      </c>
      <c r="G219" s="217"/>
      <c r="H219" s="220">
        <v>70.444999999999993</v>
      </c>
      <c r="I219" s="221"/>
      <c r="J219" s="217"/>
      <c r="K219" s="217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197</v>
      </c>
      <c r="AU219" s="226" t="s">
        <v>84</v>
      </c>
      <c r="AV219" s="12" t="s">
        <v>84</v>
      </c>
      <c r="AW219" s="12" t="s">
        <v>37</v>
      </c>
      <c r="AX219" s="12" t="s">
        <v>74</v>
      </c>
      <c r="AY219" s="226" t="s">
        <v>186</v>
      </c>
    </row>
    <row r="220" spans="2:65" s="1" customFormat="1" ht="16.5" customHeight="1">
      <c r="B220" s="41"/>
      <c r="C220" s="249" t="s">
        <v>300</v>
      </c>
      <c r="D220" s="249" t="s">
        <v>301</v>
      </c>
      <c r="E220" s="250" t="s">
        <v>931</v>
      </c>
      <c r="F220" s="251" t="s">
        <v>932</v>
      </c>
      <c r="G220" s="252" t="s">
        <v>304</v>
      </c>
      <c r="H220" s="253">
        <v>133.846</v>
      </c>
      <c r="I220" s="254"/>
      <c r="J220" s="255">
        <f>ROUND(I220*H220,2)</f>
        <v>0</v>
      </c>
      <c r="K220" s="251" t="s">
        <v>192</v>
      </c>
      <c r="L220" s="256"/>
      <c r="M220" s="257" t="s">
        <v>30</v>
      </c>
      <c r="N220" s="258" t="s">
        <v>45</v>
      </c>
      <c r="O220" s="42"/>
      <c r="P220" s="210">
        <f>O220*H220</f>
        <v>0</v>
      </c>
      <c r="Q220" s="210">
        <v>0</v>
      </c>
      <c r="R220" s="210">
        <f>Q220*H220</f>
        <v>0</v>
      </c>
      <c r="S220" s="210">
        <v>0</v>
      </c>
      <c r="T220" s="211">
        <f>S220*H220</f>
        <v>0</v>
      </c>
      <c r="AR220" s="24" t="s">
        <v>236</v>
      </c>
      <c r="AT220" s="24" t="s">
        <v>301</v>
      </c>
      <c r="AU220" s="24" t="s">
        <v>84</v>
      </c>
      <c r="AY220" s="24" t="s">
        <v>186</v>
      </c>
      <c r="BE220" s="212">
        <f>IF(N220="základní",J220,0)</f>
        <v>0</v>
      </c>
      <c r="BF220" s="212">
        <f>IF(N220="snížená",J220,0)</f>
        <v>0</v>
      </c>
      <c r="BG220" s="212">
        <f>IF(N220="zákl. přenesená",J220,0)</f>
        <v>0</v>
      </c>
      <c r="BH220" s="212">
        <f>IF(N220="sníž. přenesená",J220,0)</f>
        <v>0</v>
      </c>
      <c r="BI220" s="212">
        <f>IF(N220="nulová",J220,0)</f>
        <v>0</v>
      </c>
      <c r="BJ220" s="24" t="s">
        <v>82</v>
      </c>
      <c r="BK220" s="212">
        <f>ROUND(I220*H220,2)</f>
        <v>0</v>
      </c>
      <c r="BL220" s="24" t="s">
        <v>193</v>
      </c>
      <c r="BM220" s="24" t="s">
        <v>1547</v>
      </c>
    </row>
    <row r="221" spans="2:65" s="1" customFormat="1" ht="13.5">
      <c r="B221" s="41"/>
      <c r="C221" s="63"/>
      <c r="D221" s="213" t="s">
        <v>195</v>
      </c>
      <c r="E221" s="63"/>
      <c r="F221" s="214" t="s">
        <v>932</v>
      </c>
      <c r="G221" s="63"/>
      <c r="H221" s="63"/>
      <c r="I221" s="172"/>
      <c r="J221" s="63"/>
      <c r="K221" s="63"/>
      <c r="L221" s="61"/>
      <c r="M221" s="215"/>
      <c r="N221" s="42"/>
      <c r="O221" s="42"/>
      <c r="P221" s="42"/>
      <c r="Q221" s="42"/>
      <c r="R221" s="42"/>
      <c r="S221" s="42"/>
      <c r="T221" s="78"/>
      <c r="AT221" s="24" t="s">
        <v>195</v>
      </c>
      <c r="AU221" s="24" t="s">
        <v>84</v>
      </c>
    </row>
    <row r="222" spans="2:65" s="13" customFormat="1" ht="13.5">
      <c r="B222" s="227"/>
      <c r="C222" s="228"/>
      <c r="D222" s="213" t="s">
        <v>197</v>
      </c>
      <c r="E222" s="229" t="s">
        <v>30</v>
      </c>
      <c r="F222" s="230" t="s">
        <v>911</v>
      </c>
      <c r="G222" s="228"/>
      <c r="H222" s="229" t="s">
        <v>30</v>
      </c>
      <c r="I222" s="231"/>
      <c r="J222" s="228"/>
      <c r="K222" s="228"/>
      <c r="L222" s="232"/>
      <c r="M222" s="233"/>
      <c r="N222" s="234"/>
      <c r="O222" s="234"/>
      <c r="P222" s="234"/>
      <c r="Q222" s="234"/>
      <c r="R222" s="234"/>
      <c r="S222" s="234"/>
      <c r="T222" s="235"/>
      <c r="AT222" s="236" t="s">
        <v>197</v>
      </c>
      <c r="AU222" s="236" t="s">
        <v>84</v>
      </c>
      <c r="AV222" s="13" t="s">
        <v>82</v>
      </c>
      <c r="AW222" s="13" t="s">
        <v>37</v>
      </c>
      <c r="AX222" s="13" t="s">
        <v>74</v>
      </c>
      <c r="AY222" s="236" t="s">
        <v>186</v>
      </c>
    </row>
    <row r="223" spans="2:65" s="12" customFormat="1" ht="13.5">
      <c r="B223" s="216"/>
      <c r="C223" s="217"/>
      <c r="D223" s="213" t="s">
        <v>197</v>
      </c>
      <c r="E223" s="218" t="s">
        <v>30</v>
      </c>
      <c r="F223" s="219" t="s">
        <v>1536</v>
      </c>
      <c r="G223" s="217"/>
      <c r="H223" s="220">
        <v>70.444999999999993</v>
      </c>
      <c r="I223" s="221"/>
      <c r="J223" s="217"/>
      <c r="K223" s="217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197</v>
      </c>
      <c r="AU223" s="226" t="s">
        <v>84</v>
      </c>
      <c r="AV223" s="12" t="s">
        <v>84</v>
      </c>
      <c r="AW223" s="12" t="s">
        <v>37</v>
      </c>
      <c r="AX223" s="12" t="s">
        <v>74</v>
      </c>
      <c r="AY223" s="226" t="s">
        <v>186</v>
      </c>
    </row>
    <row r="224" spans="2:65" s="12" customFormat="1" ht="13.5">
      <c r="B224" s="216"/>
      <c r="C224" s="217"/>
      <c r="D224" s="213" t="s">
        <v>197</v>
      </c>
      <c r="E224" s="217"/>
      <c r="F224" s="219" t="s">
        <v>1548</v>
      </c>
      <c r="G224" s="217"/>
      <c r="H224" s="220">
        <v>133.846</v>
      </c>
      <c r="I224" s="221"/>
      <c r="J224" s="217"/>
      <c r="K224" s="217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197</v>
      </c>
      <c r="AU224" s="226" t="s">
        <v>84</v>
      </c>
      <c r="AV224" s="12" t="s">
        <v>84</v>
      </c>
      <c r="AW224" s="12" t="s">
        <v>6</v>
      </c>
      <c r="AX224" s="12" t="s">
        <v>82</v>
      </c>
      <c r="AY224" s="226" t="s">
        <v>186</v>
      </c>
    </row>
    <row r="225" spans="2:65" s="1" customFormat="1" ht="16.5" customHeight="1">
      <c r="B225" s="41"/>
      <c r="C225" s="201" t="s">
        <v>307</v>
      </c>
      <c r="D225" s="201" t="s">
        <v>188</v>
      </c>
      <c r="E225" s="202" t="s">
        <v>717</v>
      </c>
      <c r="F225" s="203" t="s">
        <v>718</v>
      </c>
      <c r="G225" s="204" t="s">
        <v>191</v>
      </c>
      <c r="H225" s="205">
        <v>752</v>
      </c>
      <c r="I225" s="206"/>
      <c r="J225" s="207">
        <f>ROUND(I225*H225,2)</f>
        <v>0</v>
      </c>
      <c r="K225" s="203" t="s">
        <v>192</v>
      </c>
      <c r="L225" s="61"/>
      <c r="M225" s="208" t="s">
        <v>30</v>
      </c>
      <c r="N225" s="209" t="s">
        <v>45</v>
      </c>
      <c r="O225" s="42"/>
      <c r="P225" s="210">
        <f>O225*H225</f>
        <v>0</v>
      </c>
      <c r="Q225" s="210">
        <v>0</v>
      </c>
      <c r="R225" s="210">
        <f>Q225*H225</f>
        <v>0</v>
      </c>
      <c r="S225" s="210">
        <v>0</v>
      </c>
      <c r="T225" s="211">
        <f>S225*H225</f>
        <v>0</v>
      </c>
      <c r="AR225" s="24" t="s">
        <v>193</v>
      </c>
      <c r="AT225" s="24" t="s">
        <v>188</v>
      </c>
      <c r="AU225" s="24" t="s">
        <v>84</v>
      </c>
      <c r="AY225" s="24" t="s">
        <v>186</v>
      </c>
      <c r="BE225" s="212">
        <f>IF(N225="základní",J225,0)</f>
        <v>0</v>
      </c>
      <c r="BF225" s="212">
        <f>IF(N225="snížená",J225,0)</f>
        <v>0</v>
      </c>
      <c r="BG225" s="212">
        <f>IF(N225="zákl. přenesená",J225,0)</f>
        <v>0</v>
      </c>
      <c r="BH225" s="212">
        <f>IF(N225="sníž. přenesená",J225,0)</f>
        <v>0</v>
      </c>
      <c r="BI225" s="212">
        <f>IF(N225="nulová",J225,0)</f>
        <v>0</v>
      </c>
      <c r="BJ225" s="24" t="s">
        <v>82</v>
      </c>
      <c r="BK225" s="212">
        <f>ROUND(I225*H225,2)</f>
        <v>0</v>
      </c>
      <c r="BL225" s="24" t="s">
        <v>193</v>
      </c>
      <c r="BM225" s="24" t="s">
        <v>1549</v>
      </c>
    </row>
    <row r="226" spans="2:65" s="1" customFormat="1" ht="13.5">
      <c r="B226" s="41"/>
      <c r="C226" s="63"/>
      <c r="D226" s="213" t="s">
        <v>195</v>
      </c>
      <c r="E226" s="63"/>
      <c r="F226" s="214" t="s">
        <v>720</v>
      </c>
      <c r="G226" s="63"/>
      <c r="H226" s="63"/>
      <c r="I226" s="172"/>
      <c r="J226" s="63"/>
      <c r="K226" s="63"/>
      <c r="L226" s="61"/>
      <c r="M226" s="215"/>
      <c r="N226" s="42"/>
      <c r="O226" s="42"/>
      <c r="P226" s="42"/>
      <c r="Q226" s="42"/>
      <c r="R226" s="42"/>
      <c r="S226" s="42"/>
      <c r="T226" s="78"/>
      <c r="AT226" s="24" t="s">
        <v>195</v>
      </c>
      <c r="AU226" s="24" t="s">
        <v>84</v>
      </c>
    </row>
    <row r="227" spans="2:65" s="13" customFormat="1" ht="13.5">
      <c r="B227" s="227"/>
      <c r="C227" s="228"/>
      <c r="D227" s="213" t="s">
        <v>197</v>
      </c>
      <c r="E227" s="229" t="s">
        <v>30</v>
      </c>
      <c r="F227" s="230" t="s">
        <v>1496</v>
      </c>
      <c r="G227" s="228"/>
      <c r="H227" s="229" t="s">
        <v>30</v>
      </c>
      <c r="I227" s="231"/>
      <c r="J227" s="228"/>
      <c r="K227" s="228"/>
      <c r="L227" s="232"/>
      <c r="M227" s="233"/>
      <c r="N227" s="234"/>
      <c r="O227" s="234"/>
      <c r="P227" s="234"/>
      <c r="Q227" s="234"/>
      <c r="R227" s="234"/>
      <c r="S227" s="234"/>
      <c r="T227" s="235"/>
      <c r="AT227" s="236" t="s">
        <v>197</v>
      </c>
      <c r="AU227" s="236" t="s">
        <v>84</v>
      </c>
      <c r="AV227" s="13" t="s">
        <v>82</v>
      </c>
      <c r="AW227" s="13" t="s">
        <v>37</v>
      </c>
      <c r="AX227" s="13" t="s">
        <v>74</v>
      </c>
      <c r="AY227" s="236" t="s">
        <v>186</v>
      </c>
    </row>
    <row r="228" spans="2:65" s="12" customFormat="1" ht="13.5">
      <c r="B228" s="216"/>
      <c r="C228" s="217"/>
      <c r="D228" s="213" t="s">
        <v>197</v>
      </c>
      <c r="E228" s="218" t="s">
        <v>30</v>
      </c>
      <c r="F228" s="219" t="s">
        <v>1550</v>
      </c>
      <c r="G228" s="217"/>
      <c r="H228" s="220">
        <v>752</v>
      </c>
      <c r="I228" s="221"/>
      <c r="J228" s="217"/>
      <c r="K228" s="217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197</v>
      </c>
      <c r="AU228" s="226" t="s">
        <v>84</v>
      </c>
      <c r="AV228" s="12" t="s">
        <v>84</v>
      </c>
      <c r="AW228" s="12" t="s">
        <v>37</v>
      </c>
      <c r="AX228" s="12" t="s">
        <v>74</v>
      </c>
      <c r="AY228" s="226" t="s">
        <v>186</v>
      </c>
    </row>
    <row r="229" spans="2:65" s="1" customFormat="1" ht="16.5" customHeight="1">
      <c r="B229" s="41"/>
      <c r="C229" s="201" t="s">
        <v>313</v>
      </c>
      <c r="D229" s="201" t="s">
        <v>188</v>
      </c>
      <c r="E229" s="202" t="s">
        <v>940</v>
      </c>
      <c r="F229" s="203" t="s">
        <v>941</v>
      </c>
      <c r="G229" s="204" t="s">
        <v>191</v>
      </c>
      <c r="H229" s="205">
        <v>752</v>
      </c>
      <c r="I229" s="206"/>
      <c r="J229" s="207">
        <f>ROUND(I229*H229,2)</f>
        <v>0</v>
      </c>
      <c r="K229" s="203" t="s">
        <v>192</v>
      </c>
      <c r="L229" s="61"/>
      <c r="M229" s="208" t="s">
        <v>30</v>
      </c>
      <c r="N229" s="209" t="s">
        <v>45</v>
      </c>
      <c r="O229" s="42"/>
      <c r="P229" s="210">
        <f>O229*H229</f>
        <v>0</v>
      </c>
      <c r="Q229" s="210">
        <v>0</v>
      </c>
      <c r="R229" s="210">
        <f>Q229*H229</f>
        <v>0</v>
      </c>
      <c r="S229" s="210">
        <v>0</v>
      </c>
      <c r="T229" s="211">
        <f>S229*H229</f>
        <v>0</v>
      </c>
      <c r="AR229" s="24" t="s">
        <v>193</v>
      </c>
      <c r="AT229" s="24" t="s">
        <v>188</v>
      </c>
      <c r="AU229" s="24" t="s">
        <v>84</v>
      </c>
      <c r="AY229" s="24" t="s">
        <v>186</v>
      </c>
      <c r="BE229" s="212">
        <f>IF(N229="základní",J229,0)</f>
        <v>0</v>
      </c>
      <c r="BF229" s="212">
        <f>IF(N229="snížená",J229,0)</f>
        <v>0</v>
      </c>
      <c r="BG229" s="212">
        <f>IF(N229="zákl. přenesená",J229,0)</f>
        <v>0</v>
      </c>
      <c r="BH229" s="212">
        <f>IF(N229="sníž. přenesená",J229,0)</f>
        <v>0</v>
      </c>
      <c r="BI229" s="212">
        <f>IF(N229="nulová",J229,0)</f>
        <v>0</v>
      </c>
      <c r="BJ229" s="24" t="s">
        <v>82</v>
      </c>
      <c r="BK229" s="212">
        <f>ROUND(I229*H229,2)</f>
        <v>0</v>
      </c>
      <c r="BL229" s="24" t="s">
        <v>193</v>
      </c>
      <c r="BM229" s="24" t="s">
        <v>1551</v>
      </c>
    </row>
    <row r="230" spans="2:65" s="1" customFormat="1" ht="27">
      <c r="B230" s="41"/>
      <c r="C230" s="63"/>
      <c r="D230" s="213" t="s">
        <v>195</v>
      </c>
      <c r="E230" s="63"/>
      <c r="F230" s="214" t="s">
        <v>943</v>
      </c>
      <c r="G230" s="63"/>
      <c r="H230" s="63"/>
      <c r="I230" s="172"/>
      <c r="J230" s="63"/>
      <c r="K230" s="63"/>
      <c r="L230" s="61"/>
      <c r="M230" s="215"/>
      <c r="N230" s="42"/>
      <c r="O230" s="42"/>
      <c r="P230" s="42"/>
      <c r="Q230" s="42"/>
      <c r="R230" s="42"/>
      <c r="S230" s="42"/>
      <c r="T230" s="78"/>
      <c r="AT230" s="24" t="s">
        <v>195</v>
      </c>
      <c r="AU230" s="24" t="s">
        <v>84</v>
      </c>
    </row>
    <row r="231" spans="2:65" s="11" customFormat="1" ht="29.85" customHeight="1">
      <c r="B231" s="185"/>
      <c r="C231" s="186"/>
      <c r="D231" s="187" t="s">
        <v>73</v>
      </c>
      <c r="E231" s="199" t="s">
        <v>84</v>
      </c>
      <c r="F231" s="199" t="s">
        <v>354</v>
      </c>
      <c r="G231" s="186"/>
      <c r="H231" s="186"/>
      <c r="I231" s="189"/>
      <c r="J231" s="200">
        <f>BK231</f>
        <v>0</v>
      </c>
      <c r="K231" s="186"/>
      <c r="L231" s="191"/>
      <c r="M231" s="192"/>
      <c r="N231" s="193"/>
      <c r="O231" s="193"/>
      <c r="P231" s="194">
        <f>SUM(P232:P257)</f>
        <v>0</v>
      </c>
      <c r="Q231" s="193"/>
      <c r="R231" s="194">
        <f>SUM(R232:R257)</f>
        <v>0.70505389000000007</v>
      </c>
      <c r="S231" s="193"/>
      <c r="T231" s="195">
        <f>SUM(T232:T257)</f>
        <v>0</v>
      </c>
      <c r="AR231" s="196" t="s">
        <v>82</v>
      </c>
      <c r="AT231" s="197" t="s">
        <v>73</v>
      </c>
      <c r="AU231" s="197" t="s">
        <v>82</v>
      </c>
      <c r="AY231" s="196" t="s">
        <v>186</v>
      </c>
      <c r="BK231" s="198">
        <f>SUM(BK232:BK257)</f>
        <v>0</v>
      </c>
    </row>
    <row r="232" spans="2:65" s="1" customFormat="1" ht="16.5" customHeight="1">
      <c r="B232" s="41"/>
      <c r="C232" s="201" t="s">
        <v>318</v>
      </c>
      <c r="D232" s="201" t="s">
        <v>188</v>
      </c>
      <c r="E232" s="202" t="s">
        <v>944</v>
      </c>
      <c r="F232" s="203" t="s">
        <v>945</v>
      </c>
      <c r="G232" s="204" t="s">
        <v>206</v>
      </c>
      <c r="H232" s="205">
        <v>205.98</v>
      </c>
      <c r="I232" s="206"/>
      <c r="J232" s="207">
        <f>ROUND(I232*H232,2)</f>
        <v>0</v>
      </c>
      <c r="K232" s="203" t="s">
        <v>192</v>
      </c>
      <c r="L232" s="61"/>
      <c r="M232" s="208" t="s">
        <v>30</v>
      </c>
      <c r="N232" s="209" t="s">
        <v>45</v>
      </c>
      <c r="O232" s="42"/>
      <c r="P232" s="210">
        <f>O232*H232</f>
        <v>0</v>
      </c>
      <c r="Q232" s="210">
        <v>4.8999999999999998E-4</v>
      </c>
      <c r="R232" s="210">
        <f>Q232*H232</f>
        <v>0.1009302</v>
      </c>
      <c r="S232" s="210">
        <v>0</v>
      </c>
      <c r="T232" s="211">
        <f>S232*H232</f>
        <v>0</v>
      </c>
      <c r="AR232" s="24" t="s">
        <v>193</v>
      </c>
      <c r="AT232" s="24" t="s">
        <v>188</v>
      </c>
      <c r="AU232" s="24" t="s">
        <v>84</v>
      </c>
      <c r="AY232" s="24" t="s">
        <v>186</v>
      </c>
      <c r="BE232" s="212">
        <f>IF(N232="základní",J232,0)</f>
        <v>0</v>
      </c>
      <c r="BF232" s="212">
        <f>IF(N232="snížená",J232,0)</f>
        <v>0</v>
      </c>
      <c r="BG232" s="212">
        <f>IF(N232="zákl. přenesená",J232,0)</f>
        <v>0</v>
      </c>
      <c r="BH232" s="212">
        <f>IF(N232="sníž. přenesená",J232,0)</f>
        <v>0</v>
      </c>
      <c r="BI232" s="212">
        <f>IF(N232="nulová",J232,0)</f>
        <v>0</v>
      </c>
      <c r="BJ232" s="24" t="s">
        <v>82</v>
      </c>
      <c r="BK232" s="212">
        <f>ROUND(I232*H232,2)</f>
        <v>0</v>
      </c>
      <c r="BL232" s="24" t="s">
        <v>193</v>
      </c>
      <c r="BM232" s="24" t="s">
        <v>1552</v>
      </c>
    </row>
    <row r="233" spans="2:65" s="1" customFormat="1" ht="13.5">
      <c r="B233" s="41"/>
      <c r="C233" s="63"/>
      <c r="D233" s="213" t="s">
        <v>195</v>
      </c>
      <c r="E233" s="63"/>
      <c r="F233" s="214" t="s">
        <v>947</v>
      </c>
      <c r="G233" s="63"/>
      <c r="H233" s="63"/>
      <c r="I233" s="172"/>
      <c r="J233" s="63"/>
      <c r="K233" s="63"/>
      <c r="L233" s="61"/>
      <c r="M233" s="215"/>
      <c r="N233" s="42"/>
      <c r="O233" s="42"/>
      <c r="P233" s="42"/>
      <c r="Q233" s="42"/>
      <c r="R233" s="42"/>
      <c r="S233" s="42"/>
      <c r="T233" s="78"/>
      <c r="AT233" s="24" t="s">
        <v>195</v>
      </c>
      <c r="AU233" s="24" t="s">
        <v>84</v>
      </c>
    </row>
    <row r="234" spans="2:65" s="13" customFormat="1" ht="13.5">
      <c r="B234" s="227"/>
      <c r="C234" s="228"/>
      <c r="D234" s="213" t="s">
        <v>197</v>
      </c>
      <c r="E234" s="229" t="s">
        <v>30</v>
      </c>
      <c r="F234" s="230" t="s">
        <v>911</v>
      </c>
      <c r="G234" s="228"/>
      <c r="H234" s="229" t="s">
        <v>30</v>
      </c>
      <c r="I234" s="231"/>
      <c r="J234" s="228"/>
      <c r="K234" s="228"/>
      <c r="L234" s="232"/>
      <c r="M234" s="233"/>
      <c r="N234" s="234"/>
      <c r="O234" s="234"/>
      <c r="P234" s="234"/>
      <c r="Q234" s="234"/>
      <c r="R234" s="234"/>
      <c r="S234" s="234"/>
      <c r="T234" s="235"/>
      <c r="AT234" s="236" t="s">
        <v>197</v>
      </c>
      <c r="AU234" s="236" t="s">
        <v>84</v>
      </c>
      <c r="AV234" s="13" t="s">
        <v>82</v>
      </c>
      <c r="AW234" s="13" t="s">
        <v>37</v>
      </c>
      <c r="AX234" s="13" t="s">
        <v>74</v>
      </c>
      <c r="AY234" s="236" t="s">
        <v>186</v>
      </c>
    </row>
    <row r="235" spans="2:65" s="12" customFormat="1" ht="13.5">
      <c r="B235" s="216"/>
      <c r="C235" s="217"/>
      <c r="D235" s="213" t="s">
        <v>197</v>
      </c>
      <c r="E235" s="218" t="s">
        <v>30</v>
      </c>
      <c r="F235" s="219" t="s">
        <v>1553</v>
      </c>
      <c r="G235" s="217"/>
      <c r="H235" s="220">
        <v>205.98</v>
      </c>
      <c r="I235" s="221"/>
      <c r="J235" s="217"/>
      <c r="K235" s="217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197</v>
      </c>
      <c r="AU235" s="226" t="s">
        <v>84</v>
      </c>
      <c r="AV235" s="12" t="s">
        <v>84</v>
      </c>
      <c r="AW235" s="12" t="s">
        <v>37</v>
      </c>
      <c r="AX235" s="12" t="s">
        <v>74</v>
      </c>
      <c r="AY235" s="226" t="s">
        <v>186</v>
      </c>
    </row>
    <row r="236" spans="2:65" s="1" customFormat="1" ht="16.5" customHeight="1">
      <c r="B236" s="41"/>
      <c r="C236" s="201" t="s">
        <v>9</v>
      </c>
      <c r="D236" s="201" t="s">
        <v>188</v>
      </c>
      <c r="E236" s="202" t="s">
        <v>949</v>
      </c>
      <c r="F236" s="203" t="s">
        <v>950</v>
      </c>
      <c r="G236" s="204" t="s">
        <v>191</v>
      </c>
      <c r="H236" s="205">
        <v>1288.752</v>
      </c>
      <c r="I236" s="206"/>
      <c r="J236" s="207">
        <f>ROUND(I236*H236,2)</f>
        <v>0</v>
      </c>
      <c r="K236" s="203" t="s">
        <v>192</v>
      </c>
      <c r="L236" s="61"/>
      <c r="M236" s="208" t="s">
        <v>30</v>
      </c>
      <c r="N236" s="209" t="s">
        <v>45</v>
      </c>
      <c r="O236" s="42"/>
      <c r="P236" s="210">
        <f>O236*H236</f>
        <v>0</v>
      </c>
      <c r="Q236" s="210">
        <v>1E-4</v>
      </c>
      <c r="R236" s="210">
        <f>Q236*H236</f>
        <v>0.1288752</v>
      </c>
      <c r="S236" s="210">
        <v>0</v>
      </c>
      <c r="T236" s="211">
        <f>S236*H236</f>
        <v>0</v>
      </c>
      <c r="AR236" s="24" t="s">
        <v>193</v>
      </c>
      <c r="AT236" s="24" t="s">
        <v>188</v>
      </c>
      <c r="AU236" s="24" t="s">
        <v>84</v>
      </c>
      <c r="AY236" s="24" t="s">
        <v>186</v>
      </c>
      <c r="BE236" s="212">
        <f>IF(N236="základní",J236,0)</f>
        <v>0</v>
      </c>
      <c r="BF236" s="212">
        <f>IF(N236="snížená",J236,0)</f>
        <v>0</v>
      </c>
      <c r="BG236" s="212">
        <f>IF(N236="zákl. přenesená",J236,0)</f>
        <v>0</v>
      </c>
      <c r="BH236" s="212">
        <f>IF(N236="sníž. přenesená",J236,0)</f>
        <v>0</v>
      </c>
      <c r="BI236" s="212">
        <f>IF(N236="nulová",J236,0)</f>
        <v>0</v>
      </c>
      <c r="BJ236" s="24" t="s">
        <v>82</v>
      </c>
      <c r="BK236" s="212">
        <f>ROUND(I236*H236,2)</f>
        <v>0</v>
      </c>
      <c r="BL236" s="24" t="s">
        <v>193</v>
      </c>
      <c r="BM236" s="24" t="s">
        <v>1554</v>
      </c>
    </row>
    <row r="237" spans="2:65" s="1" customFormat="1" ht="27">
      <c r="B237" s="41"/>
      <c r="C237" s="63"/>
      <c r="D237" s="213" t="s">
        <v>195</v>
      </c>
      <c r="E237" s="63"/>
      <c r="F237" s="214" t="s">
        <v>952</v>
      </c>
      <c r="G237" s="63"/>
      <c r="H237" s="63"/>
      <c r="I237" s="172"/>
      <c r="J237" s="63"/>
      <c r="K237" s="63"/>
      <c r="L237" s="61"/>
      <c r="M237" s="215"/>
      <c r="N237" s="42"/>
      <c r="O237" s="42"/>
      <c r="P237" s="42"/>
      <c r="Q237" s="42"/>
      <c r="R237" s="42"/>
      <c r="S237" s="42"/>
      <c r="T237" s="78"/>
      <c r="AT237" s="24" t="s">
        <v>195</v>
      </c>
      <c r="AU237" s="24" t="s">
        <v>84</v>
      </c>
    </row>
    <row r="238" spans="2:65" s="13" customFormat="1" ht="13.5">
      <c r="B238" s="227"/>
      <c r="C238" s="228"/>
      <c r="D238" s="213" t="s">
        <v>197</v>
      </c>
      <c r="E238" s="229" t="s">
        <v>30</v>
      </c>
      <c r="F238" s="230" t="s">
        <v>911</v>
      </c>
      <c r="G238" s="228"/>
      <c r="H238" s="229" t="s">
        <v>30</v>
      </c>
      <c r="I238" s="231"/>
      <c r="J238" s="228"/>
      <c r="K238" s="228"/>
      <c r="L238" s="232"/>
      <c r="M238" s="233"/>
      <c r="N238" s="234"/>
      <c r="O238" s="234"/>
      <c r="P238" s="234"/>
      <c r="Q238" s="234"/>
      <c r="R238" s="234"/>
      <c r="S238" s="234"/>
      <c r="T238" s="235"/>
      <c r="AT238" s="236" t="s">
        <v>197</v>
      </c>
      <c r="AU238" s="236" t="s">
        <v>84</v>
      </c>
      <c r="AV238" s="13" t="s">
        <v>82</v>
      </c>
      <c r="AW238" s="13" t="s">
        <v>37</v>
      </c>
      <c r="AX238" s="13" t="s">
        <v>74</v>
      </c>
      <c r="AY238" s="236" t="s">
        <v>186</v>
      </c>
    </row>
    <row r="239" spans="2:65" s="12" customFormat="1" ht="13.5">
      <c r="B239" s="216"/>
      <c r="C239" s="217"/>
      <c r="D239" s="213" t="s">
        <v>197</v>
      </c>
      <c r="E239" s="218" t="s">
        <v>30</v>
      </c>
      <c r="F239" s="219" t="s">
        <v>1555</v>
      </c>
      <c r="G239" s="217"/>
      <c r="H239" s="220">
        <v>494.35199999999998</v>
      </c>
      <c r="I239" s="221"/>
      <c r="J239" s="217"/>
      <c r="K239" s="217"/>
      <c r="L239" s="222"/>
      <c r="M239" s="223"/>
      <c r="N239" s="224"/>
      <c r="O239" s="224"/>
      <c r="P239" s="224"/>
      <c r="Q239" s="224"/>
      <c r="R239" s="224"/>
      <c r="S239" s="224"/>
      <c r="T239" s="225"/>
      <c r="AT239" s="226" t="s">
        <v>197</v>
      </c>
      <c r="AU239" s="226" t="s">
        <v>84</v>
      </c>
      <c r="AV239" s="12" t="s">
        <v>84</v>
      </c>
      <c r="AW239" s="12" t="s">
        <v>37</v>
      </c>
      <c r="AX239" s="12" t="s">
        <v>74</v>
      </c>
      <c r="AY239" s="226" t="s">
        <v>186</v>
      </c>
    </row>
    <row r="240" spans="2:65" s="13" customFormat="1" ht="13.5">
      <c r="B240" s="227"/>
      <c r="C240" s="228"/>
      <c r="D240" s="213" t="s">
        <v>197</v>
      </c>
      <c r="E240" s="229" t="s">
        <v>30</v>
      </c>
      <c r="F240" s="230" t="s">
        <v>1508</v>
      </c>
      <c r="G240" s="228"/>
      <c r="H240" s="229" t="s">
        <v>30</v>
      </c>
      <c r="I240" s="231"/>
      <c r="J240" s="228"/>
      <c r="K240" s="228"/>
      <c r="L240" s="232"/>
      <c r="M240" s="233"/>
      <c r="N240" s="234"/>
      <c r="O240" s="234"/>
      <c r="P240" s="234"/>
      <c r="Q240" s="234"/>
      <c r="R240" s="234"/>
      <c r="S240" s="234"/>
      <c r="T240" s="235"/>
      <c r="AT240" s="236" t="s">
        <v>197</v>
      </c>
      <c r="AU240" s="236" t="s">
        <v>84</v>
      </c>
      <c r="AV240" s="13" t="s">
        <v>82</v>
      </c>
      <c r="AW240" s="13" t="s">
        <v>37</v>
      </c>
      <c r="AX240" s="13" t="s">
        <v>74</v>
      </c>
      <c r="AY240" s="236" t="s">
        <v>186</v>
      </c>
    </row>
    <row r="241" spans="2:65" s="12" customFormat="1" ht="13.5">
      <c r="B241" s="216"/>
      <c r="C241" s="217"/>
      <c r="D241" s="213" t="s">
        <v>197</v>
      </c>
      <c r="E241" s="218" t="s">
        <v>30</v>
      </c>
      <c r="F241" s="219" t="s">
        <v>1556</v>
      </c>
      <c r="G241" s="217"/>
      <c r="H241" s="220">
        <v>40</v>
      </c>
      <c r="I241" s="221"/>
      <c r="J241" s="217"/>
      <c r="K241" s="217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197</v>
      </c>
      <c r="AU241" s="226" t="s">
        <v>84</v>
      </c>
      <c r="AV241" s="12" t="s">
        <v>84</v>
      </c>
      <c r="AW241" s="12" t="s">
        <v>37</v>
      </c>
      <c r="AX241" s="12" t="s">
        <v>74</v>
      </c>
      <c r="AY241" s="226" t="s">
        <v>186</v>
      </c>
    </row>
    <row r="242" spans="2:65" s="12" customFormat="1" ht="13.5">
      <c r="B242" s="216"/>
      <c r="C242" s="217"/>
      <c r="D242" s="213" t="s">
        <v>197</v>
      </c>
      <c r="E242" s="218" t="s">
        <v>30</v>
      </c>
      <c r="F242" s="219" t="s">
        <v>1557</v>
      </c>
      <c r="G242" s="217"/>
      <c r="H242" s="220">
        <v>754.4</v>
      </c>
      <c r="I242" s="221"/>
      <c r="J242" s="217"/>
      <c r="K242" s="217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197</v>
      </c>
      <c r="AU242" s="226" t="s">
        <v>84</v>
      </c>
      <c r="AV242" s="12" t="s">
        <v>84</v>
      </c>
      <c r="AW242" s="12" t="s">
        <v>37</v>
      </c>
      <c r="AX242" s="12" t="s">
        <v>74</v>
      </c>
      <c r="AY242" s="226" t="s">
        <v>186</v>
      </c>
    </row>
    <row r="243" spans="2:65" s="1" customFormat="1" ht="25.5" customHeight="1">
      <c r="B243" s="41"/>
      <c r="C243" s="249" t="s">
        <v>326</v>
      </c>
      <c r="D243" s="249" t="s">
        <v>301</v>
      </c>
      <c r="E243" s="250" t="s">
        <v>954</v>
      </c>
      <c r="F243" s="251" t="s">
        <v>955</v>
      </c>
      <c r="G243" s="252" t="s">
        <v>191</v>
      </c>
      <c r="H243" s="253">
        <v>545.03899999999999</v>
      </c>
      <c r="I243" s="254"/>
      <c r="J243" s="255">
        <f>ROUND(I243*H243,2)</f>
        <v>0</v>
      </c>
      <c r="K243" s="251" t="s">
        <v>30</v>
      </c>
      <c r="L243" s="256"/>
      <c r="M243" s="257" t="s">
        <v>30</v>
      </c>
      <c r="N243" s="258" t="s">
        <v>45</v>
      </c>
      <c r="O243" s="42"/>
      <c r="P243" s="210">
        <f>O243*H243</f>
        <v>0</v>
      </c>
      <c r="Q243" s="210">
        <v>3.1E-4</v>
      </c>
      <c r="R243" s="210">
        <f>Q243*H243</f>
        <v>0.16896209000000001</v>
      </c>
      <c r="S243" s="210">
        <v>0</v>
      </c>
      <c r="T243" s="211">
        <f>S243*H243</f>
        <v>0</v>
      </c>
      <c r="AR243" s="24" t="s">
        <v>236</v>
      </c>
      <c r="AT243" s="24" t="s">
        <v>301</v>
      </c>
      <c r="AU243" s="24" t="s">
        <v>84</v>
      </c>
      <c r="AY243" s="24" t="s">
        <v>186</v>
      </c>
      <c r="BE243" s="212">
        <f>IF(N243="základní",J243,0)</f>
        <v>0</v>
      </c>
      <c r="BF243" s="212">
        <f>IF(N243="snížená",J243,0)</f>
        <v>0</v>
      </c>
      <c r="BG243" s="212">
        <f>IF(N243="zákl. přenesená",J243,0)</f>
        <v>0</v>
      </c>
      <c r="BH243" s="212">
        <f>IF(N243="sníž. přenesená",J243,0)</f>
        <v>0</v>
      </c>
      <c r="BI243" s="212">
        <f>IF(N243="nulová",J243,0)</f>
        <v>0</v>
      </c>
      <c r="BJ243" s="24" t="s">
        <v>82</v>
      </c>
      <c r="BK243" s="212">
        <f>ROUND(I243*H243,2)</f>
        <v>0</v>
      </c>
      <c r="BL243" s="24" t="s">
        <v>193</v>
      </c>
      <c r="BM243" s="24" t="s">
        <v>1558</v>
      </c>
    </row>
    <row r="244" spans="2:65" s="1" customFormat="1" ht="27">
      <c r="B244" s="41"/>
      <c r="C244" s="63"/>
      <c r="D244" s="213" t="s">
        <v>195</v>
      </c>
      <c r="E244" s="63"/>
      <c r="F244" s="214" t="s">
        <v>955</v>
      </c>
      <c r="G244" s="63"/>
      <c r="H244" s="63"/>
      <c r="I244" s="172"/>
      <c r="J244" s="63"/>
      <c r="K244" s="63"/>
      <c r="L244" s="61"/>
      <c r="M244" s="215"/>
      <c r="N244" s="42"/>
      <c r="O244" s="42"/>
      <c r="P244" s="42"/>
      <c r="Q244" s="42"/>
      <c r="R244" s="42"/>
      <c r="S244" s="42"/>
      <c r="T244" s="78"/>
      <c r="AT244" s="24" t="s">
        <v>195</v>
      </c>
      <c r="AU244" s="24" t="s">
        <v>84</v>
      </c>
    </row>
    <row r="245" spans="2:65" s="13" customFormat="1" ht="13.5">
      <c r="B245" s="227"/>
      <c r="C245" s="228"/>
      <c r="D245" s="213" t="s">
        <v>197</v>
      </c>
      <c r="E245" s="229" t="s">
        <v>30</v>
      </c>
      <c r="F245" s="230" t="s">
        <v>911</v>
      </c>
      <c r="G245" s="228"/>
      <c r="H245" s="229" t="s">
        <v>30</v>
      </c>
      <c r="I245" s="231"/>
      <c r="J245" s="228"/>
      <c r="K245" s="228"/>
      <c r="L245" s="232"/>
      <c r="M245" s="233"/>
      <c r="N245" s="234"/>
      <c r="O245" s="234"/>
      <c r="P245" s="234"/>
      <c r="Q245" s="234"/>
      <c r="R245" s="234"/>
      <c r="S245" s="234"/>
      <c r="T245" s="235"/>
      <c r="AT245" s="236" t="s">
        <v>197</v>
      </c>
      <c r="AU245" s="236" t="s">
        <v>84</v>
      </c>
      <c r="AV245" s="13" t="s">
        <v>82</v>
      </c>
      <c r="AW245" s="13" t="s">
        <v>37</v>
      </c>
      <c r="AX245" s="13" t="s">
        <v>74</v>
      </c>
      <c r="AY245" s="236" t="s">
        <v>186</v>
      </c>
    </row>
    <row r="246" spans="2:65" s="12" customFormat="1" ht="13.5">
      <c r="B246" s="216"/>
      <c r="C246" s="217"/>
      <c r="D246" s="213" t="s">
        <v>197</v>
      </c>
      <c r="E246" s="218" t="s">
        <v>30</v>
      </c>
      <c r="F246" s="219" t="s">
        <v>1555</v>
      </c>
      <c r="G246" s="217"/>
      <c r="H246" s="220">
        <v>494.35199999999998</v>
      </c>
      <c r="I246" s="221"/>
      <c r="J246" s="217"/>
      <c r="K246" s="217"/>
      <c r="L246" s="222"/>
      <c r="M246" s="223"/>
      <c r="N246" s="224"/>
      <c r="O246" s="224"/>
      <c r="P246" s="224"/>
      <c r="Q246" s="224"/>
      <c r="R246" s="224"/>
      <c r="S246" s="224"/>
      <c r="T246" s="225"/>
      <c r="AT246" s="226" t="s">
        <v>197</v>
      </c>
      <c r="AU246" s="226" t="s">
        <v>84</v>
      </c>
      <c r="AV246" s="12" t="s">
        <v>84</v>
      </c>
      <c r="AW246" s="12" t="s">
        <v>37</v>
      </c>
      <c r="AX246" s="12" t="s">
        <v>74</v>
      </c>
      <c r="AY246" s="226" t="s">
        <v>186</v>
      </c>
    </row>
    <row r="247" spans="2:65" s="13" customFormat="1" ht="13.5">
      <c r="B247" s="227"/>
      <c r="C247" s="228"/>
      <c r="D247" s="213" t="s">
        <v>197</v>
      </c>
      <c r="E247" s="229" t="s">
        <v>30</v>
      </c>
      <c r="F247" s="230" t="s">
        <v>1508</v>
      </c>
      <c r="G247" s="228"/>
      <c r="H247" s="229" t="s">
        <v>30</v>
      </c>
      <c r="I247" s="231"/>
      <c r="J247" s="228"/>
      <c r="K247" s="228"/>
      <c r="L247" s="232"/>
      <c r="M247" s="233"/>
      <c r="N247" s="234"/>
      <c r="O247" s="234"/>
      <c r="P247" s="234"/>
      <c r="Q247" s="234"/>
      <c r="R247" s="234"/>
      <c r="S247" s="234"/>
      <c r="T247" s="235"/>
      <c r="AT247" s="236" t="s">
        <v>197</v>
      </c>
      <c r="AU247" s="236" t="s">
        <v>84</v>
      </c>
      <c r="AV247" s="13" t="s">
        <v>82</v>
      </c>
      <c r="AW247" s="13" t="s">
        <v>37</v>
      </c>
      <c r="AX247" s="13" t="s">
        <v>74</v>
      </c>
      <c r="AY247" s="236" t="s">
        <v>186</v>
      </c>
    </row>
    <row r="248" spans="2:65" s="12" customFormat="1" ht="13.5">
      <c r="B248" s="216"/>
      <c r="C248" s="217"/>
      <c r="D248" s="213" t="s">
        <v>197</v>
      </c>
      <c r="E248" s="218" t="s">
        <v>30</v>
      </c>
      <c r="F248" s="219" t="s">
        <v>1556</v>
      </c>
      <c r="G248" s="217"/>
      <c r="H248" s="220">
        <v>40</v>
      </c>
      <c r="I248" s="221"/>
      <c r="J248" s="217"/>
      <c r="K248" s="217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197</v>
      </c>
      <c r="AU248" s="226" t="s">
        <v>84</v>
      </c>
      <c r="AV248" s="12" t="s">
        <v>84</v>
      </c>
      <c r="AW248" s="12" t="s">
        <v>37</v>
      </c>
      <c r="AX248" s="12" t="s">
        <v>74</v>
      </c>
      <c r="AY248" s="226" t="s">
        <v>186</v>
      </c>
    </row>
    <row r="249" spans="2:65" s="12" customFormat="1" ht="13.5">
      <c r="B249" s="216"/>
      <c r="C249" s="217"/>
      <c r="D249" s="213" t="s">
        <v>197</v>
      </c>
      <c r="E249" s="217"/>
      <c r="F249" s="219" t="s">
        <v>1559</v>
      </c>
      <c r="G249" s="217"/>
      <c r="H249" s="220">
        <v>545.03899999999999</v>
      </c>
      <c r="I249" s="221"/>
      <c r="J249" s="217"/>
      <c r="K249" s="217"/>
      <c r="L249" s="222"/>
      <c r="M249" s="223"/>
      <c r="N249" s="224"/>
      <c r="O249" s="224"/>
      <c r="P249" s="224"/>
      <c r="Q249" s="224"/>
      <c r="R249" s="224"/>
      <c r="S249" s="224"/>
      <c r="T249" s="225"/>
      <c r="AT249" s="226" t="s">
        <v>197</v>
      </c>
      <c r="AU249" s="226" t="s">
        <v>84</v>
      </c>
      <c r="AV249" s="12" t="s">
        <v>84</v>
      </c>
      <c r="AW249" s="12" t="s">
        <v>6</v>
      </c>
      <c r="AX249" s="12" t="s">
        <v>82</v>
      </c>
      <c r="AY249" s="226" t="s">
        <v>186</v>
      </c>
    </row>
    <row r="250" spans="2:65" s="1" customFormat="1" ht="16.5" customHeight="1">
      <c r="B250" s="41"/>
      <c r="C250" s="249" t="s">
        <v>331</v>
      </c>
      <c r="D250" s="249" t="s">
        <v>301</v>
      </c>
      <c r="E250" s="250" t="s">
        <v>1560</v>
      </c>
      <c r="F250" s="251" t="s">
        <v>1561</v>
      </c>
      <c r="G250" s="252" t="s">
        <v>191</v>
      </c>
      <c r="H250" s="253">
        <v>769.48800000000006</v>
      </c>
      <c r="I250" s="254"/>
      <c r="J250" s="255">
        <f>ROUND(I250*H250,2)</f>
        <v>0</v>
      </c>
      <c r="K250" s="251" t="s">
        <v>192</v>
      </c>
      <c r="L250" s="256"/>
      <c r="M250" s="257" t="s">
        <v>30</v>
      </c>
      <c r="N250" s="258" t="s">
        <v>45</v>
      </c>
      <c r="O250" s="42"/>
      <c r="P250" s="210">
        <f>O250*H250</f>
        <v>0</v>
      </c>
      <c r="Q250" s="210">
        <v>2.9999999999999997E-4</v>
      </c>
      <c r="R250" s="210">
        <f>Q250*H250</f>
        <v>0.23084640000000001</v>
      </c>
      <c r="S250" s="210">
        <v>0</v>
      </c>
      <c r="T250" s="211">
        <f>S250*H250</f>
        <v>0</v>
      </c>
      <c r="AR250" s="24" t="s">
        <v>236</v>
      </c>
      <c r="AT250" s="24" t="s">
        <v>301</v>
      </c>
      <c r="AU250" s="24" t="s">
        <v>84</v>
      </c>
      <c r="AY250" s="24" t="s">
        <v>186</v>
      </c>
      <c r="BE250" s="212">
        <f>IF(N250="základní",J250,0)</f>
        <v>0</v>
      </c>
      <c r="BF250" s="212">
        <f>IF(N250="snížená",J250,0)</f>
        <v>0</v>
      </c>
      <c r="BG250" s="212">
        <f>IF(N250="zákl. přenesená",J250,0)</f>
        <v>0</v>
      </c>
      <c r="BH250" s="212">
        <f>IF(N250="sníž. přenesená",J250,0)</f>
        <v>0</v>
      </c>
      <c r="BI250" s="212">
        <f>IF(N250="nulová",J250,0)</f>
        <v>0</v>
      </c>
      <c r="BJ250" s="24" t="s">
        <v>82</v>
      </c>
      <c r="BK250" s="212">
        <f>ROUND(I250*H250,2)</f>
        <v>0</v>
      </c>
      <c r="BL250" s="24" t="s">
        <v>193</v>
      </c>
      <c r="BM250" s="24" t="s">
        <v>1562</v>
      </c>
    </row>
    <row r="251" spans="2:65" s="1" customFormat="1" ht="13.5">
      <c r="B251" s="41"/>
      <c r="C251" s="63"/>
      <c r="D251" s="213" t="s">
        <v>195</v>
      </c>
      <c r="E251" s="63"/>
      <c r="F251" s="214" t="s">
        <v>1561</v>
      </c>
      <c r="G251" s="63"/>
      <c r="H251" s="63"/>
      <c r="I251" s="172"/>
      <c r="J251" s="63"/>
      <c r="K251" s="63"/>
      <c r="L251" s="61"/>
      <c r="M251" s="215"/>
      <c r="N251" s="42"/>
      <c r="O251" s="42"/>
      <c r="P251" s="42"/>
      <c r="Q251" s="42"/>
      <c r="R251" s="42"/>
      <c r="S251" s="42"/>
      <c r="T251" s="78"/>
      <c r="AT251" s="24" t="s">
        <v>195</v>
      </c>
      <c r="AU251" s="24" t="s">
        <v>84</v>
      </c>
    </row>
    <row r="252" spans="2:65" s="12" customFormat="1" ht="13.5">
      <c r="B252" s="216"/>
      <c r="C252" s="217"/>
      <c r="D252" s="213" t="s">
        <v>197</v>
      </c>
      <c r="E252" s="218" t="s">
        <v>30</v>
      </c>
      <c r="F252" s="219" t="s">
        <v>1557</v>
      </c>
      <c r="G252" s="217"/>
      <c r="H252" s="220">
        <v>754.4</v>
      </c>
      <c r="I252" s="221"/>
      <c r="J252" s="217"/>
      <c r="K252" s="217"/>
      <c r="L252" s="222"/>
      <c r="M252" s="223"/>
      <c r="N252" s="224"/>
      <c r="O252" s="224"/>
      <c r="P252" s="224"/>
      <c r="Q252" s="224"/>
      <c r="R252" s="224"/>
      <c r="S252" s="224"/>
      <c r="T252" s="225"/>
      <c r="AT252" s="226" t="s">
        <v>197</v>
      </c>
      <c r="AU252" s="226" t="s">
        <v>84</v>
      </c>
      <c r="AV252" s="12" t="s">
        <v>84</v>
      </c>
      <c r="AW252" s="12" t="s">
        <v>37</v>
      </c>
      <c r="AX252" s="12" t="s">
        <v>74</v>
      </c>
      <c r="AY252" s="226" t="s">
        <v>186</v>
      </c>
    </row>
    <row r="253" spans="2:65" s="12" customFormat="1" ht="13.5">
      <c r="B253" s="216"/>
      <c r="C253" s="217"/>
      <c r="D253" s="213" t="s">
        <v>197</v>
      </c>
      <c r="E253" s="217"/>
      <c r="F253" s="219" t="s">
        <v>1563</v>
      </c>
      <c r="G253" s="217"/>
      <c r="H253" s="220">
        <v>769.48800000000006</v>
      </c>
      <c r="I253" s="221"/>
      <c r="J253" s="217"/>
      <c r="K253" s="217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197</v>
      </c>
      <c r="AU253" s="226" t="s">
        <v>84</v>
      </c>
      <c r="AV253" s="12" t="s">
        <v>84</v>
      </c>
      <c r="AW253" s="12" t="s">
        <v>6</v>
      </c>
      <c r="AX253" s="12" t="s">
        <v>82</v>
      </c>
      <c r="AY253" s="226" t="s">
        <v>186</v>
      </c>
    </row>
    <row r="254" spans="2:65" s="1" customFormat="1" ht="25.5" customHeight="1">
      <c r="B254" s="41"/>
      <c r="C254" s="201" t="s">
        <v>337</v>
      </c>
      <c r="D254" s="201" t="s">
        <v>188</v>
      </c>
      <c r="E254" s="202" t="s">
        <v>1564</v>
      </c>
      <c r="F254" s="203" t="s">
        <v>1565</v>
      </c>
      <c r="G254" s="204" t="s">
        <v>191</v>
      </c>
      <c r="H254" s="205">
        <v>754.4</v>
      </c>
      <c r="I254" s="206"/>
      <c r="J254" s="207">
        <f>ROUND(I254*H254,2)</f>
        <v>0</v>
      </c>
      <c r="K254" s="203" t="s">
        <v>192</v>
      </c>
      <c r="L254" s="61"/>
      <c r="M254" s="208" t="s">
        <v>30</v>
      </c>
      <c r="N254" s="209" t="s">
        <v>45</v>
      </c>
      <c r="O254" s="42"/>
      <c r="P254" s="210">
        <f>O254*H254</f>
        <v>0</v>
      </c>
      <c r="Q254" s="210">
        <v>1E-4</v>
      </c>
      <c r="R254" s="210">
        <f>Q254*H254</f>
        <v>7.5440000000000007E-2</v>
      </c>
      <c r="S254" s="210">
        <v>0</v>
      </c>
      <c r="T254" s="211">
        <f>S254*H254</f>
        <v>0</v>
      </c>
      <c r="AR254" s="24" t="s">
        <v>193</v>
      </c>
      <c r="AT254" s="24" t="s">
        <v>188</v>
      </c>
      <c r="AU254" s="24" t="s">
        <v>84</v>
      </c>
      <c r="AY254" s="24" t="s">
        <v>186</v>
      </c>
      <c r="BE254" s="212">
        <f>IF(N254="základní",J254,0)</f>
        <v>0</v>
      </c>
      <c r="BF254" s="212">
        <f>IF(N254="snížená",J254,0)</f>
        <v>0</v>
      </c>
      <c r="BG254" s="212">
        <f>IF(N254="zákl. přenesená",J254,0)</f>
        <v>0</v>
      </c>
      <c r="BH254" s="212">
        <f>IF(N254="sníž. přenesená",J254,0)</f>
        <v>0</v>
      </c>
      <c r="BI254" s="212">
        <f>IF(N254="nulová",J254,0)</f>
        <v>0</v>
      </c>
      <c r="BJ254" s="24" t="s">
        <v>82</v>
      </c>
      <c r="BK254" s="212">
        <f>ROUND(I254*H254,2)</f>
        <v>0</v>
      </c>
      <c r="BL254" s="24" t="s">
        <v>193</v>
      </c>
      <c r="BM254" s="24" t="s">
        <v>1566</v>
      </c>
    </row>
    <row r="255" spans="2:65" s="1" customFormat="1" ht="27">
      <c r="B255" s="41"/>
      <c r="C255" s="63"/>
      <c r="D255" s="213" t="s">
        <v>195</v>
      </c>
      <c r="E255" s="63"/>
      <c r="F255" s="214" t="s">
        <v>1567</v>
      </c>
      <c r="G255" s="63"/>
      <c r="H255" s="63"/>
      <c r="I255" s="172"/>
      <c r="J255" s="63"/>
      <c r="K255" s="63"/>
      <c r="L255" s="61"/>
      <c r="M255" s="215"/>
      <c r="N255" s="42"/>
      <c r="O255" s="42"/>
      <c r="P255" s="42"/>
      <c r="Q255" s="42"/>
      <c r="R255" s="42"/>
      <c r="S255" s="42"/>
      <c r="T255" s="78"/>
      <c r="AT255" s="24" t="s">
        <v>195</v>
      </c>
      <c r="AU255" s="24" t="s">
        <v>84</v>
      </c>
    </row>
    <row r="256" spans="2:65" s="12" customFormat="1" ht="13.5">
      <c r="B256" s="216"/>
      <c r="C256" s="217"/>
      <c r="D256" s="213" t="s">
        <v>197</v>
      </c>
      <c r="E256" s="218" t="s">
        <v>30</v>
      </c>
      <c r="F256" s="219" t="s">
        <v>1557</v>
      </c>
      <c r="G256" s="217"/>
      <c r="H256" s="220">
        <v>754.4</v>
      </c>
      <c r="I256" s="221"/>
      <c r="J256" s="217"/>
      <c r="K256" s="217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197</v>
      </c>
      <c r="AU256" s="226" t="s">
        <v>84</v>
      </c>
      <c r="AV256" s="12" t="s">
        <v>84</v>
      </c>
      <c r="AW256" s="12" t="s">
        <v>37</v>
      </c>
      <c r="AX256" s="12" t="s">
        <v>74</v>
      </c>
      <c r="AY256" s="226" t="s">
        <v>186</v>
      </c>
    </row>
    <row r="257" spans="2:65" s="14" customFormat="1" ht="13.5">
      <c r="B257" s="237"/>
      <c r="C257" s="238"/>
      <c r="D257" s="213" t="s">
        <v>197</v>
      </c>
      <c r="E257" s="239" t="s">
        <v>30</v>
      </c>
      <c r="F257" s="240" t="s">
        <v>235</v>
      </c>
      <c r="G257" s="238"/>
      <c r="H257" s="241">
        <v>754.4</v>
      </c>
      <c r="I257" s="242"/>
      <c r="J257" s="238"/>
      <c r="K257" s="238"/>
      <c r="L257" s="243"/>
      <c r="M257" s="244"/>
      <c r="N257" s="245"/>
      <c r="O257" s="245"/>
      <c r="P257" s="245"/>
      <c r="Q257" s="245"/>
      <c r="R257" s="245"/>
      <c r="S257" s="245"/>
      <c r="T257" s="246"/>
      <c r="AT257" s="247" t="s">
        <v>197</v>
      </c>
      <c r="AU257" s="247" t="s">
        <v>84</v>
      </c>
      <c r="AV257" s="14" t="s">
        <v>193</v>
      </c>
      <c r="AW257" s="14" t="s">
        <v>37</v>
      </c>
      <c r="AX257" s="14" t="s">
        <v>82</v>
      </c>
      <c r="AY257" s="247" t="s">
        <v>186</v>
      </c>
    </row>
    <row r="258" spans="2:65" s="11" customFormat="1" ht="29.85" customHeight="1">
      <c r="B258" s="185"/>
      <c r="C258" s="186"/>
      <c r="D258" s="187" t="s">
        <v>73</v>
      </c>
      <c r="E258" s="199" t="s">
        <v>193</v>
      </c>
      <c r="F258" s="199" t="s">
        <v>390</v>
      </c>
      <c r="G258" s="186"/>
      <c r="H258" s="186"/>
      <c r="I258" s="189"/>
      <c r="J258" s="200">
        <f>BK258</f>
        <v>0</v>
      </c>
      <c r="K258" s="186"/>
      <c r="L258" s="191"/>
      <c r="M258" s="192"/>
      <c r="N258" s="193"/>
      <c r="O258" s="193"/>
      <c r="P258" s="194">
        <f>SUM(P259:P262)</f>
        <v>0</v>
      </c>
      <c r="Q258" s="193"/>
      <c r="R258" s="194">
        <f>SUM(R259:R262)</f>
        <v>11.683067830000001</v>
      </c>
      <c r="S258" s="193"/>
      <c r="T258" s="195">
        <f>SUM(T259:T262)</f>
        <v>0</v>
      </c>
      <c r="AR258" s="196" t="s">
        <v>82</v>
      </c>
      <c r="AT258" s="197" t="s">
        <v>73</v>
      </c>
      <c r="AU258" s="197" t="s">
        <v>82</v>
      </c>
      <c r="AY258" s="196" t="s">
        <v>186</v>
      </c>
      <c r="BK258" s="198">
        <f>SUM(BK259:BK262)</f>
        <v>0</v>
      </c>
    </row>
    <row r="259" spans="2:65" s="1" customFormat="1" ht="16.5" customHeight="1">
      <c r="B259" s="41"/>
      <c r="C259" s="201" t="s">
        <v>342</v>
      </c>
      <c r="D259" s="201" t="s">
        <v>188</v>
      </c>
      <c r="E259" s="202" t="s">
        <v>1009</v>
      </c>
      <c r="F259" s="203" t="s">
        <v>1010</v>
      </c>
      <c r="G259" s="204" t="s">
        <v>212</v>
      </c>
      <c r="H259" s="205">
        <v>6.1790000000000003</v>
      </c>
      <c r="I259" s="206"/>
      <c r="J259" s="207">
        <f>ROUND(I259*H259,2)</f>
        <v>0</v>
      </c>
      <c r="K259" s="203" t="s">
        <v>192</v>
      </c>
      <c r="L259" s="61"/>
      <c r="M259" s="208" t="s">
        <v>30</v>
      </c>
      <c r="N259" s="209" t="s">
        <v>45</v>
      </c>
      <c r="O259" s="42"/>
      <c r="P259" s="210">
        <f>O259*H259</f>
        <v>0</v>
      </c>
      <c r="Q259" s="210">
        <v>1.8907700000000001</v>
      </c>
      <c r="R259" s="210">
        <f>Q259*H259</f>
        <v>11.683067830000001</v>
      </c>
      <c r="S259" s="210">
        <v>0</v>
      </c>
      <c r="T259" s="211">
        <f>S259*H259</f>
        <v>0</v>
      </c>
      <c r="AR259" s="24" t="s">
        <v>193</v>
      </c>
      <c r="AT259" s="24" t="s">
        <v>188</v>
      </c>
      <c r="AU259" s="24" t="s">
        <v>84</v>
      </c>
      <c r="AY259" s="24" t="s">
        <v>186</v>
      </c>
      <c r="BE259" s="212">
        <f>IF(N259="základní",J259,0)</f>
        <v>0</v>
      </c>
      <c r="BF259" s="212">
        <f>IF(N259="snížená",J259,0)</f>
        <v>0</v>
      </c>
      <c r="BG259" s="212">
        <f>IF(N259="zákl. přenesená",J259,0)</f>
        <v>0</v>
      </c>
      <c r="BH259" s="212">
        <f>IF(N259="sníž. přenesená",J259,0)</f>
        <v>0</v>
      </c>
      <c r="BI259" s="212">
        <f>IF(N259="nulová",J259,0)</f>
        <v>0</v>
      </c>
      <c r="BJ259" s="24" t="s">
        <v>82</v>
      </c>
      <c r="BK259" s="212">
        <f>ROUND(I259*H259,2)</f>
        <v>0</v>
      </c>
      <c r="BL259" s="24" t="s">
        <v>193</v>
      </c>
      <c r="BM259" s="24" t="s">
        <v>1568</v>
      </c>
    </row>
    <row r="260" spans="2:65" s="1" customFormat="1" ht="13.5">
      <c r="B260" s="41"/>
      <c r="C260" s="63"/>
      <c r="D260" s="213" t="s">
        <v>195</v>
      </c>
      <c r="E260" s="63"/>
      <c r="F260" s="214" t="s">
        <v>1012</v>
      </c>
      <c r="G260" s="63"/>
      <c r="H260" s="63"/>
      <c r="I260" s="172"/>
      <c r="J260" s="63"/>
      <c r="K260" s="63"/>
      <c r="L260" s="61"/>
      <c r="M260" s="215"/>
      <c r="N260" s="42"/>
      <c r="O260" s="42"/>
      <c r="P260" s="42"/>
      <c r="Q260" s="42"/>
      <c r="R260" s="42"/>
      <c r="S260" s="42"/>
      <c r="T260" s="78"/>
      <c r="AT260" s="24" t="s">
        <v>195</v>
      </c>
      <c r="AU260" s="24" t="s">
        <v>84</v>
      </c>
    </row>
    <row r="261" spans="2:65" s="13" customFormat="1" ht="13.5">
      <c r="B261" s="227"/>
      <c r="C261" s="228"/>
      <c r="D261" s="213" t="s">
        <v>197</v>
      </c>
      <c r="E261" s="229" t="s">
        <v>30</v>
      </c>
      <c r="F261" s="230" t="s">
        <v>911</v>
      </c>
      <c r="G261" s="228"/>
      <c r="H261" s="229" t="s">
        <v>30</v>
      </c>
      <c r="I261" s="231"/>
      <c r="J261" s="228"/>
      <c r="K261" s="228"/>
      <c r="L261" s="232"/>
      <c r="M261" s="233"/>
      <c r="N261" s="234"/>
      <c r="O261" s="234"/>
      <c r="P261" s="234"/>
      <c r="Q261" s="234"/>
      <c r="R261" s="234"/>
      <c r="S261" s="234"/>
      <c r="T261" s="235"/>
      <c r="AT261" s="236" t="s">
        <v>197</v>
      </c>
      <c r="AU261" s="236" t="s">
        <v>84</v>
      </c>
      <c r="AV261" s="13" t="s">
        <v>82</v>
      </c>
      <c r="AW261" s="13" t="s">
        <v>37</v>
      </c>
      <c r="AX261" s="13" t="s">
        <v>74</v>
      </c>
      <c r="AY261" s="236" t="s">
        <v>186</v>
      </c>
    </row>
    <row r="262" spans="2:65" s="12" customFormat="1" ht="13.5">
      <c r="B262" s="216"/>
      <c r="C262" s="217"/>
      <c r="D262" s="213" t="s">
        <v>197</v>
      </c>
      <c r="E262" s="218" t="s">
        <v>30</v>
      </c>
      <c r="F262" s="219" t="s">
        <v>1569</v>
      </c>
      <c r="G262" s="217"/>
      <c r="H262" s="220">
        <v>6.1790000000000003</v>
      </c>
      <c r="I262" s="221"/>
      <c r="J262" s="217"/>
      <c r="K262" s="217"/>
      <c r="L262" s="222"/>
      <c r="M262" s="223"/>
      <c r="N262" s="224"/>
      <c r="O262" s="224"/>
      <c r="P262" s="224"/>
      <c r="Q262" s="224"/>
      <c r="R262" s="224"/>
      <c r="S262" s="224"/>
      <c r="T262" s="225"/>
      <c r="AT262" s="226" t="s">
        <v>197</v>
      </c>
      <c r="AU262" s="226" t="s">
        <v>84</v>
      </c>
      <c r="AV262" s="12" t="s">
        <v>84</v>
      </c>
      <c r="AW262" s="12" t="s">
        <v>37</v>
      </c>
      <c r="AX262" s="12" t="s">
        <v>74</v>
      </c>
      <c r="AY262" s="226" t="s">
        <v>186</v>
      </c>
    </row>
    <row r="263" spans="2:65" s="11" customFormat="1" ht="29.85" customHeight="1">
      <c r="B263" s="185"/>
      <c r="C263" s="186"/>
      <c r="D263" s="187" t="s">
        <v>73</v>
      </c>
      <c r="E263" s="199" t="s">
        <v>216</v>
      </c>
      <c r="F263" s="199" t="s">
        <v>397</v>
      </c>
      <c r="G263" s="186"/>
      <c r="H263" s="186"/>
      <c r="I263" s="189"/>
      <c r="J263" s="200">
        <f>BK263</f>
        <v>0</v>
      </c>
      <c r="K263" s="186"/>
      <c r="L263" s="191"/>
      <c r="M263" s="192"/>
      <c r="N263" s="193"/>
      <c r="O263" s="193"/>
      <c r="P263" s="194">
        <f>SUM(P264:P269)</f>
        <v>0</v>
      </c>
      <c r="Q263" s="193"/>
      <c r="R263" s="194">
        <f>SUM(R264:R269)</f>
        <v>0</v>
      </c>
      <c r="S263" s="193"/>
      <c r="T263" s="195">
        <f>SUM(T264:T269)</f>
        <v>0</v>
      </c>
      <c r="AR263" s="196" t="s">
        <v>82</v>
      </c>
      <c r="AT263" s="197" t="s">
        <v>73</v>
      </c>
      <c r="AU263" s="197" t="s">
        <v>82</v>
      </c>
      <c r="AY263" s="196" t="s">
        <v>186</v>
      </c>
      <c r="BK263" s="198">
        <f>SUM(BK264:BK269)</f>
        <v>0</v>
      </c>
    </row>
    <row r="264" spans="2:65" s="1" customFormat="1" ht="16.5" customHeight="1">
      <c r="B264" s="41"/>
      <c r="C264" s="201" t="s">
        <v>348</v>
      </c>
      <c r="D264" s="201" t="s">
        <v>188</v>
      </c>
      <c r="E264" s="202" t="s">
        <v>1570</v>
      </c>
      <c r="F264" s="203" t="s">
        <v>1571</v>
      </c>
      <c r="G264" s="204" t="s">
        <v>191</v>
      </c>
      <c r="H264" s="205">
        <v>754.4</v>
      </c>
      <c r="I264" s="206"/>
      <c r="J264" s="207">
        <f>ROUND(I264*H264,2)</f>
        <v>0</v>
      </c>
      <c r="K264" s="203" t="s">
        <v>192</v>
      </c>
      <c r="L264" s="61"/>
      <c r="M264" s="208" t="s">
        <v>30</v>
      </c>
      <c r="N264" s="209" t="s">
        <v>45</v>
      </c>
      <c r="O264" s="42"/>
      <c r="P264" s="210">
        <f>O264*H264</f>
        <v>0</v>
      </c>
      <c r="Q264" s="210">
        <v>0</v>
      </c>
      <c r="R264" s="210">
        <f>Q264*H264</f>
        <v>0</v>
      </c>
      <c r="S264" s="210">
        <v>0</v>
      </c>
      <c r="T264" s="211">
        <f>S264*H264</f>
        <v>0</v>
      </c>
      <c r="AR264" s="24" t="s">
        <v>193</v>
      </c>
      <c r="AT264" s="24" t="s">
        <v>188</v>
      </c>
      <c r="AU264" s="24" t="s">
        <v>84</v>
      </c>
      <c r="AY264" s="24" t="s">
        <v>186</v>
      </c>
      <c r="BE264" s="212">
        <f>IF(N264="základní",J264,0)</f>
        <v>0</v>
      </c>
      <c r="BF264" s="212">
        <f>IF(N264="snížená",J264,0)</f>
        <v>0</v>
      </c>
      <c r="BG264" s="212">
        <f>IF(N264="zákl. přenesená",J264,0)</f>
        <v>0</v>
      </c>
      <c r="BH264" s="212">
        <f>IF(N264="sníž. přenesená",J264,0)</f>
        <v>0</v>
      </c>
      <c r="BI264" s="212">
        <f>IF(N264="nulová",J264,0)</f>
        <v>0</v>
      </c>
      <c r="BJ264" s="24" t="s">
        <v>82</v>
      </c>
      <c r="BK264" s="212">
        <f>ROUND(I264*H264,2)</f>
        <v>0</v>
      </c>
      <c r="BL264" s="24" t="s">
        <v>193</v>
      </c>
      <c r="BM264" s="24" t="s">
        <v>1572</v>
      </c>
    </row>
    <row r="265" spans="2:65" s="1" customFormat="1" ht="27">
      <c r="B265" s="41"/>
      <c r="C265" s="63"/>
      <c r="D265" s="213" t="s">
        <v>195</v>
      </c>
      <c r="E265" s="63"/>
      <c r="F265" s="214" t="s">
        <v>1573</v>
      </c>
      <c r="G265" s="63"/>
      <c r="H265" s="63"/>
      <c r="I265" s="172"/>
      <c r="J265" s="63"/>
      <c r="K265" s="63"/>
      <c r="L265" s="61"/>
      <c r="M265" s="215"/>
      <c r="N265" s="42"/>
      <c r="O265" s="42"/>
      <c r="P265" s="42"/>
      <c r="Q265" s="42"/>
      <c r="R265" s="42"/>
      <c r="S265" s="42"/>
      <c r="T265" s="78"/>
      <c r="AT265" s="24" t="s">
        <v>195</v>
      </c>
      <c r="AU265" s="24" t="s">
        <v>84</v>
      </c>
    </row>
    <row r="266" spans="2:65" s="12" customFormat="1" ht="13.5">
      <c r="B266" s="216"/>
      <c r="C266" s="217"/>
      <c r="D266" s="213" t="s">
        <v>197</v>
      </c>
      <c r="E266" s="218" t="s">
        <v>30</v>
      </c>
      <c r="F266" s="219" t="s">
        <v>1557</v>
      </c>
      <c r="G266" s="217"/>
      <c r="H266" s="220">
        <v>754.4</v>
      </c>
      <c r="I266" s="221"/>
      <c r="J266" s="217"/>
      <c r="K266" s="217"/>
      <c r="L266" s="222"/>
      <c r="M266" s="223"/>
      <c r="N266" s="224"/>
      <c r="O266" s="224"/>
      <c r="P266" s="224"/>
      <c r="Q266" s="224"/>
      <c r="R266" s="224"/>
      <c r="S266" s="224"/>
      <c r="T266" s="225"/>
      <c r="AT266" s="226" t="s">
        <v>197</v>
      </c>
      <c r="AU266" s="226" t="s">
        <v>84</v>
      </c>
      <c r="AV266" s="12" t="s">
        <v>84</v>
      </c>
      <c r="AW266" s="12" t="s">
        <v>37</v>
      </c>
      <c r="AX266" s="12" t="s">
        <v>82</v>
      </c>
      <c r="AY266" s="226" t="s">
        <v>186</v>
      </c>
    </row>
    <row r="267" spans="2:65" s="1" customFormat="1" ht="16.5" customHeight="1">
      <c r="B267" s="41"/>
      <c r="C267" s="249" t="s">
        <v>355</v>
      </c>
      <c r="D267" s="249" t="s">
        <v>301</v>
      </c>
      <c r="E267" s="250" t="s">
        <v>1574</v>
      </c>
      <c r="F267" s="251" t="s">
        <v>1575</v>
      </c>
      <c r="G267" s="252" t="s">
        <v>304</v>
      </c>
      <c r="H267" s="253">
        <v>384.74400000000003</v>
      </c>
      <c r="I267" s="254"/>
      <c r="J267" s="255">
        <f>ROUND(I267*H267,2)</f>
        <v>0</v>
      </c>
      <c r="K267" s="251" t="s">
        <v>192</v>
      </c>
      <c r="L267" s="256"/>
      <c r="M267" s="257" t="s">
        <v>30</v>
      </c>
      <c r="N267" s="258" t="s">
        <v>45</v>
      </c>
      <c r="O267" s="42"/>
      <c r="P267" s="210">
        <f>O267*H267</f>
        <v>0</v>
      </c>
      <c r="Q267" s="210">
        <v>0</v>
      </c>
      <c r="R267" s="210">
        <f>Q267*H267</f>
        <v>0</v>
      </c>
      <c r="S267" s="210">
        <v>0</v>
      </c>
      <c r="T267" s="211">
        <f>S267*H267</f>
        <v>0</v>
      </c>
      <c r="AR267" s="24" t="s">
        <v>236</v>
      </c>
      <c r="AT267" s="24" t="s">
        <v>301</v>
      </c>
      <c r="AU267" s="24" t="s">
        <v>84</v>
      </c>
      <c r="AY267" s="24" t="s">
        <v>186</v>
      </c>
      <c r="BE267" s="212">
        <f>IF(N267="základní",J267,0)</f>
        <v>0</v>
      </c>
      <c r="BF267" s="212">
        <f>IF(N267="snížená",J267,0)</f>
        <v>0</v>
      </c>
      <c r="BG267" s="212">
        <f>IF(N267="zákl. přenesená",J267,0)</f>
        <v>0</v>
      </c>
      <c r="BH267" s="212">
        <f>IF(N267="sníž. přenesená",J267,0)</f>
        <v>0</v>
      </c>
      <c r="BI267" s="212">
        <f>IF(N267="nulová",J267,0)</f>
        <v>0</v>
      </c>
      <c r="BJ267" s="24" t="s">
        <v>82</v>
      </c>
      <c r="BK267" s="212">
        <f>ROUND(I267*H267,2)</f>
        <v>0</v>
      </c>
      <c r="BL267" s="24" t="s">
        <v>193</v>
      </c>
      <c r="BM267" s="24" t="s">
        <v>1576</v>
      </c>
    </row>
    <row r="268" spans="2:65" s="1" customFormat="1" ht="13.5">
      <c r="B268" s="41"/>
      <c r="C268" s="63"/>
      <c r="D268" s="213" t="s">
        <v>195</v>
      </c>
      <c r="E268" s="63"/>
      <c r="F268" s="214" t="s">
        <v>1575</v>
      </c>
      <c r="G268" s="63"/>
      <c r="H268" s="63"/>
      <c r="I268" s="172"/>
      <c r="J268" s="63"/>
      <c r="K268" s="63"/>
      <c r="L268" s="61"/>
      <c r="M268" s="215"/>
      <c r="N268" s="42"/>
      <c r="O268" s="42"/>
      <c r="P268" s="42"/>
      <c r="Q268" s="42"/>
      <c r="R268" s="42"/>
      <c r="S268" s="42"/>
      <c r="T268" s="78"/>
      <c r="AT268" s="24" t="s">
        <v>195</v>
      </c>
      <c r="AU268" s="24" t="s">
        <v>84</v>
      </c>
    </row>
    <row r="269" spans="2:65" s="12" customFormat="1" ht="13.5">
      <c r="B269" s="216"/>
      <c r="C269" s="217"/>
      <c r="D269" s="213" t="s">
        <v>197</v>
      </c>
      <c r="E269" s="218" t="s">
        <v>30</v>
      </c>
      <c r="F269" s="219" t="s">
        <v>1577</v>
      </c>
      <c r="G269" s="217"/>
      <c r="H269" s="220">
        <v>384.74400000000003</v>
      </c>
      <c r="I269" s="221"/>
      <c r="J269" s="217"/>
      <c r="K269" s="217"/>
      <c r="L269" s="222"/>
      <c r="M269" s="223"/>
      <c r="N269" s="224"/>
      <c r="O269" s="224"/>
      <c r="P269" s="224"/>
      <c r="Q269" s="224"/>
      <c r="R269" s="224"/>
      <c r="S269" s="224"/>
      <c r="T269" s="225"/>
      <c r="AT269" s="226" t="s">
        <v>197</v>
      </c>
      <c r="AU269" s="226" t="s">
        <v>84</v>
      </c>
      <c r="AV269" s="12" t="s">
        <v>84</v>
      </c>
      <c r="AW269" s="12" t="s">
        <v>37</v>
      </c>
      <c r="AX269" s="12" t="s">
        <v>82</v>
      </c>
      <c r="AY269" s="226" t="s">
        <v>186</v>
      </c>
    </row>
    <row r="270" spans="2:65" s="11" customFormat="1" ht="29.85" customHeight="1">
      <c r="B270" s="185"/>
      <c r="C270" s="186"/>
      <c r="D270" s="187" t="s">
        <v>73</v>
      </c>
      <c r="E270" s="199" t="s">
        <v>236</v>
      </c>
      <c r="F270" s="199" t="s">
        <v>438</v>
      </c>
      <c r="G270" s="186"/>
      <c r="H270" s="186"/>
      <c r="I270" s="189"/>
      <c r="J270" s="200">
        <f>BK270</f>
        <v>0</v>
      </c>
      <c r="K270" s="186"/>
      <c r="L270" s="191"/>
      <c r="M270" s="192"/>
      <c r="N270" s="193"/>
      <c r="O270" s="193"/>
      <c r="P270" s="194">
        <f>SUM(P271:P274)</f>
        <v>0</v>
      </c>
      <c r="Q270" s="193"/>
      <c r="R270" s="194">
        <f>SUM(R271:R274)</f>
        <v>4.4639999999999999E-2</v>
      </c>
      <c r="S270" s="193"/>
      <c r="T270" s="195">
        <f>SUM(T271:T274)</f>
        <v>0</v>
      </c>
      <c r="AR270" s="196" t="s">
        <v>82</v>
      </c>
      <c r="AT270" s="197" t="s">
        <v>73</v>
      </c>
      <c r="AU270" s="197" t="s">
        <v>82</v>
      </c>
      <c r="AY270" s="196" t="s">
        <v>186</v>
      </c>
      <c r="BK270" s="198">
        <f>SUM(BK271:BK274)</f>
        <v>0</v>
      </c>
    </row>
    <row r="271" spans="2:65" s="1" customFormat="1" ht="16.5" customHeight="1">
      <c r="B271" s="41"/>
      <c r="C271" s="201" t="s">
        <v>361</v>
      </c>
      <c r="D271" s="201" t="s">
        <v>188</v>
      </c>
      <c r="E271" s="202" t="s">
        <v>447</v>
      </c>
      <c r="F271" s="203" t="s">
        <v>1578</v>
      </c>
      <c r="G271" s="204" t="s">
        <v>206</v>
      </c>
      <c r="H271" s="205">
        <v>48</v>
      </c>
      <c r="I271" s="206"/>
      <c r="J271" s="207">
        <f>ROUND(I271*H271,2)</f>
        <v>0</v>
      </c>
      <c r="K271" s="203" t="s">
        <v>30</v>
      </c>
      <c r="L271" s="61"/>
      <c r="M271" s="208" t="s">
        <v>30</v>
      </c>
      <c r="N271" s="209" t="s">
        <v>45</v>
      </c>
      <c r="O271" s="42"/>
      <c r="P271" s="210">
        <f>O271*H271</f>
        <v>0</v>
      </c>
      <c r="Q271" s="210">
        <v>9.3000000000000005E-4</v>
      </c>
      <c r="R271" s="210">
        <f>Q271*H271</f>
        <v>4.4639999999999999E-2</v>
      </c>
      <c r="S271" s="210">
        <v>0</v>
      </c>
      <c r="T271" s="211">
        <f>S271*H271</f>
        <v>0</v>
      </c>
      <c r="AR271" s="24" t="s">
        <v>193</v>
      </c>
      <c r="AT271" s="24" t="s">
        <v>188</v>
      </c>
      <c r="AU271" s="24" t="s">
        <v>84</v>
      </c>
      <c r="AY271" s="24" t="s">
        <v>186</v>
      </c>
      <c r="BE271" s="212">
        <f>IF(N271="základní",J271,0)</f>
        <v>0</v>
      </c>
      <c r="BF271" s="212">
        <f>IF(N271="snížená",J271,0)</f>
        <v>0</v>
      </c>
      <c r="BG271" s="212">
        <f>IF(N271="zákl. přenesená",J271,0)</f>
        <v>0</v>
      </c>
      <c r="BH271" s="212">
        <f>IF(N271="sníž. přenesená",J271,0)</f>
        <v>0</v>
      </c>
      <c r="BI271" s="212">
        <f>IF(N271="nulová",J271,0)</f>
        <v>0</v>
      </c>
      <c r="BJ271" s="24" t="s">
        <v>82</v>
      </c>
      <c r="BK271" s="212">
        <f>ROUND(I271*H271,2)</f>
        <v>0</v>
      </c>
      <c r="BL271" s="24" t="s">
        <v>193</v>
      </c>
      <c r="BM271" s="24" t="s">
        <v>1579</v>
      </c>
    </row>
    <row r="272" spans="2:65" s="1" customFormat="1" ht="13.5">
      <c r="B272" s="41"/>
      <c r="C272" s="63"/>
      <c r="D272" s="213" t="s">
        <v>195</v>
      </c>
      <c r="E272" s="63"/>
      <c r="F272" s="214" t="s">
        <v>1578</v>
      </c>
      <c r="G272" s="63"/>
      <c r="H272" s="63"/>
      <c r="I272" s="172"/>
      <c r="J272" s="63"/>
      <c r="K272" s="63"/>
      <c r="L272" s="61"/>
      <c r="M272" s="215"/>
      <c r="N272" s="42"/>
      <c r="O272" s="42"/>
      <c r="P272" s="42"/>
      <c r="Q272" s="42"/>
      <c r="R272" s="42"/>
      <c r="S272" s="42"/>
      <c r="T272" s="78"/>
      <c r="AT272" s="24" t="s">
        <v>195</v>
      </c>
      <c r="AU272" s="24" t="s">
        <v>84</v>
      </c>
    </row>
    <row r="273" spans="2:65" s="13" customFormat="1" ht="13.5">
      <c r="B273" s="227"/>
      <c r="C273" s="228"/>
      <c r="D273" s="213" t="s">
        <v>197</v>
      </c>
      <c r="E273" s="229" t="s">
        <v>30</v>
      </c>
      <c r="F273" s="230" t="s">
        <v>1580</v>
      </c>
      <c r="G273" s="228"/>
      <c r="H273" s="229" t="s">
        <v>30</v>
      </c>
      <c r="I273" s="231"/>
      <c r="J273" s="228"/>
      <c r="K273" s="228"/>
      <c r="L273" s="232"/>
      <c r="M273" s="233"/>
      <c r="N273" s="234"/>
      <c r="O273" s="234"/>
      <c r="P273" s="234"/>
      <c r="Q273" s="234"/>
      <c r="R273" s="234"/>
      <c r="S273" s="234"/>
      <c r="T273" s="235"/>
      <c r="AT273" s="236" t="s">
        <v>197</v>
      </c>
      <c r="AU273" s="236" t="s">
        <v>84</v>
      </c>
      <c r="AV273" s="13" t="s">
        <v>82</v>
      </c>
      <c r="AW273" s="13" t="s">
        <v>37</v>
      </c>
      <c r="AX273" s="13" t="s">
        <v>74</v>
      </c>
      <c r="AY273" s="236" t="s">
        <v>186</v>
      </c>
    </row>
    <row r="274" spans="2:65" s="12" customFormat="1" ht="13.5">
      <c r="B274" s="216"/>
      <c r="C274" s="217"/>
      <c r="D274" s="213" t="s">
        <v>197</v>
      </c>
      <c r="E274" s="218" t="s">
        <v>30</v>
      </c>
      <c r="F274" s="219" t="s">
        <v>1581</v>
      </c>
      <c r="G274" s="217"/>
      <c r="H274" s="220">
        <v>48</v>
      </c>
      <c r="I274" s="221"/>
      <c r="J274" s="217"/>
      <c r="K274" s="217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197</v>
      </c>
      <c r="AU274" s="226" t="s">
        <v>84</v>
      </c>
      <c r="AV274" s="12" t="s">
        <v>84</v>
      </c>
      <c r="AW274" s="12" t="s">
        <v>37</v>
      </c>
      <c r="AX274" s="12" t="s">
        <v>82</v>
      </c>
      <c r="AY274" s="226" t="s">
        <v>186</v>
      </c>
    </row>
    <row r="275" spans="2:65" s="11" customFormat="1" ht="29.85" customHeight="1">
      <c r="B275" s="185"/>
      <c r="C275" s="186"/>
      <c r="D275" s="187" t="s">
        <v>73</v>
      </c>
      <c r="E275" s="199" t="s">
        <v>243</v>
      </c>
      <c r="F275" s="199" t="s">
        <v>1582</v>
      </c>
      <c r="G275" s="186"/>
      <c r="H275" s="186"/>
      <c r="I275" s="189"/>
      <c r="J275" s="200">
        <f>BK275</f>
        <v>0</v>
      </c>
      <c r="K275" s="186"/>
      <c r="L275" s="191"/>
      <c r="M275" s="192"/>
      <c r="N275" s="193"/>
      <c r="O275" s="193"/>
      <c r="P275" s="194">
        <f>SUM(P276:P280)</f>
        <v>0</v>
      </c>
      <c r="Q275" s="193"/>
      <c r="R275" s="194">
        <f>SUM(R276:R280)</f>
        <v>28.067536</v>
      </c>
      <c r="S275" s="193"/>
      <c r="T275" s="195">
        <f>SUM(T276:T280)</f>
        <v>0</v>
      </c>
      <c r="AR275" s="196" t="s">
        <v>82</v>
      </c>
      <c r="AT275" s="197" t="s">
        <v>73</v>
      </c>
      <c r="AU275" s="197" t="s">
        <v>82</v>
      </c>
      <c r="AY275" s="196" t="s">
        <v>186</v>
      </c>
      <c r="BK275" s="198">
        <f>SUM(BK276:BK280)</f>
        <v>0</v>
      </c>
    </row>
    <row r="276" spans="2:65" s="1" customFormat="1" ht="25.5" customHeight="1">
      <c r="B276" s="41"/>
      <c r="C276" s="201" t="s">
        <v>366</v>
      </c>
      <c r="D276" s="201" t="s">
        <v>188</v>
      </c>
      <c r="E276" s="202" t="s">
        <v>1583</v>
      </c>
      <c r="F276" s="203" t="s">
        <v>1584</v>
      </c>
      <c r="G276" s="204" t="s">
        <v>206</v>
      </c>
      <c r="H276" s="205">
        <v>153.04</v>
      </c>
      <c r="I276" s="206"/>
      <c r="J276" s="207">
        <f>ROUND(I276*H276,2)</f>
        <v>0</v>
      </c>
      <c r="K276" s="203" t="s">
        <v>192</v>
      </c>
      <c r="L276" s="61"/>
      <c r="M276" s="208" t="s">
        <v>30</v>
      </c>
      <c r="N276" s="209" t="s">
        <v>45</v>
      </c>
      <c r="O276" s="42"/>
      <c r="P276" s="210">
        <f>O276*H276</f>
        <v>0</v>
      </c>
      <c r="Q276" s="210">
        <v>0.15540000000000001</v>
      </c>
      <c r="R276" s="210">
        <f>Q276*H276</f>
        <v>23.782416000000001</v>
      </c>
      <c r="S276" s="210">
        <v>0</v>
      </c>
      <c r="T276" s="211">
        <f>S276*H276</f>
        <v>0</v>
      </c>
      <c r="AR276" s="24" t="s">
        <v>193</v>
      </c>
      <c r="AT276" s="24" t="s">
        <v>188</v>
      </c>
      <c r="AU276" s="24" t="s">
        <v>84</v>
      </c>
      <c r="AY276" s="24" t="s">
        <v>186</v>
      </c>
      <c r="BE276" s="212">
        <f>IF(N276="základní",J276,0)</f>
        <v>0</v>
      </c>
      <c r="BF276" s="212">
        <f>IF(N276="snížená",J276,0)</f>
        <v>0</v>
      </c>
      <c r="BG276" s="212">
        <f>IF(N276="zákl. přenesená",J276,0)</f>
        <v>0</v>
      </c>
      <c r="BH276" s="212">
        <f>IF(N276="sníž. přenesená",J276,0)</f>
        <v>0</v>
      </c>
      <c r="BI276" s="212">
        <f>IF(N276="nulová",J276,0)</f>
        <v>0</v>
      </c>
      <c r="BJ276" s="24" t="s">
        <v>82</v>
      </c>
      <c r="BK276" s="212">
        <f>ROUND(I276*H276,2)</f>
        <v>0</v>
      </c>
      <c r="BL276" s="24" t="s">
        <v>193</v>
      </c>
      <c r="BM276" s="24" t="s">
        <v>1585</v>
      </c>
    </row>
    <row r="277" spans="2:65" s="1" customFormat="1" ht="27">
      <c r="B277" s="41"/>
      <c r="C277" s="63"/>
      <c r="D277" s="213" t="s">
        <v>195</v>
      </c>
      <c r="E277" s="63"/>
      <c r="F277" s="214" t="s">
        <v>1586</v>
      </c>
      <c r="G277" s="63"/>
      <c r="H277" s="63"/>
      <c r="I277" s="172"/>
      <c r="J277" s="63"/>
      <c r="K277" s="63"/>
      <c r="L277" s="61"/>
      <c r="M277" s="215"/>
      <c r="N277" s="42"/>
      <c r="O277" s="42"/>
      <c r="P277" s="42"/>
      <c r="Q277" s="42"/>
      <c r="R277" s="42"/>
      <c r="S277" s="42"/>
      <c r="T277" s="78"/>
      <c r="AT277" s="24" t="s">
        <v>195</v>
      </c>
      <c r="AU277" s="24" t="s">
        <v>84</v>
      </c>
    </row>
    <row r="278" spans="2:65" s="12" customFormat="1" ht="27">
      <c r="B278" s="216"/>
      <c r="C278" s="217"/>
      <c r="D278" s="213" t="s">
        <v>197</v>
      </c>
      <c r="E278" s="218" t="s">
        <v>30</v>
      </c>
      <c r="F278" s="219" t="s">
        <v>1587</v>
      </c>
      <c r="G278" s="217"/>
      <c r="H278" s="220">
        <v>153.04</v>
      </c>
      <c r="I278" s="221"/>
      <c r="J278" s="217"/>
      <c r="K278" s="217"/>
      <c r="L278" s="222"/>
      <c r="M278" s="223"/>
      <c r="N278" s="224"/>
      <c r="O278" s="224"/>
      <c r="P278" s="224"/>
      <c r="Q278" s="224"/>
      <c r="R278" s="224"/>
      <c r="S278" s="224"/>
      <c r="T278" s="225"/>
      <c r="AT278" s="226" t="s">
        <v>197</v>
      </c>
      <c r="AU278" s="226" t="s">
        <v>84</v>
      </c>
      <c r="AV278" s="12" t="s">
        <v>84</v>
      </c>
      <c r="AW278" s="12" t="s">
        <v>37</v>
      </c>
      <c r="AX278" s="12" t="s">
        <v>82</v>
      </c>
      <c r="AY278" s="226" t="s">
        <v>186</v>
      </c>
    </row>
    <row r="279" spans="2:65" s="1" customFormat="1" ht="16.5" customHeight="1">
      <c r="B279" s="41"/>
      <c r="C279" s="249" t="s">
        <v>372</v>
      </c>
      <c r="D279" s="249" t="s">
        <v>301</v>
      </c>
      <c r="E279" s="250" t="s">
        <v>1588</v>
      </c>
      <c r="F279" s="251" t="s">
        <v>1589</v>
      </c>
      <c r="G279" s="252" t="s">
        <v>206</v>
      </c>
      <c r="H279" s="253">
        <v>153.04</v>
      </c>
      <c r="I279" s="254"/>
      <c r="J279" s="255">
        <f>ROUND(I279*H279,2)</f>
        <v>0</v>
      </c>
      <c r="K279" s="251" t="s">
        <v>192</v>
      </c>
      <c r="L279" s="256"/>
      <c r="M279" s="257" t="s">
        <v>30</v>
      </c>
      <c r="N279" s="258" t="s">
        <v>45</v>
      </c>
      <c r="O279" s="42"/>
      <c r="P279" s="210">
        <f>O279*H279</f>
        <v>0</v>
      </c>
      <c r="Q279" s="210">
        <v>2.8000000000000001E-2</v>
      </c>
      <c r="R279" s="210">
        <f>Q279*H279</f>
        <v>4.28512</v>
      </c>
      <c r="S279" s="210">
        <v>0</v>
      </c>
      <c r="T279" s="211">
        <f>S279*H279</f>
        <v>0</v>
      </c>
      <c r="AR279" s="24" t="s">
        <v>236</v>
      </c>
      <c r="AT279" s="24" t="s">
        <v>301</v>
      </c>
      <c r="AU279" s="24" t="s">
        <v>84</v>
      </c>
      <c r="AY279" s="24" t="s">
        <v>186</v>
      </c>
      <c r="BE279" s="212">
        <f>IF(N279="základní",J279,0)</f>
        <v>0</v>
      </c>
      <c r="BF279" s="212">
        <f>IF(N279="snížená",J279,0)</f>
        <v>0</v>
      </c>
      <c r="BG279" s="212">
        <f>IF(N279="zákl. přenesená",J279,0)</f>
        <v>0</v>
      </c>
      <c r="BH279" s="212">
        <f>IF(N279="sníž. přenesená",J279,0)</f>
        <v>0</v>
      </c>
      <c r="BI279" s="212">
        <f>IF(N279="nulová",J279,0)</f>
        <v>0</v>
      </c>
      <c r="BJ279" s="24" t="s">
        <v>82</v>
      </c>
      <c r="BK279" s="212">
        <f>ROUND(I279*H279,2)</f>
        <v>0</v>
      </c>
      <c r="BL279" s="24" t="s">
        <v>193</v>
      </c>
      <c r="BM279" s="24" t="s">
        <v>1590</v>
      </c>
    </row>
    <row r="280" spans="2:65" s="1" customFormat="1" ht="13.5">
      <c r="B280" s="41"/>
      <c r="C280" s="63"/>
      <c r="D280" s="213" t="s">
        <v>195</v>
      </c>
      <c r="E280" s="63"/>
      <c r="F280" s="214" t="s">
        <v>1589</v>
      </c>
      <c r="G280" s="63"/>
      <c r="H280" s="63"/>
      <c r="I280" s="172"/>
      <c r="J280" s="63"/>
      <c r="K280" s="63"/>
      <c r="L280" s="61"/>
      <c r="M280" s="215"/>
      <c r="N280" s="42"/>
      <c r="O280" s="42"/>
      <c r="P280" s="42"/>
      <c r="Q280" s="42"/>
      <c r="R280" s="42"/>
      <c r="S280" s="42"/>
      <c r="T280" s="78"/>
      <c r="AT280" s="24" t="s">
        <v>195</v>
      </c>
      <c r="AU280" s="24" t="s">
        <v>84</v>
      </c>
    </row>
    <row r="281" spans="2:65" s="11" customFormat="1" ht="29.85" customHeight="1">
      <c r="B281" s="185"/>
      <c r="C281" s="186"/>
      <c r="D281" s="187" t="s">
        <v>73</v>
      </c>
      <c r="E281" s="199" t="s">
        <v>609</v>
      </c>
      <c r="F281" s="199" t="s">
        <v>610</v>
      </c>
      <c r="G281" s="186"/>
      <c r="H281" s="186"/>
      <c r="I281" s="189"/>
      <c r="J281" s="200">
        <f>BK281</f>
        <v>0</v>
      </c>
      <c r="K281" s="186"/>
      <c r="L281" s="191"/>
      <c r="M281" s="192"/>
      <c r="N281" s="193"/>
      <c r="O281" s="193"/>
      <c r="P281" s="194">
        <f>SUM(P282:P283)</f>
        <v>0</v>
      </c>
      <c r="Q281" s="193"/>
      <c r="R281" s="194">
        <f>SUM(R282:R283)</f>
        <v>0</v>
      </c>
      <c r="S281" s="193"/>
      <c r="T281" s="195">
        <f>SUM(T282:T283)</f>
        <v>0</v>
      </c>
      <c r="AR281" s="196" t="s">
        <v>82</v>
      </c>
      <c r="AT281" s="197" t="s">
        <v>73</v>
      </c>
      <c r="AU281" s="197" t="s">
        <v>82</v>
      </c>
      <c r="AY281" s="196" t="s">
        <v>186</v>
      </c>
      <c r="BK281" s="198">
        <f>SUM(BK282:BK283)</f>
        <v>0</v>
      </c>
    </row>
    <row r="282" spans="2:65" s="1" customFormat="1" ht="16.5" customHeight="1">
      <c r="B282" s="41"/>
      <c r="C282" s="201" t="s">
        <v>379</v>
      </c>
      <c r="D282" s="201" t="s">
        <v>188</v>
      </c>
      <c r="E282" s="202" t="s">
        <v>1591</v>
      </c>
      <c r="F282" s="203" t="s">
        <v>1592</v>
      </c>
      <c r="G282" s="204" t="s">
        <v>304</v>
      </c>
      <c r="H282" s="205">
        <v>40.5</v>
      </c>
      <c r="I282" s="206"/>
      <c r="J282" s="207">
        <f>ROUND(I282*H282,2)</f>
        <v>0</v>
      </c>
      <c r="K282" s="203" t="s">
        <v>192</v>
      </c>
      <c r="L282" s="61"/>
      <c r="M282" s="208" t="s">
        <v>30</v>
      </c>
      <c r="N282" s="209" t="s">
        <v>45</v>
      </c>
      <c r="O282" s="42"/>
      <c r="P282" s="210">
        <f>O282*H282</f>
        <v>0</v>
      </c>
      <c r="Q282" s="210">
        <v>0</v>
      </c>
      <c r="R282" s="210">
        <f>Q282*H282</f>
        <v>0</v>
      </c>
      <c r="S282" s="210">
        <v>0</v>
      </c>
      <c r="T282" s="211">
        <f>S282*H282</f>
        <v>0</v>
      </c>
      <c r="AR282" s="24" t="s">
        <v>193</v>
      </c>
      <c r="AT282" s="24" t="s">
        <v>188</v>
      </c>
      <c r="AU282" s="24" t="s">
        <v>84</v>
      </c>
      <c r="AY282" s="24" t="s">
        <v>186</v>
      </c>
      <c r="BE282" s="212">
        <f>IF(N282="základní",J282,0)</f>
        <v>0</v>
      </c>
      <c r="BF282" s="212">
        <f>IF(N282="snížená",J282,0)</f>
        <v>0</v>
      </c>
      <c r="BG282" s="212">
        <f>IF(N282="zákl. přenesená",J282,0)</f>
        <v>0</v>
      </c>
      <c r="BH282" s="212">
        <f>IF(N282="sníž. přenesená",J282,0)</f>
        <v>0</v>
      </c>
      <c r="BI282" s="212">
        <f>IF(N282="nulová",J282,0)</f>
        <v>0</v>
      </c>
      <c r="BJ282" s="24" t="s">
        <v>82</v>
      </c>
      <c r="BK282" s="212">
        <f>ROUND(I282*H282,2)</f>
        <v>0</v>
      </c>
      <c r="BL282" s="24" t="s">
        <v>193</v>
      </c>
      <c r="BM282" s="24" t="s">
        <v>1593</v>
      </c>
    </row>
    <row r="283" spans="2:65" s="1" customFormat="1" ht="13.5">
      <c r="B283" s="41"/>
      <c r="C283" s="63"/>
      <c r="D283" s="213" t="s">
        <v>195</v>
      </c>
      <c r="E283" s="63"/>
      <c r="F283" s="214" t="s">
        <v>1594</v>
      </c>
      <c r="G283" s="63"/>
      <c r="H283" s="63"/>
      <c r="I283" s="172"/>
      <c r="J283" s="63"/>
      <c r="K283" s="63"/>
      <c r="L283" s="61"/>
      <c r="M283" s="215"/>
      <c r="N283" s="42"/>
      <c r="O283" s="42"/>
      <c r="P283" s="42"/>
      <c r="Q283" s="42"/>
      <c r="R283" s="42"/>
      <c r="S283" s="42"/>
      <c r="T283" s="78"/>
      <c r="AT283" s="24" t="s">
        <v>195</v>
      </c>
      <c r="AU283" s="24" t="s">
        <v>84</v>
      </c>
    </row>
    <row r="284" spans="2:65" s="11" customFormat="1" ht="37.35" customHeight="1">
      <c r="B284" s="185"/>
      <c r="C284" s="186"/>
      <c r="D284" s="187" t="s">
        <v>73</v>
      </c>
      <c r="E284" s="188" t="s">
        <v>1595</v>
      </c>
      <c r="F284" s="188" t="s">
        <v>1596</v>
      </c>
      <c r="G284" s="186"/>
      <c r="H284" s="186"/>
      <c r="I284" s="189"/>
      <c r="J284" s="190">
        <f>BK284</f>
        <v>0</v>
      </c>
      <c r="K284" s="186"/>
      <c r="L284" s="191"/>
      <c r="M284" s="192"/>
      <c r="N284" s="193"/>
      <c r="O284" s="193"/>
      <c r="P284" s="194">
        <f>SUM(P285:P300)</f>
        <v>0</v>
      </c>
      <c r="Q284" s="193"/>
      <c r="R284" s="194">
        <f>SUM(R285:R300)</f>
        <v>0</v>
      </c>
      <c r="S284" s="193"/>
      <c r="T284" s="195">
        <f>SUM(T285:T300)</f>
        <v>0</v>
      </c>
      <c r="AR284" s="196" t="s">
        <v>193</v>
      </c>
      <c r="AT284" s="197" t="s">
        <v>73</v>
      </c>
      <c r="AU284" s="197" t="s">
        <v>74</v>
      </c>
      <c r="AY284" s="196" t="s">
        <v>186</v>
      </c>
      <c r="BK284" s="198">
        <f>SUM(BK285:BK300)</f>
        <v>0</v>
      </c>
    </row>
    <row r="285" spans="2:65" s="1" customFormat="1" ht="38.25" customHeight="1">
      <c r="B285" s="41"/>
      <c r="C285" s="201" t="s">
        <v>384</v>
      </c>
      <c r="D285" s="201" t="s">
        <v>188</v>
      </c>
      <c r="E285" s="202" t="s">
        <v>1597</v>
      </c>
      <c r="F285" s="203" t="s">
        <v>1598</v>
      </c>
      <c r="G285" s="204" t="s">
        <v>206</v>
      </c>
      <c r="H285" s="205">
        <v>153.04</v>
      </c>
      <c r="I285" s="206"/>
      <c r="J285" s="207">
        <f>ROUND(I285*H285,2)</f>
        <v>0</v>
      </c>
      <c r="K285" s="203" t="s">
        <v>30</v>
      </c>
      <c r="L285" s="61"/>
      <c r="M285" s="208" t="s">
        <v>30</v>
      </c>
      <c r="N285" s="209" t="s">
        <v>45</v>
      </c>
      <c r="O285" s="42"/>
      <c r="P285" s="210">
        <f>O285*H285</f>
        <v>0</v>
      </c>
      <c r="Q285" s="210">
        <v>0</v>
      </c>
      <c r="R285" s="210">
        <f>Q285*H285</f>
        <v>0</v>
      </c>
      <c r="S285" s="210">
        <v>0</v>
      </c>
      <c r="T285" s="211">
        <f>S285*H285</f>
        <v>0</v>
      </c>
      <c r="AR285" s="24" t="s">
        <v>1599</v>
      </c>
      <c r="AT285" s="24" t="s">
        <v>188</v>
      </c>
      <c r="AU285" s="24" t="s">
        <v>82</v>
      </c>
      <c r="AY285" s="24" t="s">
        <v>186</v>
      </c>
      <c r="BE285" s="212">
        <f>IF(N285="základní",J285,0)</f>
        <v>0</v>
      </c>
      <c r="BF285" s="212">
        <f>IF(N285="snížená",J285,0)</f>
        <v>0</v>
      </c>
      <c r="BG285" s="212">
        <f>IF(N285="zákl. přenesená",J285,0)</f>
        <v>0</v>
      </c>
      <c r="BH285" s="212">
        <f>IF(N285="sníž. přenesená",J285,0)</f>
        <v>0</v>
      </c>
      <c r="BI285" s="212">
        <f>IF(N285="nulová",J285,0)</f>
        <v>0</v>
      </c>
      <c r="BJ285" s="24" t="s">
        <v>82</v>
      </c>
      <c r="BK285" s="212">
        <f>ROUND(I285*H285,2)</f>
        <v>0</v>
      </c>
      <c r="BL285" s="24" t="s">
        <v>1599</v>
      </c>
      <c r="BM285" s="24" t="s">
        <v>1600</v>
      </c>
    </row>
    <row r="286" spans="2:65" s="1" customFormat="1" ht="27">
      <c r="B286" s="41"/>
      <c r="C286" s="63"/>
      <c r="D286" s="213" t="s">
        <v>195</v>
      </c>
      <c r="E286" s="63"/>
      <c r="F286" s="214" t="s">
        <v>1598</v>
      </c>
      <c r="G286" s="63"/>
      <c r="H286" s="63"/>
      <c r="I286" s="172"/>
      <c r="J286" s="63"/>
      <c r="K286" s="63"/>
      <c r="L286" s="61"/>
      <c r="M286" s="215"/>
      <c r="N286" s="42"/>
      <c r="O286" s="42"/>
      <c r="P286" s="42"/>
      <c r="Q286" s="42"/>
      <c r="R286" s="42"/>
      <c r="S286" s="42"/>
      <c r="T286" s="78"/>
      <c r="AT286" s="24" t="s">
        <v>195</v>
      </c>
      <c r="AU286" s="24" t="s">
        <v>82</v>
      </c>
    </row>
    <row r="287" spans="2:65" s="12" customFormat="1" ht="27">
      <c r="B287" s="216"/>
      <c r="C287" s="217"/>
      <c r="D287" s="213" t="s">
        <v>197</v>
      </c>
      <c r="E287" s="218" t="s">
        <v>30</v>
      </c>
      <c r="F287" s="219" t="s">
        <v>1587</v>
      </c>
      <c r="G287" s="217"/>
      <c r="H287" s="220">
        <v>153.04</v>
      </c>
      <c r="I287" s="221"/>
      <c r="J287" s="217"/>
      <c r="K287" s="217"/>
      <c r="L287" s="222"/>
      <c r="M287" s="223"/>
      <c r="N287" s="224"/>
      <c r="O287" s="224"/>
      <c r="P287" s="224"/>
      <c r="Q287" s="224"/>
      <c r="R287" s="224"/>
      <c r="S287" s="224"/>
      <c r="T287" s="225"/>
      <c r="AT287" s="226" t="s">
        <v>197</v>
      </c>
      <c r="AU287" s="226" t="s">
        <v>82</v>
      </c>
      <c r="AV287" s="12" t="s">
        <v>84</v>
      </c>
      <c r="AW287" s="12" t="s">
        <v>37</v>
      </c>
      <c r="AX287" s="12" t="s">
        <v>82</v>
      </c>
      <c r="AY287" s="226" t="s">
        <v>186</v>
      </c>
    </row>
    <row r="288" spans="2:65" s="1" customFormat="1" ht="38.25" customHeight="1">
      <c r="B288" s="41"/>
      <c r="C288" s="201" t="s">
        <v>391</v>
      </c>
      <c r="D288" s="201" t="s">
        <v>188</v>
      </c>
      <c r="E288" s="202" t="s">
        <v>1601</v>
      </c>
      <c r="F288" s="203" t="s">
        <v>1602</v>
      </c>
      <c r="G288" s="204" t="s">
        <v>1129</v>
      </c>
      <c r="H288" s="205">
        <v>2</v>
      </c>
      <c r="I288" s="206"/>
      <c r="J288" s="207">
        <f>ROUND(I288*H288,2)</f>
        <v>0</v>
      </c>
      <c r="K288" s="203" t="s">
        <v>30</v>
      </c>
      <c r="L288" s="61"/>
      <c r="M288" s="208" t="s">
        <v>30</v>
      </c>
      <c r="N288" s="209" t="s">
        <v>45</v>
      </c>
      <c r="O288" s="42"/>
      <c r="P288" s="210">
        <f>O288*H288</f>
        <v>0</v>
      </c>
      <c r="Q288" s="210">
        <v>0</v>
      </c>
      <c r="R288" s="210">
        <f>Q288*H288</f>
        <v>0</v>
      </c>
      <c r="S288" s="210">
        <v>0</v>
      </c>
      <c r="T288" s="211">
        <f>S288*H288</f>
        <v>0</v>
      </c>
      <c r="AR288" s="24" t="s">
        <v>1599</v>
      </c>
      <c r="AT288" s="24" t="s">
        <v>188</v>
      </c>
      <c r="AU288" s="24" t="s">
        <v>82</v>
      </c>
      <c r="AY288" s="24" t="s">
        <v>186</v>
      </c>
      <c r="BE288" s="212">
        <f>IF(N288="základní",J288,0)</f>
        <v>0</v>
      </c>
      <c r="BF288" s="212">
        <f>IF(N288="snížená",J288,0)</f>
        <v>0</v>
      </c>
      <c r="BG288" s="212">
        <f>IF(N288="zákl. přenesená",J288,0)</f>
        <v>0</v>
      </c>
      <c r="BH288" s="212">
        <f>IF(N288="sníž. přenesená",J288,0)</f>
        <v>0</v>
      </c>
      <c r="BI288" s="212">
        <f>IF(N288="nulová",J288,0)</f>
        <v>0</v>
      </c>
      <c r="BJ288" s="24" t="s">
        <v>82</v>
      </c>
      <c r="BK288" s="212">
        <f>ROUND(I288*H288,2)</f>
        <v>0</v>
      </c>
      <c r="BL288" s="24" t="s">
        <v>1599</v>
      </c>
      <c r="BM288" s="24" t="s">
        <v>1603</v>
      </c>
    </row>
    <row r="289" spans="2:65" s="1" customFormat="1" ht="27">
      <c r="B289" s="41"/>
      <c r="C289" s="63"/>
      <c r="D289" s="213" t="s">
        <v>195</v>
      </c>
      <c r="E289" s="63"/>
      <c r="F289" s="214" t="s">
        <v>1602</v>
      </c>
      <c r="G289" s="63"/>
      <c r="H289" s="63"/>
      <c r="I289" s="172"/>
      <c r="J289" s="63"/>
      <c r="K289" s="63"/>
      <c r="L289" s="61"/>
      <c r="M289" s="215"/>
      <c r="N289" s="42"/>
      <c r="O289" s="42"/>
      <c r="P289" s="42"/>
      <c r="Q289" s="42"/>
      <c r="R289" s="42"/>
      <c r="S289" s="42"/>
      <c r="T289" s="78"/>
      <c r="AT289" s="24" t="s">
        <v>195</v>
      </c>
      <c r="AU289" s="24" t="s">
        <v>82</v>
      </c>
    </row>
    <row r="290" spans="2:65" s="1" customFormat="1" ht="16.5" customHeight="1">
      <c r="B290" s="41"/>
      <c r="C290" s="201" t="s">
        <v>398</v>
      </c>
      <c r="D290" s="201" t="s">
        <v>188</v>
      </c>
      <c r="E290" s="202" t="s">
        <v>1604</v>
      </c>
      <c r="F290" s="203" t="s">
        <v>1605</v>
      </c>
      <c r="G290" s="204" t="s">
        <v>1129</v>
      </c>
      <c r="H290" s="205">
        <v>2</v>
      </c>
      <c r="I290" s="206"/>
      <c r="J290" s="207">
        <f>ROUND(I290*H290,2)</f>
        <v>0</v>
      </c>
      <c r="K290" s="203" t="s">
        <v>30</v>
      </c>
      <c r="L290" s="61"/>
      <c r="M290" s="208" t="s">
        <v>30</v>
      </c>
      <c r="N290" s="209" t="s">
        <v>45</v>
      </c>
      <c r="O290" s="42"/>
      <c r="P290" s="210">
        <f>O290*H290</f>
        <v>0</v>
      </c>
      <c r="Q290" s="210">
        <v>0</v>
      </c>
      <c r="R290" s="210">
        <f>Q290*H290</f>
        <v>0</v>
      </c>
      <c r="S290" s="210">
        <v>0</v>
      </c>
      <c r="T290" s="211">
        <f>S290*H290</f>
        <v>0</v>
      </c>
      <c r="AR290" s="24" t="s">
        <v>1599</v>
      </c>
      <c r="AT290" s="24" t="s">
        <v>188</v>
      </c>
      <c r="AU290" s="24" t="s">
        <v>82</v>
      </c>
      <c r="AY290" s="24" t="s">
        <v>186</v>
      </c>
      <c r="BE290" s="212">
        <f>IF(N290="základní",J290,0)</f>
        <v>0</v>
      </c>
      <c r="BF290" s="212">
        <f>IF(N290="snížená",J290,0)</f>
        <v>0</v>
      </c>
      <c r="BG290" s="212">
        <f>IF(N290="zákl. přenesená",J290,0)</f>
        <v>0</v>
      </c>
      <c r="BH290" s="212">
        <f>IF(N290="sníž. přenesená",J290,0)</f>
        <v>0</v>
      </c>
      <c r="BI290" s="212">
        <f>IF(N290="nulová",J290,0)</f>
        <v>0</v>
      </c>
      <c r="BJ290" s="24" t="s">
        <v>82</v>
      </c>
      <c r="BK290" s="212">
        <f>ROUND(I290*H290,2)</f>
        <v>0</v>
      </c>
      <c r="BL290" s="24" t="s">
        <v>1599</v>
      </c>
      <c r="BM290" s="24" t="s">
        <v>1606</v>
      </c>
    </row>
    <row r="291" spans="2:65" s="1" customFormat="1" ht="13.5">
      <c r="B291" s="41"/>
      <c r="C291" s="63"/>
      <c r="D291" s="213" t="s">
        <v>195</v>
      </c>
      <c r="E291" s="63"/>
      <c r="F291" s="214" t="s">
        <v>1605</v>
      </c>
      <c r="G291" s="63"/>
      <c r="H291" s="63"/>
      <c r="I291" s="172"/>
      <c r="J291" s="63"/>
      <c r="K291" s="63"/>
      <c r="L291" s="61"/>
      <c r="M291" s="215"/>
      <c r="N291" s="42"/>
      <c r="O291" s="42"/>
      <c r="P291" s="42"/>
      <c r="Q291" s="42"/>
      <c r="R291" s="42"/>
      <c r="S291" s="42"/>
      <c r="T291" s="78"/>
      <c r="AT291" s="24" t="s">
        <v>195</v>
      </c>
      <c r="AU291" s="24" t="s">
        <v>82</v>
      </c>
    </row>
    <row r="292" spans="2:65" s="1" customFormat="1" ht="51" customHeight="1">
      <c r="B292" s="41"/>
      <c r="C292" s="201" t="s">
        <v>404</v>
      </c>
      <c r="D292" s="201" t="s">
        <v>188</v>
      </c>
      <c r="E292" s="202" t="s">
        <v>1607</v>
      </c>
      <c r="F292" s="203" t="s">
        <v>1608</v>
      </c>
      <c r="G292" s="204" t="s">
        <v>1129</v>
      </c>
      <c r="H292" s="205">
        <v>2</v>
      </c>
      <c r="I292" s="206"/>
      <c r="J292" s="207">
        <f>ROUND(I292*H292,2)</f>
        <v>0</v>
      </c>
      <c r="K292" s="203" t="s">
        <v>30</v>
      </c>
      <c r="L292" s="61"/>
      <c r="M292" s="208" t="s">
        <v>30</v>
      </c>
      <c r="N292" s="209" t="s">
        <v>45</v>
      </c>
      <c r="O292" s="42"/>
      <c r="P292" s="210">
        <f>O292*H292</f>
        <v>0</v>
      </c>
      <c r="Q292" s="210">
        <v>0</v>
      </c>
      <c r="R292" s="210">
        <f>Q292*H292</f>
        <v>0</v>
      </c>
      <c r="S292" s="210">
        <v>0</v>
      </c>
      <c r="T292" s="211">
        <f>S292*H292</f>
        <v>0</v>
      </c>
      <c r="AR292" s="24" t="s">
        <v>1599</v>
      </c>
      <c r="AT292" s="24" t="s">
        <v>188</v>
      </c>
      <c r="AU292" s="24" t="s">
        <v>82</v>
      </c>
      <c r="AY292" s="24" t="s">
        <v>186</v>
      </c>
      <c r="BE292" s="212">
        <f>IF(N292="základní",J292,0)</f>
        <v>0</v>
      </c>
      <c r="BF292" s="212">
        <f>IF(N292="snížená",J292,0)</f>
        <v>0</v>
      </c>
      <c r="BG292" s="212">
        <f>IF(N292="zákl. přenesená",J292,0)</f>
        <v>0</v>
      </c>
      <c r="BH292" s="212">
        <f>IF(N292="sníž. přenesená",J292,0)</f>
        <v>0</v>
      </c>
      <c r="BI292" s="212">
        <f>IF(N292="nulová",J292,0)</f>
        <v>0</v>
      </c>
      <c r="BJ292" s="24" t="s">
        <v>82</v>
      </c>
      <c r="BK292" s="212">
        <f>ROUND(I292*H292,2)</f>
        <v>0</v>
      </c>
      <c r="BL292" s="24" t="s">
        <v>1599</v>
      </c>
      <c r="BM292" s="24" t="s">
        <v>1609</v>
      </c>
    </row>
    <row r="293" spans="2:65" s="1" customFormat="1" ht="40.5">
      <c r="B293" s="41"/>
      <c r="C293" s="63"/>
      <c r="D293" s="213" t="s">
        <v>195</v>
      </c>
      <c r="E293" s="63"/>
      <c r="F293" s="214" t="s">
        <v>1608</v>
      </c>
      <c r="G293" s="63"/>
      <c r="H293" s="63"/>
      <c r="I293" s="172"/>
      <c r="J293" s="63"/>
      <c r="K293" s="63"/>
      <c r="L293" s="61"/>
      <c r="M293" s="215"/>
      <c r="N293" s="42"/>
      <c r="O293" s="42"/>
      <c r="P293" s="42"/>
      <c r="Q293" s="42"/>
      <c r="R293" s="42"/>
      <c r="S293" s="42"/>
      <c r="T293" s="78"/>
      <c r="AT293" s="24" t="s">
        <v>195</v>
      </c>
      <c r="AU293" s="24" t="s">
        <v>82</v>
      </c>
    </row>
    <row r="294" spans="2:65" s="1" customFormat="1" ht="25.5" customHeight="1">
      <c r="B294" s="41"/>
      <c r="C294" s="201" t="s">
        <v>410</v>
      </c>
      <c r="D294" s="201" t="s">
        <v>188</v>
      </c>
      <c r="E294" s="202" t="s">
        <v>1610</v>
      </c>
      <c r="F294" s="203" t="s">
        <v>1611</v>
      </c>
      <c r="G294" s="204" t="s">
        <v>1129</v>
      </c>
      <c r="H294" s="205">
        <v>1</v>
      </c>
      <c r="I294" s="206"/>
      <c r="J294" s="207">
        <f>ROUND(I294*H294,2)</f>
        <v>0</v>
      </c>
      <c r="K294" s="203" t="s">
        <v>30</v>
      </c>
      <c r="L294" s="61"/>
      <c r="M294" s="208" t="s">
        <v>30</v>
      </c>
      <c r="N294" s="209" t="s">
        <v>45</v>
      </c>
      <c r="O294" s="42"/>
      <c r="P294" s="210">
        <f>O294*H294</f>
        <v>0</v>
      </c>
      <c r="Q294" s="210">
        <v>0</v>
      </c>
      <c r="R294" s="210">
        <f>Q294*H294</f>
        <v>0</v>
      </c>
      <c r="S294" s="210">
        <v>0</v>
      </c>
      <c r="T294" s="211">
        <f>S294*H294</f>
        <v>0</v>
      </c>
      <c r="AR294" s="24" t="s">
        <v>1599</v>
      </c>
      <c r="AT294" s="24" t="s">
        <v>188</v>
      </c>
      <c r="AU294" s="24" t="s">
        <v>82</v>
      </c>
      <c r="AY294" s="24" t="s">
        <v>186</v>
      </c>
      <c r="BE294" s="212">
        <f>IF(N294="základní",J294,0)</f>
        <v>0</v>
      </c>
      <c r="BF294" s="212">
        <f>IF(N294="snížená",J294,0)</f>
        <v>0</v>
      </c>
      <c r="BG294" s="212">
        <f>IF(N294="zákl. přenesená",J294,0)</f>
        <v>0</v>
      </c>
      <c r="BH294" s="212">
        <f>IF(N294="sníž. přenesená",J294,0)</f>
        <v>0</v>
      </c>
      <c r="BI294" s="212">
        <f>IF(N294="nulová",J294,0)</f>
        <v>0</v>
      </c>
      <c r="BJ294" s="24" t="s">
        <v>82</v>
      </c>
      <c r="BK294" s="212">
        <f>ROUND(I294*H294,2)</f>
        <v>0</v>
      </c>
      <c r="BL294" s="24" t="s">
        <v>1599</v>
      </c>
      <c r="BM294" s="24" t="s">
        <v>1612</v>
      </c>
    </row>
    <row r="295" spans="2:65" s="1" customFormat="1" ht="13.5">
      <c r="B295" s="41"/>
      <c r="C295" s="63"/>
      <c r="D295" s="213" t="s">
        <v>195</v>
      </c>
      <c r="E295" s="63"/>
      <c r="F295" s="214" t="s">
        <v>1611</v>
      </c>
      <c r="G295" s="63"/>
      <c r="H295" s="63"/>
      <c r="I295" s="172"/>
      <c r="J295" s="63"/>
      <c r="K295" s="63"/>
      <c r="L295" s="61"/>
      <c r="M295" s="215"/>
      <c r="N295" s="42"/>
      <c r="O295" s="42"/>
      <c r="P295" s="42"/>
      <c r="Q295" s="42"/>
      <c r="R295" s="42"/>
      <c r="S295" s="42"/>
      <c r="T295" s="78"/>
      <c r="AT295" s="24" t="s">
        <v>195</v>
      </c>
      <c r="AU295" s="24" t="s">
        <v>82</v>
      </c>
    </row>
    <row r="296" spans="2:65" s="12" customFormat="1" ht="13.5">
      <c r="B296" s="216"/>
      <c r="C296" s="217"/>
      <c r="D296" s="213" t="s">
        <v>197</v>
      </c>
      <c r="E296" s="218" t="s">
        <v>30</v>
      </c>
      <c r="F296" s="219" t="s">
        <v>1613</v>
      </c>
      <c r="G296" s="217"/>
      <c r="H296" s="220">
        <v>1</v>
      </c>
      <c r="I296" s="221"/>
      <c r="J296" s="217"/>
      <c r="K296" s="217"/>
      <c r="L296" s="222"/>
      <c r="M296" s="223"/>
      <c r="N296" s="224"/>
      <c r="O296" s="224"/>
      <c r="P296" s="224"/>
      <c r="Q296" s="224"/>
      <c r="R296" s="224"/>
      <c r="S296" s="224"/>
      <c r="T296" s="225"/>
      <c r="AT296" s="226" t="s">
        <v>197</v>
      </c>
      <c r="AU296" s="226" t="s">
        <v>82</v>
      </c>
      <c r="AV296" s="12" t="s">
        <v>84</v>
      </c>
      <c r="AW296" s="12" t="s">
        <v>37</v>
      </c>
      <c r="AX296" s="12" t="s">
        <v>82</v>
      </c>
      <c r="AY296" s="226" t="s">
        <v>186</v>
      </c>
    </row>
    <row r="297" spans="2:65" s="1" customFormat="1" ht="16.5" customHeight="1">
      <c r="B297" s="41"/>
      <c r="C297" s="201" t="s">
        <v>418</v>
      </c>
      <c r="D297" s="201" t="s">
        <v>188</v>
      </c>
      <c r="E297" s="202" t="s">
        <v>1614</v>
      </c>
      <c r="F297" s="203" t="s">
        <v>1615</v>
      </c>
      <c r="G297" s="204" t="s">
        <v>1129</v>
      </c>
      <c r="H297" s="205">
        <v>2</v>
      </c>
      <c r="I297" s="206"/>
      <c r="J297" s="207">
        <f>ROUND(I297*H297,2)</f>
        <v>0</v>
      </c>
      <c r="K297" s="203" t="s">
        <v>30</v>
      </c>
      <c r="L297" s="61"/>
      <c r="M297" s="208" t="s">
        <v>30</v>
      </c>
      <c r="N297" s="209" t="s">
        <v>45</v>
      </c>
      <c r="O297" s="42"/>
      <c r="P297" s="210">
        <f>O297*H297</f>
        <v>0</v>
      </c>
      <c r="Q297" s="210">
        <v>0</v>
      </c>
      <c r="R297" s="210">
        <f>Q297*H297</f>
        <v>0</v>
      </c>
      <c r="S297" s="210">
        <v>0</v>
      </c>
      <c r="T297" s="211">
        <f>S297*H297</f>
        <v>0</v>
      </c>
      <c r="AR297" s="24" t="s">
        <v>1599</v>
      </c>
      <c r="AT297" s="24" t="s">
        <v>188</v>
      </c>
      <c r="AU297" s="24" t="s">
        <v>82</v>
      </c>
      <c r="AY297" s="24" t="s">
        <v>186</v>
      </c>
      <c r="BE297" s="212">
        <f>IF(N297="základní",J297,0)</f>
        <v>0</v>
      </c>
      <c r="BF297" s="212">
        <f>IF(N297="snížená",J297,0)</f>
        <v>0</v>
      </c>
      <c r="BG297" s="212">
        <f>IF(N297="zákl. přenesená",J297,0)</f>
        <v>0</v>
      </c>
      <c r="BH297" s="212">
        <f>IF(N297="sníž. přenesená",J297,0)</f>
        <v>0</v>
      </c>
      <c r="BI297" s="212">
        <f>IF(N297="nulová",J297,0)</f>
        <v>0</v>
      </c>
      <c r="BJ297" s="24" t="s">
        <v>82</v>
      </c>
      <c r="BK297" s="212">
        <f>ROUND(I297*H297,2)</f>
        <v>0</v>
      </c>
      <c r="BL297" s="24" t="s">
        <v>1599</v>
      </c>
      <c r="BM297" s="24" t="s">
        <v>1616</v>
      </c>
    </row>
    <row r="298" spans="2:65" s="1" customFormat="1" ht="13.5">
      <c r="B298" s="41"/>
      <c r="C298" s="63"/>
      <c r="D298" s="213" t="s">
        <v>195</v>
      </c>
      <c r="E298" s="63"/>
      <c r="F298" s="214" t="s">
        <v>1615</v>
      </c>
      <c r="G298" s="63"/>
      <c r="H298" s="63"/>
      <c r="I298" s="172"/>
      <c r="J298" s="63"/>
      <c r="K298" s="63"/>
      <c r="L298" s="61"/>
      <c r="M298" s="215"/>
      <c r="N298" s="42"/>
      <c r="O298" s="42"/>
      <c r="P298" s="42"/>
      <c r="Q298" s="42"/>
      <c r="R298" s="42"/>
      <c r="S298" s="42"/>
      <c r="T298" s="78"/>
      <c r="AT298" s="24" t="s">
        <v>195</v>
      </c>
      <c r="AU298" s="24" t="s">
        <v>82</v>
      </c>
    </row>
    <row r="299" spans="2:65" s="12" customFormat="1" ht="13.5">
      <c r="B299" s="216"/>
      <c r="C299" s="217"/>
      <c r="D299" s="213" t="s">
        <v>197</v>
      </c>
      <c r="E299" s="218" t="s">
        <v>30</v>
      </c>
      <c r="F299" s="219" t="s">
        <v>1617</v>
      </c>
      <c r="G299" s="217"/>
      <c r="H299" s="220">
        <v>2</v>
      </c>
      <c r="I299" s="221"/>
      <c r="J299" s="217"/>
      <c r="K299" s="217"/>
      <c r="L299" s="222"/>
      <c r="M299" s="223"/>
      <c r="N299" s="224"/>
      <c r="O299" s="224"/>
      <c r="P299" s="224"/>
      <c r="Q299" s="224"/>
      <c r="R299" s="224"/>
      <c r="S299" s="224"/>
      <c r="T299" s="225"/>
      <c r="AT299" s="226" t="s">
        <v>197</v>
      </c>
      <c r="AU299" s="226" t="s">
        <v>82</v>
      </c>
      <c r="AV299" s="12" t="s">
        <v>84</v>
      </c>
      <c r="AW299" s="12" t="s">
        <v>37</v>
      </c>
      <c r="AX299" s="12" t="s">
        <v>82</v>
      </c>
      <c r="AY299" s="226" t="s">
        <v>186</v>
      </c>
    </row>
    <row r="300" spans="2:65" s="1" customFormat="1" ht="16.5" customHeight="1">
      <c r="B300" s="41"/>
      <c r="C300" s="201" t="s">
        <v>422</v>
      </c>
      <c r="D300" s="201" t="s">
        <v>188</v>
      </c>
      <c r="E300" s="202" t="s">
        <v>1618</v>
      </c>
      <c r="F300" s="203" t="s">
        <v>1619</v>
      </c>
      <c r="G300" s="204" t="s">
        <v>1065</v>
      </c>
      <c r="H300" s="264"/>
      <c r="I300" s="206"/>
      <c r="J300" s="207">
        <f>ROUND(I300*H300,2)</f>
        <v>0</v>
      </c>
      <c r="K300" s="203" t="s">
        <v>30</v>
      </c>
      <c r="L300" s="61"/>
      <c r="M300" s="208" t="s">
        <v>30</v>
      </c>
      <c r="N300" s="265" t="s">
        <v>45</v>
      </c>
      <c r="O300" s="260"/>
      <c r="P300" s="266">
        <f>O300*H300</f>
        <v>0</v>
      </c>
      <c r="Q300" s="266">
        <v>0</v>
      </c>
      <c r="R300" s="266">
        <f>Q300*H300</f>
        <v>0</v>
      </c>
      <c r="S300" s="266">
        <v>0</v>
      </c>
      <c r="T300" s="267">
        <f>S300*H300</f>
        <v>0</v>
      </c>
      <c r="AR300" s="24" t="s">
        <v>1599</v>
      </c>
      <c r="AT300" s="24" t="s">
        <v>188</v>
      </c>
      <c r="AU300" s="24" t="s">
        <v>82</v>
      </c>
      <c r="AY300" s="24" t="s">
        <v>186</v>
      </c>
      <c r="BE300" s="212">
        <f>IF(N300="základní",J300,0)</f>
        <v>0</v>
      </c>
      <c r="BF300" s="212">
        <f>IF(N300="snížená",J300,0)</f>
        <v>0</v>
      </c>
      <c r="BG300" s="212">
        <f>IF(N300="zákl. přenesená",J300,0)</f>
        <v>0</v>
      </c>
      <c r="BH300" s="212">
        <f>IF(N300="sníž. přenesená",J300,0)</f>
        <v>0</v>
      </c>
      <c r="BI300" s="212">
        <f>IF(N300="nulová",J300,0)</f>
        <v>0</v>
      </c>
      <c r="BJ300" s="24" t="s">
        <v>82</v>
      </c>
      <c r="BK300" s="212">
        <f>ROUND(I300*H300,2)</f>
        <v>0</v>
      </c>
      <c r="BL300" s="24" t="s">
        <v>1599</v>
      </c>
      <c r="BM300" s="24" t="s">
        <v>1620</v>
      </c>
    </row>
    <row r="301" spans="2:65" s="1" customFormat="1" ht="6.95" customHeight="1">
      <c r="B301" s="56"/>
      <c r="C301" s="57"/>
      <c r="D301" s="57"/>
      <c r="E301" s="57"/>
      <c r="F301" s="57"/>
      <c r="G301" s="57"/>
      <c r="H301" s="57"/>
      <c r="I301" s="148"/>
      <c r="J301" s="57"/>
      <c r="K301" s="57"/>
      <c r="L301" s="61"/>
    </row>
  </sheetData>
  <sheetProtection algorithmName="SHA-512" hashValue="Q/PkEZ8tZDpJfAF5zB91I90srkgf0QlOcJ9s2VSrJ9PfDmhyjyZYdvJ6rDtb4WnBGKHjgkz+ZtfYZXb2QftXxg==" saltValue="oU6L5/Ij9jtjJrIOsf8yKE7eLkB7QQ0fBvbc9rHrtelWG05QYciUDWVUmx7p3c7Hp8+cTBQIV3lvfT2uGsUtBg==" spinCount="100000" sheet="1" objects="1" scenarios="1" formatColumns="0" formatRows="0" autoFilter="0"/>
  <autoFilter ref="C90:K300" xr:uid="{00000000-0009-0000-0000-000004000000}"/>
  <mergeCells count="13">
    <mergeCell ref="E83:H83"/>
    <mergeCell ref="G1:H1"/>
    <mergeCell ref="L2:V2"/>
    <mergeCell ref="E49:H49"/>
    <mergeCell ref="E51:H51"/>
    <mergeCell ref="J55:J56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 xr:uid="{00000000-0004-0000-0400-000000000000}"/>
    <hyperlink ref="G1:H1" location="C58" display="2) Rekapitulace" xr:uid="{00000000-0004-0000-0400-000001000000}"/>
    <hyperlink ref="J1" location="C90" display="3) Soupis prací" xr:uid="{00000000-0004-0000-0400-000002000000}"/>
    <hyperlink ref="L1:V1" location="'Rekapitulace stavby'!C2" display="Rekapitulace stavby" xr:uid="{00000000-0004-0000-04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R280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147</v>
      </c>
      <c r="G1" s="399" t="s">
        <v>148</v>
      </c>
      <c r="H1" s="399"/>
      <c r="I1" s="124"/>
      <c r="J1" s="123" t="s">
        <v>149</v>
      </c>
      <c r="K1" s="122" t="s">
        <v>150</v>
      </c>
      <c r="L1" s="123" t="s">
        <v>151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101</v>
      </c>
    </row>
    <row r="3" spans="1:70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152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1:70" ht="16.5" customHeight="1">
      <c r="B7" s="28"/>
      <c r="C7" s="29"/>
      <c r="D7" s="29"/>
      <c r="E7" s="391" t="str">
        <f>'Rekapitulace stavby'!K6</f>
        <v>Revitalizace koupaliště Lhotka, Praha 4 - 2.etapa</v>
      </c>
      <c r="F7" s="392"/>
      <c r="G7" s="392"/>
      <c r="H7" s="392"/>
      <c r="I7" s="126"/>
      <c r="J7" s="29"/>
      <c r="K7" s="31"/>
    </row>
    <row r="8" spans="1:70">
      <c r="B8" s="28"/>
      <c r="C8" s="29"/>
      <c r="D8" s="37" t="s">
        <v>153</v>
      </c>
      <c r="E8" s="29"/>
      <c r="F8" s="29"/>
      <c r="G8" s="29"/>
      <c r="H8" s="29"/>
      <c r="I8" s="126"/>
      <c r="J8" s="29"/>
      <c r="K8" s="31"/>
    </row>
    <row r="9" spans="1:70" s="1" customFormat="1" ht="16.5" customHeight="1">
      <c r="B9" s="41"/>
      <c r="C9" s="42"/>
      <c r="D9" s="42"/>
      <c r="E9" s="391" t="s">
        <v>878</v>
      </c>
      <c r="F9" s="394"/>
      <c r="G9" s="394"/>
      <c r="H9" s="394"/>
      <c r="I9" s="127"/>
      <c r="J9" s="42"/>
      <c r="K9" s="45"/>
    </row>
    <row r="10" spans="1:70" s="1" customFormat="1">
      <c r="B10" s="41"/>
      <c r="C10" s="42"/>
      <c r="D10" s="37" t="s">
        <v>879</v>
      </c>
      <c r="E10" s="42"/>
      <c r="F10" s="42"/>
      <c r="G10" s="42"/>
      <c r="H10" s="42"/>
      <c r="I10" s="127"/>
      <c r="J10" s="42"/>
      <c r="K10" s="45"/>
    </row>
    <row r="11" spans="1:70" s="1" customFormat="1" ht="36.950000000000003" customHeight="1">
      <c r="B11" s="41"/>
      <c r="C11" s="42"/>
      <c r="D11" s="42"/>
      <c r="E11" s="393" t="s">
        <v>1621</v>
      </c>
      <c r="F11" s="394"/>
      <c r="G11" s="394"/>
      <c r="H11" s="394"/>
      <c r="I11" s="127"/>
      <c r="J11" s="42"/>
      <c r="K11" s="45"/>
    </row>
    <row r="12" spans="1:70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1:70" s="1" customFormat="1" ht="14.45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8" t="s">
        <v>22</v>
      </c>
      <c r="J13" s="35" t="s">
        <v>30</v>
      </c>
      <c r="K13" s="45"/>
    </row>
    <row r="14" spans="1:70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8" t="s">
        <v>26</v>
      </c>
      <c r="J14" s="129" t="str">
        <f>'Rekapitulace stavby'!AN8</f>
        <v>10. 8. 2018</v>
      </c>
      <c r="K14" s="45"/>
    </row>
    <row r="15" spans="1:70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1:70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8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8" t="s">
        <v>32</v>
      </c>
      <c r="J17" s="35" t="s">
        <v>30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33</v>
      </c>
      <c r="E19" s="42"/>
      <c r="F19" s="42"/>
      <c r="G19" s="42"/>
      <c r="H19" s="42"/>
      <c r="I19" s="128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35</v>
      </c>
      <c r="E22" s="42"/>
      <c r="F22" s="42"/>
      <c r="G22" s="42"/>
      <c r="H22" s="42"/>
      <c r="I22" s="128" t="s">
        <v>29</v>
      </c>
      <c r="J22" s="35" t="s">
        <v>30</v>
      </c>
      <c r="K22" s="45"/>
    </row>
    <row r="23" spans="2:11" s="1" customFormat="1" ht="18" customHeight="1">
      <c r="B23" s="41"/>
      <c r="C23" s="42"/>
      <c r="D23" s="42"/>
      <c r="E23" s="35" t="s">
        <v>36</v>
      </c>
      <c r="F23" s="42"/>
      <c r="G23" s="42"/>
      <c r="H23" s="42"/>
      <c r="I23" s="128" t="s">
        <v>32</v>
      </c>
      <c r="J23" s="35" t="s">
        <v>30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38</v>
      </c>
      <c r="E25" s="42"/>
      <c r="F25" s="42"/>
      <c r="G25" s="42"/>
      <c r="H25" s="42"/>
      <c r="I25" s="127"/>
      <c r="J25" s="42"/>
      <c r="K25" s="45"/>
    </row>
    <row r="26" spans="2:11" s="7" customFormat="1" ht="16.5" customHeight="1">
      <c r="B26" s="130"/>
      <c r="C26" s="131"/>
      <c r="D26" s="131"/>
      <c r="E26" s="367" t="s">
        <v>30</v>
      </c>
      <c r="F26" s="367"/>
      <c r="G26" s="367"/>
      <c r="H26" s="367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40</v>
      </c>
      <c r="E29" s="42"/>
      <c r="F29" s="42"/>
      <c r="G29" s="42"/>
      <c r="H29" s="42"/>
      <c r="I29" s="127"/>
      <c r="J29" s="137">
        <f>ROUND(J90,2)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42</v>
      </c>
      <c r="G31" s="42"/>
      <c r="H31" s="42"/>
      <c r="I31" s="138" t="s">
        <v>41</v>
      </c>
      <c r="J31" s="46" t="s">
        <v>43</v>
      </c>
      <c r="K31" s="45"/>
    </row>
    <row r="32" spans="2:11" s="1" customFormat="1" ht="14.45" customHeight="1">
      <c r="B32" s="41"/>
      <c r="C32" s="42"/>
      <c r="D32" s="49" t="s">
        <v>44</v>
      </c>
      <c r="E32" s="49" t="s">
        <v>45</v>
      </c>
      <c r="F32" s="139">
        <f>ROUND(SUM(BE90:BE279), 2)</f>
        <v>0</v>
      </c>
      <c r="G32" s="42"/>
      <c r="H32" s="42"/>
      <c r="I32" s="140">
        <v>0.21</v>
      </c>
      <c r="J32" s="139">
        <f>ROUND(ROUND((SUM(BE90:BE279)), 2)*I32, 2)</f>
        <v>0</v>
      </c>
      <c r="K32" s="45"/>
    </row>
    <row r="33" spans="2:11" s="1" customFormat="1" ht="14.45" customHeight="1">
      <c r="B33" s="41"/>
      <c r="C33" s="42"/>
      <c r="D33" s="42"/>
      <c r="E33" s="49" t="s">
        <v>46</v>
      </c>
      <c r="F33" s="139">
        <f>ROUND(SUM(BF90:BF279), 2)</f>
        <v>0</v>
      </c>
      <c r="G33" s="42"/>
      <c r="H33" s="42"/>
      <c r="I33" s="140">
        <v>0.15</v>
      </c>
      <c r="J33" s="139">
        <f>ROUND(ROUND((SUM(BF90:BF279)), 2)*I33, 2)</f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47</v>
      </c>
      <c r="F34" s="139">
        <f>ROUND(SUM(BG90:BG279), 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hidden="1" customHeight="1">
      <c r="B35" s="41"/>
      <c r="C35" s="42"/>
      <c r="D35" s="42"/>
      <c r="E35" s="49" t="s">
        <v>48</v>
      </c>
      <c r="F35" s="139">
        <f>ROUND(SUM(BH90:BH279), 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hidden="1" customHeight="1">
      <c r="B36" s="41"/>
      <c r="C36" s="42"/>
      <c r="D36" s="42"/>
      <c r="E36" s="49" t="s">
        <v>49</v>
      </c>
      <c r="F36" s="139">
        <f>ROUND(SUM(BI90:BI279), 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50</v>
      </c>
      <c r="E38" s="79"/>
      <c r="F38" s="79"/>
      <c r="G38" s="143" t="s">
        <v>51</v>
      </c>
      <c r="H38" s="144" t="s">
        <v>52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0000000000003" customHeight="1">
      <c r="B44" s="41"/>
      <c r="C44" s="30" t="s">
        <v>155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6.5" customHeight="1">
      <c r="B47" s="41"/>
      <c r="C47" s="42"/>
      <c r="D47" s="42"/>
      <c r="E47" s="391" t="str">
        <f>E7</f>
        <v>Revitalizace koupaliště Lhotka, Praha 4 - 2.etapa</v>
      </c>
      <c r="F47" s="392"/>
      <c r="G47" s="392"/>
      <c r="H47" s="392"/>
      <c r="I47" s="127"/>
      <c r="J47" s="42"/>
      <c r="K47" s="45"/>
    </row>
    <row r="48" spans="2:11">
      <c r="B48" s="28"/>
      <c r="C48" s="37" t="s">
        <v>153</v>
      </c>
      <c r="D48" s="29"/>
      <c r="E48" s="29"/>
      <c r="F48" s="29"/>
      <c r="G48" s="29"/>
      <c r="H48" s="29"/>
      <c r="I48" s="126"/>
      <c r="J48" s="29"/>
      <c r="K48" s="31"/>
    </row>
    <row r="49" spans="2:47" s="1" customFormat="1" ht="16.5" customHeight="1">
      <c r="B49" s="41"/>
      <c r="C49" s="42"/>
      <c r="D49" s="42"/>
      <c r="E49" s="391" t="s">
        <v>878</v>
      </c>
      <c r="F49" s="394"/>
      <c r="G49" s="394"/>
      <c r="H49" s="394"/>
      <c r="I49" s="127"/>
      <c r="J49" s="42"/>
      <c r="K49" s="45"/>
    </row>
    <row r="50" spans="2:47" s="1" customFormat="1" ht="14.45" customHeight="1">
      <c r="B50" s="41"/>
      <c r="C50" s="37" t="s">
        <v>879</v>
      </c>
      <c r="D50" s="42"/>
      <c r="E50" s="42"/>
      <c r="F50" s="42"/>
      <c r="G50" s="42"/>
      <c r="H50" s="42"/>
      <c r="I50" s="127"/>
      <c r="J50" s="42"/>
      <c r="K50" s="45"/>
    </row>
    <row r="51" spans="2:47" s="1" customFormat="1" ht="17.25" customHeight="1">
      <c r="B51" s="41"/>
      <c r="C51" s="42"/>
      <c r="D51" s="42"/>
      <c r="E51" s="393" t="str">
        <f>E11</f>
        <v>SO 3.04a - Hřiště víceúčelové malé</v>
      </c>
      <c r="F51" s="394"/>
      <c r="G51" s="394"/>
      <c r="H51" s="394"/>
      <c r="I51" s="127"/>
      <c r="J51" s="42"/>
      <c r="K51" s="45"/>
    </row>
    <row r="52" spans="2:47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47" s="1" customFormat="1" ht="18" customHeight="1">
      <c r="B53" s="41"/>
      <c r="C53" s="37" t="s">
        <v>24</v>
      </c>
      <c r="D53" s="42"/>
      <c r="E53" s="42"/>
      <c r="F53" s="35" t="str">
        <f>F14</f>
        <v>Praha 4, k.ú. Lhotka 728071</v>
      </c>
      <c r="G53" s="42"/>
      <c r="H53" s="42"/>
      <c r="I53" s="128" t="s">
        <v>26</v>
      </c>
      <c r="J53" s="129" t="str">
        <f>IF(J14="","",J14)</f>
        <v>10. 8. 2018</v>
      </c>
      <c r="K53" s="45"/>
    </row>
    <row r="54" spans="2:47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47" s="1" customFormat="1">
      <c r="B55" s="41"/>
      <c r="C55" s="37" t="s">
        <v>28</v>
      </c>
      <c r="D55" s="42"/>
      <c r="E55" s="42"/>
      <c r="F55" s="35" t="str">
        <f>E17</f>
        <v>Městská část Praha 4</v>
      </c>
      <c r="G55" s="42"/>
      <c r="H55" s="42"/>
      <c r="I55" s="128" t="s">
        <v>35</v>
      </c>
      <c r="J55" s="367" t="str">
        <f>E23</f>
        <v>SUNCAD, s.r.o.</v>
      </c>
      <c r="K55" s="45"/>
    </row>
    <row r="56" spans="2:47" s="1" customFormat="1" ht="14.45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27"/>
      <c r="J56" s="395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47" s="1" customFormat="1" ht="29.25" customHeight="1">
      <c r="B58" s="41"/>
      <c r="C58" s="153" t="s">
        <v>156</v>
      </c>
      <c r="D58" s="141"/>
      <c r="E58" s="141"/>
      <c r="F58" s="141"/>
      <c r="G58" s="141"/>
      <c r="H58" s="141"/>
      <c r="I58" s="154"/>
      <c r="J58" s="155" t="s">
        <v>157</v>
      </c>
      <c r="K58" s="156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158</v>
      </c>
      <c r="D60" s="42"/>
      <c r="E60" s="42"/>
      <c r="F60" s="42"/>
      <c r="G60" s="42"/>
      <c r="H60" s="42"/>
      <c r="I60" s="127"/>
      <c r="J60" s="137">
        <f>J90</f>
        <v>0</v>
      </c>
      <c r="K60" s="45"/>
      <c r="AU60" s="24" t="s">
        <v>159</v>
      </c>
    </row>
    <row r="61" spans="2:47" s="8" customFormat="1" ht="24.95" customHeight="1">
      <c r="B61" s="158"/>
      <c r="C61" s="159"/>
      <c r="D61" s="160" t="s">
        <v>160</v>
      </c>
      <c r="E61" s="161"/>
      <c r="F61" s="161"/>
      <c r="G61" s="161"/>
      <c r="H61" s="161"/>
      <c r="I61" s="162"/>
      <c r="J61" s="163">
        <f>J91</f>
        <v>0</v>
      </c>
      <c r="K61" s="164"/>
    </row>
    <row r="62" spans="2:47" s="9" customFormat="1" ht="19.899999999999999" customHeight="1">
      <c r="B62" s="165"/>
      <c r="C62" s="166"/>
      <c r="D62" s="167" t="s">
        <v>161</v>
      </c>
      <c r="E62" s="168"/>
      <c r="F62" s="168"/>
      <c r="G62" s="168"/>
      <c r="H62" s="168"/>
      <c r="I62" s="169"/>
      <c r="J62" s="170">
        <f>J92</f>
        <v>0</v>
      </c>
      <c r="K62" s="171"/>
    </row>
    <row r="63" spans="2:47" s="9" customFormat="1" ht="19.899999999999999" customHeight="1">
      <c r="B63" s="165"/>
      <c r="C63" s="166"/>
      <c r="D63" s="167" t="s">
        <v>162</v>
      </c>
      <c r="E63" s="168"/>
      <c r="F63" s="168"/>
      <c r="G63" s="168"/>
      <c r="H63" s="168"/>
      <c r="I63" s="169"/>
      <c r="J63" s="170">
        <f>J206</f>
        <v>0</v>
      </c>
      <c r="K63" s="171"/>
    </row>
    <row r="64" spans="2:47" s="9" customFormat="1" ht="19.899999999999999" customHeight="1">
      <c r="B64" s="165"/>
      <c r="C64" s="166"/>
      <c r="D64" s="167" t="s">
        <v>164</v>
      </c>
      <c r="E64" s="168"/>
      <c r="F64" s="168"/>
      <c r="G64" s="168"/>
      <c r="H64" s="168"/>
      <c r="I64" s="169"/>
      <c r="J64" s="170">
        <f>J225</f>
        <v>0</v>
      </c>
      <c r="K64" s="171"/>
    </row>
    <row r="65" spans="2:12" s="9" customFormat="1" ht="19.899999999999999" customHeight="1">
      <c r="B65" s="165"/>
      <c r="C65" s="166"/>
      <c r="D65" s="167" t="s">
        <v>165</v>
      </c>
      <c r="E65" s="168"/>
      <c r="F65" s="168"/>
      <c r="G65" s="168"/>
      <c r="H65" s="168"/>
      <c r="I65" s="169"/>
      <c r="J65" s="170">
        <f>J230</f>
        <v>0</v>
      </c>
      <c r="K65" s="171"/>
    </row>
    <row r="66" spans="2:12" s="9" customFormat="1" ht="19.899999999999999" customHeight="1">
      <c r="B66" s="165"/>
      <c r="C66" s="166"/>
      <c r="D66" s="167" t="s">
        <v>1493</v>
      </c>
      <c r="E66" s="168"/>
      <c r="F66" s="168"/>
      <c r="G66" s="168"/>
      <c r="H66" s="168"/>
      <c r="I66" s="169"/>
      <c r="J66" s="170">
        <f>J255</f>
        <v>0</v>
      </c>
      <c r="K66" s="171"/>
    </row>
    <row r="67" spans="2:12" s="9" customFormat="1" ht="19.899999999999999" customHeight="1">
      <c r="B67" s="165"/>
      <c r="C67" s="166"/>
      <c r="D67" s="167" t="s">
        <v>169</v>
      </c>
      <c r="E67" s="168"/>
      <c r="F67" s="168"/>
      <c r="G67" s="168"/>
      <c r="H67" s="168"/>
      <c r="I67" s="169"/>
      <c r="J67" s="170">
        <f>J264</f>
        <v>0</v>
      </c>
      <c r="K67" s="171"/>
    </row>
    <row r="68" spans="2:12" s="8" customFormat="1" ht="24.95" customHeight="1">
      <c r="B68" s="158"/>
      <c r="C68" s="159"/>
      <c r="D68" s="160" t="s">
        <v>1494</v>
      </c>
      <c r="E68" s="161"/>
      <c r="F68" s="161"/>
      <c r="G68" s="161"/>
      <c r="H68" s="161"/>
      <c r="I68" s="162"/>
      <c r="J68" s="163">
        <f>J267</f>
        <v>0</v>
      </c>
      <c r="K68" s="164"/>
    </row>
    <row r="69" spans="2:12" s="1" customFormat="1" ht="21.75" customHeight="1">
      <c r="B69" s="41"/>
      <c r="C69" s="42"/>
      <c r="D69" s="42"/>
      <c r="E69" s="42"/>
      <c r="F69" s="42"/>
      <c r="G69" s="42"/>
      <c r="H69" s="42"/>
      <c r="I69" s="127"/>
      <c r="J69" s="42"/>
      <c r="K69" s="45"/>
    </row>
    <row r="70" spans="2:12" s="1" customFormat="1" ht="6.95" customHeight="1">
      <c r="B70" s="56"/>
      <c r="C70" s="57"/>
      <c r="D70" s="57"/>
      <c r="E70" s="57"/>
      <c r="F70" s="57"/>
      <c r="G70" s="57"/>
      <c r="H70" s="57"/>
      <c r="I70" s="148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51"/>
      <c r="J74" s="60"/>
      <c r="K74" s="60"/>
      <c r="L74" s="61"/>
    </row>
    <row r="75" spans="2:12" s="1" customFormat="1" ht="36.950000000000003" customHeight="1">
      <c r="B75" s="41"/>
      <c r="C75" s="62" t="s">
        <v>170</v>
      </c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72"/>
      <c r="J76" s="63"/>
      <c r="K76" s="63"/>
      <c r="L76" s="61"/>
    </row>
    <row r="77" spans="2:12" s="1" customFormat="1" ht="14.45" customHeight="1">
      <c r="B77" s="41"/>
      <c r="C77" s="65" t="s">
        <v>18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16.5" customHeight="1">
      <c r="B78" s="41"/>
      <c r="C78" s="63"/>
      <c r="D78" s="63"/>
      <c r="E78" s="396" t="str">
        <f>E7</f>
        <v>Revitalizace koupaliště Lhotka, Praha 4 - 2.etapa</v>
      </c>
      <c r="F78" s="397"/>
      <c r="G78" s="397"/>
      <c r="H78" s="397"/>
      <c r="I78" s="172"/>
      <c r="J78" s="63"/>
      <c r="K78" s="63"/>
      <c r="L78" s="61"/>
    </row>
    <row r="79" spans="2:12">
      <c r="B79" s="28"/>
      <c r="C79" s="65" t="s">
        <v>153</v>
      </c>
      <c r="D79" s="262"/>
      <c r="E79" s="262"/>
      <c r="F79" s="262"/>
      <c r="G79" s="262"/>
      <c r="H79" s="262"/>
      <c r="J79" s="262"/>
      <c r="K79" s="262"/>
      <c r="L79" s="263"/>
    </row>
    <row r="80" spans="2:12" s="1" customFormat="1" ht="16.5" customHeight="1">
      <c r="B80" s="41"/>
      <c r="C80" s="63"/>
      <c r="D80" s="63"/>
      <c r="E80" s="396" t="s">
        <v>878</v>
      </c>
      <c r="F80" s="398"/>
      <c r="G80" s="398"/>
      <c r="H80" s="398"/>
      <c r="I80" s="172"/>
      <c r="J80" s="63"/>
      <c r="K80" s="63"/>
      <c r="L80" s="61"/>
    </row>
    <row r="81" spans="2:65" s="1" customFormat="1" ht="14.45" customHeight="1">
      <c r="B81" s="41"/>
      <c r="C81" s="65" t="s">
        <v>879</v>
      </c>
      <c r="D81" s="63"/>
      <c r="E81" s="63"/>
      <c r="F81" s="63"/>
      <c r="G81" s="63"/>
      <c r="H81" s="63"/>
      <c r="I81" s="172"/>
      <c r="J81" s="63"/>
      <c r="K81" s="63"/>
      <c r="L81" s="61"/>
    </row>
    <row r="82" spans="2:65" s="1" customFormat="1" ht="17.25" customHeight="1">
      <c r="B82" s="41"/>
      <c r="C82" s="63"/>
      <c r="D82" s="63"/>
      <c r="E82" s="384" t="str">
        <f>E11</f>
        <v>SO 3.04a - Hřiště víceúčelové malé</v>
      </c>
      <c r="F82" s="398"/>
      <c r="G82" s="398"/>
      <c r="H82" s="398"/>
      <c r="I82" s="172"/>
      <c r="J82" s="63"/>
      <c r="K82" s="63"/>
      <c r="L82" s="61"/>
    </row>
    <row r="83" spans="2:65" s="1" customFormat="1" ht="6.95" customHeight="1">
      <c r="B83" s="41"/>
      <c r="C83" s="63"/>
      <c r="D83" s="63"/>
      <c r="E83" s="63"/>
      <c r="F83" s="63"/>
      <c r="G83" s="63"/>
      <c r="H83" s="63"/>
      <c r="I83" s="172"/>
      <c r="J83" s="63"/>
      <c r="K83" s="63"/>
      <c r="L83" s="61"/>
    </row>
    <row r="84" spans="2:65" s="1" customFormat="1" ht="18" customHeight="1">
      <c r="B84" s="41"/>
      <c r="C84" s="65" t="s">
        <v>24</v>
      </c>
      <c r="D84" s="63"/>
      <c r="E84" s="63"/>
      <c r="F84" s="173" t="str">
        <f>F14</f>
        <v>Praha 4, k.ú. Lhotka 728071</v>
      </c>
      <c r="G84" s="63"/>
      <c r="H84" s="63"/>
      <c r="I84" s="174" t="s">
        <v>26</v>
      </c>
      <c r="J84" s="73" t="str">
        <f>IF(J14="","",J14)</f>
        <v>10. 8. 2018</v>
      </c>
      <c r="K84" s="63"/>
      <c r="L84" s="61"/>
    </row>
    <row r="85" spans="2:65" s="1" customFormat="1" ht="6.95" customHeight="1">
      <c r="B85" s="41"/>
      <c r="C85" s="63"/>
      <c r="D85" s="63"/>
      <c r="E85" s="63"/>
      <c r="F85" s="63"/>
      <c r="G85" s="63"/>
      <c r="H85" s="63"/>
      <c r="I85" s="172"/>
      <c r="J85" s="63"/>
      <c r="K85" s="63"/>
      <c r="L85" s="61"/>
    </row>
    <row r="86" spans="2:65" s="1" customFormat="1">
      <c r="B86" s="41"/>
      <c r="C86" s="65" t="s">
        <v>28</v>
      </c>
      <c r="D86" s="63"/>
      <c r="E86" s="63"/>
      <c r="F86" s="173" t="str">
        <f>E17</f>
        <v>Městská část Praha 4</v>
      </c>
      <c r="G86" s="63"/>
      <c r="H86" s="63"/>
      <c r="I86" s="174" t="s">
        <v>35</v>
      </c>
      <c r="J86" s="173" t="str">
        <f>E23</f>
        <v>SUNCAD, s.r.o.</v>
      </c>
      <c r="K86" s="63"/>
      <c r="L86" s="61"/>
    </row>
    <row r="87" spans="2:65" s="1" customFormat="1" ht="14.45" customHeight="1">
      <c r="B87" s="41"/>
      <c r="C87" s="65" t="s">
        <v>33</v>
      </c>
      <c r="D87" s="63"/>
      <c r="E87" s="63"/>
      <c r="F87" s="173" t="str">
        <f>IF(E20="","",E20)</f>
        <v/>
      </c>
      <c r="G87" s="63"/>
      <c r="H87" s="63"/>
      <c r="I87" s="172"/>
      <c r="J87" s="63"/>
      <c r="K87" s="63"/>
      <c r="L87" s="61"/>
    </row>
    <row r="88" spans="2:65" s="1" customFormat="1" ht="10.35" customHeight="1">
      <c r="B88" s="41"/>
      <c r="C88" s="63"/>
      <c r="D88" s="63"/>
      <c r="E88" s="63"/>
      <c r="F88" s="63"/>
      <c r="G88" s="63"/>
      <c r="H88" s="63"/>
      <c r="I88" s="172"/>
      <c r="J88" s="63"/>
      <c r="K88" s="63"/>
      <c r="L88" s="61"/>
    </row>
    <row r="89" spans="2:65" s="10" customFormat="1" ht="29.25" customHeight="1">
      <c r="B89" s="175"/>
      <c r="C89" s="176" t="s">
        <v>171</v>
      </c>
      <c r="D89" s="177" t="s">
        <v>59</v>
      </c>
      <c r="E89" s="177" t="s">
        <v>55</v>
      </c>
      <c r="F89" s="177" t="s">
        <v>172</v>
      </c>
      <c r="G89" s="177" t="s">
        <v>173</v>
      </c>
      <c r="H89" s="177" t="s">
        <v>174</v>
      </c>
      <c r="I89" s="178" t="s">
        <v>175</v>
      </c>
      <c r="J89" s="177" t="s">
        <v>157</v>
      </c>
      <c r="K89" s="179" t="s">
        <v>176</v>
      </c>
      <c r="L89" s="180"/>
      <c r="M89" s="81" t="s">
        <v>177</v>
      </c>
      <c r="N89" s="82" t="s">
        <v>44</v>
      </c>
      <c r="O89" s="82" t="s">
        <v>178</v>
      </c>
      <c r="P89" s="82" t="s">
        <v>179</v>
      </c>
      <c r="Q89" s="82" t="s">
        <v>180</v>
      </c>
      <c r="R89" s="82" t="s">
        <v>181</v>
      </c>
      <c r="S89" s="82" t="s">
        <v>182</v>
      </c>
      <c r="T89" s="83" t="s">
        <v>183</v>
      </c>
    </row>
    <row r="90" spans="2:65" s="1" customFormat="1" ht="29.25" customHeight="1">
      <c r="B90" s="41"/>
      <c r="C90" s="87" t="s">
        <v>158</v>
      </c>
      <c r="D90" s="63"/>
      <c r="E90" s="63"/>
      <c r="F90" s="63"/>
      <c r="G90" s="63"/>
      <c r="H90" s="63"/>
      <c r="I90" s="172"/>
      <c r="J90" s="181">
        <f>BK90</f>
        <v>0</v>
      </c>
      <c r="K90" s="63"/>
      <c r="L90" s="61"/>
      <c r="M90" s="84"/>
      <c r="N90" s="85"/>
      <c r="O90" s="85"/>
      <c r="P90" s="182">
        <f>P91+P267</f>
        <v>0</v>
      </c>
      <c r="Q90" s="85"/>
      <c r="R90" s="182">
        <f>R91+R267</f>
        <v>112.26022662999999</v>
      </c>
      <c r="S90" s="85"/>
      <c r="T90" s="183">
        <f>T91+T267</f>
        <v>0</v>
      </c>
      <c r="AT90" s="24" t="s">
        <v>73</v>
      </c>
      <c r="AU90" s="24" t="s">
        <v>159</v>
      </c>
      <c r="BK90" s="184">
        <f>BK91+BK267</f>
        <v>0</v>
      </c>
    </row>
    <row r="91" spans="2:65" s="11" customFormat="1" ht="37.35" customHeight="1">
      <c r="B91" s="185"/>
      <c r="C91" s="186"/>
      <c r="D91" s="187" t="s">
        <v>73</v>
      </c>
      <c r="E91" s="188" t="s">
        <v>184</v>
      </c>
      <c r="F91" s="188" t="s">
        <v>185</v>
      </c>
      <c r="G91" s="186"/>
      <c r="H91" s="186"/>
      <c r="I91" s="189"/>
      <c r="J91" s="190">
        <f>BK91</f>
        <v>0</v>
      </c>
      <c r="K91" s="186"/>
      <c r="L91" s="191"/>
      <c r="M91" s="192"/>
      <c r="N91" s="193"/>
      <c r="O91" s="193"/>
      <c r="P91" s="194">
        <f>P92+P206+P225+P230+P255+P264</f>
        <v>0</v>
      </c>
      <c r="Q91" s="193"/>
      <c r="R91" s="194">
        <f>R92+R206+R225+R230+R255+R264</f>
        <v>112.26022662999999</v>
      </c>
      <c r="S91" s="193"/>
      <c r="T91" s="195">
        <f>T92+T206+T225+T230+T255+T264</f>
        <v>0</v>
      </c>
      <c r="AR91" s="196" t="s">
        <v>82</v>
      </c>
      <c r="AT91" s="197" t="s">
        <v>73</v>
      </c>
      <c r="AU91" s="197" t="s">
        <v>74</v>
      </c>
      <c r="AY91" s="196" t="s">
        <v>186</v>
      </c>
      <c r="BK91" s="198">
        <f>BK92+BK206+BK225+BK230+BK255+BK264</f>
        <v>0</v>
      </c>
    </row>
    <row r="92" spans="2:65" s="11" customFormat="1" ht="19.899999999999999" customHeight="1">
      <c r="B92" s="185"/>
      <c r="C92" s="186"/>
      <c r="D92" s="187" t="s">
        <v>73</v>
      </c>
      <c r="E92" s="199" t="s">
        <v>82</v>
      </c>
      <c r="F92" s="199" t="s">
        <v>187</v>
      </c>
      <c r="G92" s="186"/>
      <c r="H92" s="186"/>
      <c r="I92" s="189"/>
      <c r="J92" s="200">
        <f>BK92</f>
        <v>0</v>
      </c>
      <c r="K92" s="186"/>
      <c r="L92" s="191"/>
      <c r="M92" s="192"/>
      <c r="N92" s="193"/>
      <c r="O92" s="193"/>
      <c r="P92" s="194">
        <f>SUM(P93:P205)</f>
        <v>0</v>
      </c>
      <c r="Q92" s="193"/>
      <c r="R92" s="194">
        <f>SUM(R93:R205)</f>
        <v>0</v>
      </c>
      <c r="S92" s="193"/>
      <c r="T92" s="195">
        <f>SUM(T93:T205)</f>
        <v>0</v>
      </c>
      <c r="AR92" s="196" t="s">
        <v>82</v>
      </c>
      <c r="AT92" s="197" t="s">
        <v>73</v>
      </c>
      <c r="AU92" s="197" t="s">
        <v>82</v>
      </c>
      <c r="AY92" s="196" t="s">
        <v>186</v>
      </c>
      <c r="BK92" s="198">
        <f>SUM(BK93:BK205)</f>
        <v>0</v>
      </c>
    </row>
    <row r="93" spans="2:65" s="1" customFormat="1" ht="16.5" customHeight="1">
      <c r="B93" s="41"/>
      <c r="C93" s="201" t="s">
        <v>82</v>
      </c>
      <c r="D93" s="201" t="s">
        <v>188</v>
      </c>
      <c r="E93" s="202" t="s">
        <v>210</v>
      </c>
      <c r="F93" s="203" t="s">
        <v>211</v>
      </c>
      <c r="G93" s="204" t="s">
        <v>212</v>
      </c>
      <c r="H93" s="205">
        <v>99.213999999999999</v>
      </c>
      <c r="I93" s="206"/>
      <c r="J93" s="207">
        <f>ROUND(I93*H93,2)</f>
        <v>0</v>
      </c>
      <c r="K93" s="203" t="s">
        <v>192</v>
      </c>
      <c r="L93" s="61"/>
      <c r="M93" s="208" t="s">
        <v>30</v>
      </c>
      <c r="N93" s="209" t="s">
        <v>45</v>
      </c>
      <c r="O93" s="42"/>
      <c r="P93" s="210">
        <f>O93*H93</f>
        <v>0</v>
      </c>
      <c r="Q93" s="210">
        <v>0</v>
      </c>
      <c r="R93" s="210">
        <f>Q93*H93</f>
        <v>0</v>
      </c>
      <c r="S93" s="210">
        <v>0</v>
      </c>
      <c r="T93" s="211">
        <f>S93*H93</f>
        <v>0</v>
      </c>
      <c r="AR93" s="24" t="s">
        <v>193</v>
      </c>
      <c r="AT93" s="24" t="s">
        <v>188</v>
      </c>
      <c r="AU93" s="24" t="s">
        <v>84</v>
      </c>
      <c r="AY93" s="24" t="s">
        <v>186</v>
      </c>
      <c r="BE93" s="212">
        <f>IF(N93="základní",J93,0)</f>
        <v>0</v>
      </c>
      <c r="BF93" s="212">
        <f>IF(N93="snížená",J93,0)</f>
        <v>0</v>
      </c>
      <c r="BG93" s="212">
        <f>IF(N93="zákl. přenesená",J93,0)</f>
        <v>0</v>
      </c>
      <c r="BH93" s="212">
        <f>IF(N93="sníž. přenesená",J93,0)</f>
        <v>0</v>
      </c>
      <c r="BI93" s="212">
        <f>IF(N93="nulová",J93,0)</f>
        <v>0</v>
      </c>
      <c r="BJ93" s="24" t="s">
        <v>82</v>
      </c>
      <c r="BK93" s="212">
        <f>ROUND(I93*H93,2)</f>
        <v>0</v>
      </c>
      <c r="BL93" s="24" t="s">
        <v>193</v>
      </c>
      <c r="BM93" s="24" t="s">
        <v>1622</v>
      </c>
    </row>
    <row r="94" spans="2:65" s="1" customFormat="1" ht="27">
      <c r="B94" s="41"/>
      <c r="C94" s="63"/>
      <c r="D94" s="213" t="s">
        <v>195</v>
      </c>
      <c r="E94" s="63"/>
      <c r="F94" s="214" t="s">
        <v>214</v>
      </c>
      <c r="G94" s="63"/>
      <c r="H94" s="63"/>
      <c r="I94" s="172"/>
      <c r="J94" s="63"/>
      <c r="K94" s="63"/>
      <c r="L94" s="61"/>
      <c r="M94" s="215"/>
      <c r="N94" s="42"/>
      <c r="O94" s="42"/>
      <c r="P94" s="42"/>
      <c r="Q94" s="42"/>
      <c r="R94" s="42"/>
      <c r="S94" s="42"/>
      <c r="T94" s="78"/>
      <c r="AT94" s="24" t="s">
        <v>195</v>
      </c>
      <c r="AU94" s="24" t="s">
        <v>84</v>
      </c>
    </row>
    <row r="95" spans="2:65" s="13" customFormat="1" ht="13.5">
      <c r="B95" s="227"/>
      <c r="C95" s="228"/>
      <c r="D95" s="213" t="s">
        <v>197</v>
      </c>
      <c r="E95" s="229" t="s">
        <v>30</v>
      </c>
      <c r="F95" s="230" t="s">
        <v>1623</v>
      </c>
      <c r="G95" s="228"/>
      <c r="H95" s="229" t="s">
        <v>30</v>
      </c>
      <c r="I95" s="231"/>
      <c r="J95" s="228"/>
      <c r="K95" s="228"/>
      <c r="L95" s="232"/>
      <c r="M95" s="233"/>
      <c r="N95" s="234"/>
      <c r="O95" s="234"/>
      <c r="P95" s="234"/>
      <c r="Q95" s="234"/>
      <c r="R95" s="234"/>
      <c r="S95" s="234"/>
      <c r="T95" s="235"/>
      <c r="AT95" s="236" t="s">
        <v>197</v>
      </c>
      <c r="AU95" s="236" t="s">
        <v>84</v>
      </c>
      <c r="AV95" s="13" t="s">
        <v>82</v>
      </c>
      <c r="AW95" s="13" t="s">
        <v>37</v>
      </c>
      <c r="AX95" s="13" t="s">
        <v>74</v>
      </c>
      <c r="AY95" s="236" t="s">
        <v>186</v>
      </c>
    </row>
    <row r="96" spans="2:65" s="12" customFormat="1" ht="13.5">
      <c r="B96" s="216"/>
      <c r="C96" s="217"/>
      <c r="D96" s="213" t="s">
        <v>197</v>
      </c>
      <c r="E96" s="218" t="s">
        <v>30</v>
      </c>
      <c r="F96" s="219" t="s">
        <v>1624</v>
      </c>
      <c r="G96" s="217"/>
      <c r="H96" s="220">
        <v>99.213999999999999</v>
      </c>
      <c r="I96" s="221"/>
      <c r="J96" s="217"/>
      <c r="K96" s="217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197</v>
      </c>
      <c r="AU96" s="226" t="s">
        <v>84</v>
      </c>
      <c r="AV96" s="12" t="s">
        <v>84</v>
      </c>
      <c r="AW96" s="12" t="s">
        <v>37</v>
      </c>
      <c r="AX96" s="12" t="s">
        <v>74</v>
      </c>
      <c r="AY96" s="226" t="s">
        <v>186</v>
      </c>
    </row>
    <row r="97" spans="2:65" s="1" customFormat="1" ht="16.5" customHeight="1">
      <c r="B97" s="41"/>
      <c r="C97" s="201" t="s">
        <v>84</v>
      </c>
      <c r="D97" s="201" t="s">
        <v>188</v>
      </c>
      <c r="E97" s="202" t="s">
        <v>217</v>
      </c>
      <c r="F97" s="203" t="s">
        <v>218</v>
      </c>
      <c r="G97" s="204" t="s">
        <v>212</v>
      </c>
      <c r="H97" s="205">
        <v>94.253</v>
      </c>
      <c r="I97" s="206"/>
      <c r="J97" s="207">
        <f>ROUND(I97*H97,2)</f>
        <v>0</v>
      </c>
      <c r="K97" s="203" t="s">
        <v>192</v>
      </c>
      <c r="L97" s="61"/>
      <c r="M97" s="208" t="s">
        <v>30</v>
      </c>
      <c r="N97" s="209" t="s">
        <v>45</v>
      </c>
      <c r="O97" s="42"/>
      <c r="P97" s="210">
        <f>O97*H97</f>
        <v>0</v>
      </c>
      <c r="Q97" s="210">
        <v>0</v>
      </c>
      <c r="R97" s="210">
        <f>Q97*H97</f>
        <v>0</v>
      </c>
      <c r="S97" s="210">
        <v>0</v>
      </c>
      <c r="T97" s="211">
        <f>S97*H97</f>
        <v>0</v>
      </c>
      <c r="AR97" s="24" t="s">
        <v>193</v>
      </c>
      <c r="AT97" s="24" t="s">
        <v>188</v>
      </c>
      <c r="AU97" s="24" t="s">
        <v>84</v>
      </c>
      <c r="AY97" s="24" t="s">
        <v>186</v>
      </c>
      <c r="BE97" s="212">
        <f>IF(N97="základní",J97,0)</f>
        <v>0</v>
      </c>
      <c r="BF97" s="212">
        <f>IF(N97="snížená",J97,0)</f>
        <v>0</v>
      </c>
      <c r="BG97" s="212">
        <f>IF(N97="zákl. přenesená",J97,0)</f>
        <v>0</v>
      </c>
      <c r="BH97" s="212">
        <f>IF(N97="sníž. přenesená",J97,0)</f>
        <v>0</v>
      </c>
      <c r="BI97" s="212">
        <f>IF(N97="nulová",J97,0)</f>
        <v>0</v>
      </c>
      <c r="BJ97" s="24" t="s">
        <v>82</v>
      </c>
      <c r="BK97" s="212">
        <f>ROUND(I97*H97,2)</f>
        <v>0</v>
      </c>
      <c r="BL97" s="24" t="s">
        <v>193</v>
      </c>
      <c r="BM97" s="24" t="s">
        <v>1625</v>
      </c>
    </row>
    <row r="98" spans="2:65" s="1" customFormat="1" ht="27">
      <c r="B98" s="41"/>
      <c r="C98" s="63"/>
      <c r="D98" s="213" t="s">
        <v>195</v>
      </c>
      <c r="E98" s="63"/>
      <c r="F98" s="214" t="s">
        <v>220</v>
      </c>
      <c r="G98" s="63"/>
      <c r="H98" s="63"/>
      <c r="I98" s="172"/>
      <c r="J98" s="63"/>
      <c r="K98" s="63"/>
      <c r="L98" s="61"/>
      <c r="M98" s="215"/>
      <c r="N98" s="42"/>
      <c r="O98" s="42"/>
      <c r="P98" s="42"/>
      <c r="Q98" s="42"/>
      <c r="R98" s="42"/>
      <c r="S98" s="42"/>
      <c r="T98" s="78"/>
      <c r="AT98" s="24" t="s">
        <v>195</v>
      </c>
      <c r="AU98" s="24" t="s">
        <v>84</v>
      </c>
    </row>
    <row r="99" spans="2:65" s="13" customFormat="1" ht="13.5">
      <c r="B99" s="227"/>
      <c r="C99" s="228"/>
      <c r="D99" s="213" t="s">
        <v>197</v>
      </c>
      <c r="E99" s="229" t="s">
        <v>30</v>
      </c>
      <c r="F99" s="230" t="s">
        <v>1623</v>
      </c>
      <c r="G99" s="228"/>
      <c r="H99" s="229" t="s">
        <v>30</v>
      </c>
      <c r="I99" s="231"/>
      <c r="J99" s="228"/>
      <c r="K99" s="228"/>
      <c r="L99" s="232"/>
      <c r="M99" s="233"/>
      <c r="N99" s="234"/>
      <c r="O99" s="234"/>
      <c r="P99" s="234"/>
      <c r="Q99" s="234"/>
      <c r="R99" s="234"/>
      <c r="S99" s="234"/>
      <c r="T99" s="235"/>
      <c r="AT99" s="236" t="s">
        <v>197</v>
      </c>
      <c r="AU99" s="236" t="s">
        <v>84</v>
      </c>
      <c r="AV99" s="13" t="s">
        <v>82</v>
      </c>
      <c r="AW99" s="13" t="s">
        <v>37</v>
      </c>
      <c r="AX99" s="13" t="s">
        <v>74</v>
      </c>
      <c r="AY99" s="236" t="s">
        <v>186</v>
      </c>
    </row>
    <row r="100" spans="2:65" s="12" customFormat="1" ht="13.5">
      <c r="B100" s="216"/>
      <c r="C100" s="217"/>
      <c r="D100" s="213" t="s">
        <v>197</v>
      </c>
      <c r="E100" s="218" t="s">
        <v>30</v>
      </c>
      <c r="F100" s="219" t="s">
        <v>1626</v>
      </c>
      <c r="G100" s="217"/>
      <c r="H100" s="220">
        <v>94.253</v>
      </c>
      <c r="I100" s="221"/>
      <c r="J100" s="217"/>
      <c r="K100" s="217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197</v>
      </c>
      <c r="AU100" s="226" t="s">
        <v>84</v>
      </c>
      <c r="AV100" s="12" t="s">
        <v>84</v>
      </c>
      <c r="AW100" s="12" t="s">
        <v>37</v>
      </c>
      <c r="AX100" s="12" t="s">
        <v>74</v>
      </c>
      <c r="AY100" s="226" t="s">
        <v>186</v>
      </c>
    </row>
    <row r="101" spans="2:65" s="1" customFormat="1" ht="16.5" customHeight="1">
      <c r="B101" s="41"/>
      <c r="C101" s="201" t="s">
        <v>203</v>
      </c>
      <c r="D101" s="201" t="s">
        <v>188</v>
      </c>
      <c r="E101" s="202" t="s">
        <v>223</v>
      </c>
      <c r="F101" s="203" t="s">
        <v>224</v>
      </c>
      <c r="G101" s="204" t="s">
        <v>212</v>
      </c>
      <c r="H101" s="205">
        <v>47.127000000000002</v>
      </c>
      <c r="I101" s="206"/>
      <c r="J101" s="207">
        <f>ROUND(I101*H101,2)</f>
        <v>0</v>
      </c>
      <c r="K101" s="203" t="s">
        <v>192</v>
      </c>
      <c r="L101" s="61"/>
      <c r="M101" s="208" t="s">
        <v>30</v>
      </c>
      <c r="N101" s="209" t="s">
        <v>45</v>
      </c>
      <c r="O101" s="42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AR101" s="24" t="s">
        <v>193</v>
      </c>
      <c r="AT101" s="24" t="s">
        <v>188</v>
      </c>
      <c r="AU101" s="24" t="s">
        <v>84</v>
      </c>
      <c r="AY101" s="24" t="s">
        <v>186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24" t="s">
        <v>82</v>
      </c>
      <c r="BK101" s="212">
        <f>ROUND(I101*H101,2)</f>
        <v>0</v>
      </c>
      <c r="BL101" s="24" t="s">
        <v>193</v>
      </c>
      <c r="BM101" s="24" t="s">
        <v>1627</v>
      </c>
    </row>
    <row r="102" spans="2:65" s="1" customFormat="1" ht="27">
      <c r="B102" s="41"/>
      <c r="C102" s="63"/>
      <c r="D102" s="213" t="s">
        <v>195</v>
      </c>
      <c r="E102" s="63"/>
      <c r="F102" s="214" t="s">
        <v>226</v>
      </c>
      <c r="G102" s="63"/>
      <c r="H102" s="63"/>
      <c r="I102" s="172"/>
      <c r="J102" s="63"/>
      <c r="K102" s="63"/>
      <c r="L102" s="61"/>
      <c r="M102" s="215"/>
      <c r="N102" s="42"/>
      <c r="O102" s="42"/>
      <c r="P102" s="42"/>
      <c r="Q102" s="42"/>
      <c r="R102" s="42"/>
      <c r="S102" s="42"/>
      <c r="T102" s="78"/>
      <c r="AT102" s="24" t="s">
        <v>195</v>
      </c>
      <c r="AU102" s="24" t="s">
        <v>84</v>
      </c>
    </row>
    <row r="103" spans="2:65" s="13" customFormat="1" ht="13.5">
      <c r="B103" s="227"/>
      <c r="C103" s="228"/>
      <c r="D103" s="213" t="s">
        <v>197</v>
      </c>
      <c r="E103" s="229" t="s">
        <v>30</v>
      </c>
      <c r="F103" s="230" t="s">
        <v>227</v>
      </c>
      <c r="G103" s="228"/>
      <c r="H103" s="229" t="s">
        <v>30</v>
      </c>
      <c r="I103" s="231"/>
      <c r="J103" s="228"/>
      <c r="K103" s="228"/>
      <c r="L103" s="232"/>
      <c r="M103" s="233"/>
      <c r="N103" s="234"/>
      <c r="O103" s="234"/>
      <c r="P103" s="234"/>
      <c r="Q103" s="234"/>
      <c r="R103" s="234"/>
      <c r="S103" s="234"/>
      <c r="T103" s="235"/>
      <c r="AT103" s="236" t="s">
        <v>197</v>
      </c>
      <c r="AU103" s="236" t="s">
        <v>84</v>
      </c>
      <c r="AV103" s="13" t="s">
        <v>82</v>
      </c>
      <c r="AW103" s="13" t="s">
        <v>37</v>
      </c>
      <c r="AX103" s="13" t="s">
        <v>74</v>
      </c>
      <c r="AY103" s="236" t="s">
        <v>186</v>
      </c>
    </row>
    <row r="104" spans="2:65" s="13" customFormat="1" ht="13.5">
      <c r="B104" s="227"/>
      <c r="C104" s="228"/>
      <c r="D104" s="213" t="s">
        <v>197</v>
      </c>
      <c r="E104" s="229" t="s">
        <v>30</v>
      </c>
      <c r="F104" s="230" t="s">
        <v>1623</v>
      </c>
      <c r="G104" s="228"/>
      <c r="H104" s="229" t="s">
        <v>30</v>
      </c>
      <c r="I104" s="231"/>
      <c r="J104" s="228"/>
      <c r="K104" s="228"/>
      <c r="L104" s="232"/>
      <c r="M104" s="233"/>
      <c r="N104" s="234"/>
      <c r="O104" s="234"/>
      <c r="P104" s="234"/>
      <c r="Q104" s="234"/>
      <c r="R104" s="234"/>
      <c r="S104" s="234"/>
      <c r="T104" s="235"/>
      <c r="AT104" s="236" t="s">
        <v>197</v>
      </c>
      <c r="AU104" s="236" t="s">
        <v>84</v>
      </c>
      <c r="AV104" s="13" t="s">
        <v>82</v>
      </c>
      <c r="AW104" s="13" t="s">
        <v>37</v>
      </c>
      <c r="AX104" s="13" t="s">
        <v>74</v>
      </c>
      <c r="AY104" s="236" t="s">
        <v>186</v>
      </c>
    </row>
    <row r="105" spans="2:65" s="12" customFormat="1" ht="13.5">
      <c r="B105" s="216"/>
      <c r="C105" s="217"/>
      <c r="D105" s="213" t="s">
        <v>197</v>
      </c>
      <c r="E105" s="218" t="s">
        <v>30</v>
      </c>
      <c r="F105" s="219" t="s">
        <v>1626</v>
      </c>
      <c r="G105" s="217"/>
      <c r="H105" s="220">
        <v>94.253</v>
      </c>
      <c r="I105" s="221"/>
      <c r="J105" s="217"/>
      <c r="K105" s="217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197</v>
      </c>
      <c r="AU105" s="226" t="s">
        <v>84</v>
      </c>
      <c r="AV105" s="12" t="s">
        <v>84</v>
      </c>
      <c r="AW105" s="12" t="s">
        <v>37</v>
      </c>
      <c r="AX105" s="12" t="s">
        <v>74</v>
      </c>
      <c r="AY105" s="226" t="s">
        <v>186</v>
      </c>
    </row>
    <row r="106" spans="2:65" s="12" customFormat="1" ht="13.5">
      <c r="B106" s="216"/>
      <c r="C106" s="217"/>
      <c r="D106" s="213" t="s">
        <v>197</v>
      </c>
      <c r="E106" s="217"/>
      <c r="F106" s="219" t="s">
        <v>1628</v>
      </c>
      <c r="G106" s="217"/>
      <c r="H106" s="220">
        <v>47.127000000000002</v>
      </c>
      <c r="I106" s="221"/>
      <c r="J106" s="217"/>
      <c r="K106" s="217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197</v>
      </c>
      <c r="AU106" s="226" t="s">
        <v>84</v>
      </c>
      <c r="AV106" s="12" t="s">
        <v>84</v>
      </c>
      <c r="AW106" s="12" t="s">
        <v>6</v>
      </c>
      <c r="AX106" s="12" t="s">
        <v>82</v>
      </c>
      <c r="AY106" s="226" t="s">
        <v>186</v>
      </c>
    </row>
    <row r="107" spans="2:65" s="1" customFormat="1" ht="16.5" customHeight="1">
      <c r="B107" s="41"/>
      <c r="C107" s="201" t="s">
        <v>193</v>
      </c>
      <c r="D107" s="201" t="s">
        <v>188</v>
      </c>
      <c r="E107" s="202" t="s">
        <v>891</v>
      </c>
      <c r="F107" s="203" t="s">
        <v>892</v>
      </c>
      <c r="G107" s="204" t="s">
        <v>212</v>
      </c>
      <c r="H107" s="205">
        <v>5.79</v>
      </c>
      <c r="I107" s="206"/>
      <c r="J107" s="207">
        <f>ROUND(I107*H107,2)</f>
        <v>0</v>
      </c>
      <c r="K107" s="203" t="s">
        <v>192</v>
      </c>
      <c r="L107" s="61"/>
      <c r="M107" s="208" t="s">
        <v>30</v>
      </c>
      <c r="N107" s="209" t="s">
        <v>45</v>
      </c>
      <c r="O107" s="42"/>
      <c r="P107" s="210">
        <f>O107*H107</f>
        <v>0</v>
      </c>
      <c r="Q107" s="210">
        <v>0</v>
      </c>
      <c r="R107" s="210">
        <f>Q107*H107</f>
        <v>0</v>
      </c>
      <c r="S107" s="210">
        <v>0</v>
      </c>
      <c r="T107" s="211">
        <f>S107*H107</f>
        <v>0</v>
      </c>
      <c r="AR107" s="24" t="s">
        <v>193</v>
      </c>
      <c r="AT107" s="24" t="s">
        <v>188</v>
      </c>
      <c r="AU107" s="24" t="s">
        <v>84</v>
      </c>
      <c r="AY107" s="24" t="s">
        <v>186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4" t="s">
        <v>82</v>
      </c>
      <c r="BK107" s="212">
        <f>ROUND(I107*H107,2)</f>
        <v>0</v>
      </c>
      <c r="BL107" s="24" t="s">
        <v>193</v>
      </c>
      <c r="BM107" s="24" t="s">
        <v>1629</v>
      </c>
    </row>
    <row r="108" spans="2:65" s="1" customFormat="1" ht="27">
      <c r="B108" s="41"/>
      <c r="C108" s="63"/>
      <c r="D108" s="213" t="s">
        <v>195</v>
      </c>
      <c r="E108" s="63"/>
      <c r="F108" s="214" t="s">
        <v>894</v>
      </c>
      <c r="G108" s="63"/>
      <c r="H108" s="63"/>
      <c r="I108" s="172"/>
      <c r="J108" s="63"/>
      <c r="K108" s="63"/>
      <c r="L108" s="61"/>
      <c r="M108" s="215"/>
      <c r="N108" s="42"/>
      <c r="O108" s="42"/>
      <c r="P108" s="42"/>
      <c r="Q108" s="42"/>
      <c r="R108" s="42"/>
      <c r="S108" s="42"/>
      <c r="T108" s="78"/>
      <c r="AT108" s="24" t="s">
        <v>195</v>
      </c>
      <c r="AU108" s="24" t="s">
        <v>84</v>
      </c>
    </row>
    <row r="109" spans="2:65" s="13" customFormat="1" ht="13.5">
      <c r="B109" s="227"/>
      <c r="C109" s="228"/>
      <c r="D109" s="213" t="s">
        <v>197</v>
      </c>
      <c r="E109" s="229" t="s">
        <v>30</v>
      </c>
      <c r="F109" s="230" t="s">
        <v>1630</v>
      </c>
      <c r="G109" s="228"/>
      <c r="H109" s="229" t="s">
        <v>30</v>
      </c>
      <c r="I109" s="231"/>
      <c r="J109" s="228"/>
      <c r="K109" s="228"/>
      <c r="L109" s="232"/>
      <c r="M109" s="233"/>
      <c r="N109" s="234"/>
      <c r="O109" s="234"/>
      <c r="P109" s="234"/>
      <c r="Q109" s="234"/>
      <c r="R109" s="234"/>
      <c r="S109" s="234"/>
      <c r="T109" s="235"/>
      <c r="AT109" s="236" t="s">
        <v>197</v>
      </c>
      <c r="AU109" s="236" t="s">
        <v>84</v>
      </c>
      <c r="AV109" s="13" t="s">
        <v>82</v>
      </c>
      <c r="AW109" s="13" t="s">
        <v>37</v>
      </c>
      <c r="AX109" s="13" t="s">
        <v>74</v>
      </c>
      <c r="AY109" s="236" t="s">
        <v>186</v>
      </c>
    </row>
    <row r="110" spans="2:65" s="12" customFormat="1" ht="13.5">
      <c r="B110" s="216"/>
      <c r="C110" s="217"/>
      <c r="D110" s="213" t="s">
        <v>197</v>
      </c>
      <c r="E110" s="218" t="s">
        <v>30</v>
      </c>
      <c r="F110" s="219" t="s">
        <v>1631</v>
      </c>
      <c r="G110" s="217"/>
      <c r="H110" s="220">
        <v>1.587</v>
      </c>
      <c r="I110" s="221"/>
      <c r="J110" s="217"/>
      <c r="K110" s="217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197</v>
      </c>
      <c r="AU110" s="226" t="s">
        <v>84</v>
      </c>
      <c r="AV110" s="12" t="s">
        <v>84</v>
      </c>
      <c r="AW110" s="12" t="s">
        <v>37</v>
      </c>
      <c r="AX110" s="12" t="s">
        <v>74</v>
      </c>
      <c r="AY110" s="226" t="s">
        <v>186</v>
      </c>
    </row>
    <row r="111" spans="2:65" s="13" customFormat="1" ht="13.5">
      <c r="B111" s="227"/>
      <c r="C111" s="228"/>
      <c r="D111" s="213" t="s">
        <v>197</v>
      </c>
      <c r="E111" s="229" t="s">
        <v>30</v>
      </c>
      <c r="F111" s="230" t="s">
        <v>1504</v>
      </c>
      <c r="G111" s="228"/>
      <c r="H111" s="229" t="s">
        <v>30</v>
      </c>
      <c r="I111" s="231"/>
      <c r="J111" s="228"/>
      <c r="K111" s="228"/>
      <c r="L111" s="232"/>
      <c r="M111" s="233"/>
      <c r="N111" s="234"/>
      <c r="O111" s="234"/>
      <c r="P111" s="234"/>
      <c r="Q111" s="234"/>
      <c r="R111" s="234"/>
      <c r="S111" s="234"/>
      <c r="T111" s="235"/>
      <c r="AT111" s="236" t="s">
        <v>197</v>
      </c>
      <c r="AU111" s="236" t="s">
        <v>84</v>
      </c>
      <c r="AV111" s="13" t="s">
        <v>82</v>
      </c>
      <c r="AW111" s="13" t="s">
        <v>37</v>
      </c>
      <c r="AX111" s="13" t="s">
        <v>74</v>
      </c>
      <c r="AY111" s="236" t="s">
        <v>186</v>
      </c>
    </row>
    <row r="112" spans="2:65" s="12" customFormat="1" ht="13.5">
      <c r="B112" s="216"/>
      <c r="C112" s="217"/>
      <c r="D112" s="213" t="s">
        <v>197</v>
      </c>
      <c r="E112" s="218" t="s">
        <v>30</v>
      </c>
      <c r="F112" s="219" t="s">
        <v>1632</v>
      </c>
      <c r="G112" s="217"/>
      <c r="H112" s="220">
        <v>0.14399999999999999</v>
      </c>
      <c r="I112" s="221"/>
      <c r="J112" s="217"/>
      <c r="K112" s="217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197</v>
      </c>
      <c r="AU112" s="226" t="s">
        <v>84</v>
      </c>
      <c r="AV112" s="12" t="s">
        <v>84</v>
      </c>
      <c r="AW112" s="12" t="s">
        <v>37</v>
      </c>
      <c r="AX112" s="12" t="s">
        <v>74</v>
      </c>
      <c r="AY112" s="226" t="s">
        <v>186</v>
      </c>
    </row>
    <row r="113" spans="2:65" s="13" customFormat="1" ht="13.5">
      <c r="B113" s="227"/>
      <c r="C113" s="228"/>
      <c r="D113" s="213" t="s">
        <v>197</v>
      </c>
      <c r="E113" s="229" t="s">
        <v>30</v>
      </c>
      <c r="F113" s="230" t="s">
        <v>1506</v>
      </c>
      <c r="G113" s="228"/>
      <c r="H113" s="229" t="s">
        <v>30</v>
      </c>
      <c r="I113" s="231"/>
      <c r="J113" s="228"/>
      <c r="K113" s="228"/>
      <c r="L113" s="232"/>
      <c r="M113" s="233"/>
      <c r="N113" s="234"/>
      <c r="O113" s="234"/>
      <c r="P113" s="234"/>
      <c r="Q113" s="234"/>
      <c r="R113" s="234"/>
      <c r="S113" s="234"/>
      <c r="T113" s="235"/>
      <c r="AT113" s="236" t="s">
        <v>197</v>
      </c>
      <c r="AU113" s="236" t="s">
        <v>84</v>
      </c>
      <c r="AV113" s="13" t="s">
        <v>82</v>
      </c>
      <c r="AW113" s="13" t="s">
        <v>37</v>
      </c>
      <c r="AX113" s="13" t="s">
        <v>74</v>
      </c>
      <c r="AY113" s="236" t="s">
        <v>186</v>
      </c>
    </row>
    <row r="114" spans="2:65" s="12" customFormat="1" ht="13.5">
      <c r="B114" s="216"/>
      <c r="C114" s="217"/>
      <c r="D114" s="213" t="s">
        <v>197</v>
      </c>
      <c r="E114" s="218" t="s">
        <v>30</v>
      </c>
      <c r="F114" s="219" t="s">
        <v>1633</v>
      </c>
      <c r="G114" s="217"/>
      <c r="H114" s="220">
        <v>4.0590000000000002</v>
      </c>
      <c r="I114" s="221"/>
      <c r="J114" s="217"/>
      <c r="K114" s="217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197</v>
      </c>
      <c r="AU114" s="226" t="s">
        <v>84</v>
      </c>
      <c r="AV114" s="12" t="s">
        <v>84</v>
      </c>
      <c r="AW114" s="12" t="s">
        <v>37</v>
      </c>
      <c r="AX114" s="12" t="s">
        <v>74</v>
      </c>
      <c r="AY114" s="226" t="s">
        <v>186</v>
      </c>
    </row>
    <row r="115" spans="2:65" s="1" customFormat="1" ht="16.5" customHeight="1">
      <c r="B115" s="41"/>
      <c r="C115" s="201" t="s">
        <v>216</v>
      </c>
      <c r="D115" s="201" t="s">
        <v>188</v>
      </c>
      <c r="E115" s="202" t="s">
        <v>898</v>
      </c>
      <c r="F115" s="203" t="s">
        <v>899</v>
      </c>
      <c r="G115" s="204" t="s">
        <v>212</v>
      </c>
      <c r="H115" s="205">
        <v>2.895</v>
      </c>
      <c r="I115" s="206"/>
      <c r="J115" s="207">
        <f>ROUND(I115*H115,2)</f>
        <v>0</v>
      </c>
      <c r="K115" s="203" t="s">
        <v>192</v>
      </c>
      <c r="L115" s="61"/>
      <c r="M115" s="208" t="s">
        <v>30</v>
      </c>
      <c r="N115" s="209" t="s">
        <v>45</v>
      </c>
      <c r="O115" s="42"/>
      <c r="P115" s="210">
        <f>O115*H115</f>
        <v>0</v>
      </c>
      <c r="Q115" s="210">
        <v>0</v>
      </c>
      <c r="R115" s="210">
        <f>Q115*H115</f>
        <v>0</v>
      </c>
      <c r="S115" s="210">
        <v>0</v>
      </c>
      <c r="T115" s="211">
        <f>S115*H115</f>
        <v>0</v>
      </c>
      <c r="AR115" s="24" t="s">
        <v>193</v>
      </c>
      <c r="AT115" s="24" t="s">
        <v>188</v>
      </c>
      <c r="AU115" s="24" t="s">
        <v>84</v>
      </c>
      <c r="AY115" s="24" t="s">
        <v>186</v>
      </c>
      <c r="BE115" s="212">
        <f>IF(N115="základní",J115,0)</f>
        <v>0</v>
      </c>
      <c r="BF115" s="212">
        <f>IF(N115="snížená",J115,0)</f>
        <v>0</v>
      </c>
      <c r="BG115" s="212">
        <f>IF(N115="zákl. přenesená",J115,0)</f>
        <v>0</v>
      </c>
      <c r="BH115" s="212">
        <f>IF(N115="sníž. přenesená",J115,0)</f>
        <v>0</v>
      </c>
      <c r="BI115" s="212">
        <f>IF(N115="nulová",J115,0)</f>
        <v>0</v>
      </c>
      <c r="BJ115" s="24" t="s">
        <v>82</v>
      </c>
      <c r="BK115" s="212">
        <f>ROUND(I115*H115,2)</f>
        <v>0</v>
      </c>
      <c r="BL115" s="24" t="s">
        <v>193</v>
      </c>
      <c r="BM115" s="24" t="s">
        <v>1634</v>
      </c>
    </row>
    <row r="116" spans="2:65" s="1" customFormat="1" ht="27">
      <c r="B116" s="41"/>
      <c r="C116" s="63"/>
      <c r="D116" s="213" t="s">
        <v>195</v>
      </c>
      <c r="E116" s="63"/>
      <c r="F116" s="214" t="s">
        <v>901</v>
      </c>
      <c r="G116" s="63"/>
      <c r="H116" s="63"/>
      <c r="I116" s="172"/>
      <c r="J116" s="63"/>
      <c r="K116" s="63"/>
      <c r="L116" s="61"/>
      <c r="M116" s="215"/>
      <c r="N116" s="42"/>
      <c r="O116" s="42"/>
      <c r="P116" s="42"/>
      <c r="Q116" s="42"/>
      <c r="R116" s="42"/>
      <c r="S116" s="42"/>
      <c r="T116" s="78"/>
      <c r="AT116" s="24" t="s">
        <v>195</v>
      </c>
      <c r="AU116" s="24" t="s">
        <v>84</v>
      </c>
    </row>
    <row r="117" spans="2:65" s="13" customFormat="1" ht="13.5">
      <c r="B117" s="227"/>
      <c r="C117" s="228"/>
      <c r="D117" s="213" t="s">
        <v>197</v>
      </c>
      <c r="E117" s="229" t="s">
        <v>30</v>
      </c>
      <c r="F117" s="230" t="s">
        <v>227</v>
      </c>
      <c r="G117" s="228"/>
      <c r="H117" s="229" t="s">
        <v>30</v>
      </c>
      <c r="I117" s="231"/>
      <c r="J117" s="228"/>
      <c r="K117" s="228"/>
      <c r="L117" s="232"/>
      <c r="M117" s="233"/>
      <c r="N117" s="234"/>
      <c r="O117" s="234"/>
      <c r="P117" s="234"/>
      <c r="Q117" s="234"/>
      <c r="R117" s="234"/>
      <c r="S117" s="234"/>
      <c r="T117" s="235"/>
      <c r="AT117" s="236" t="s">
        <v>197</v>
      </c>
      <c r="AU117" s="236" t="s">
        <v>84</v>
      </c>
      <c r="AV117" s="13" t="s">
        <v>82</v>
      </c>
      <c r="AW117" s="13" t="s">
        <v>37</v>
      </c>
      <c r="AX117" s="13" t="s">
        <v>74</v>
      </c>
      <c r="AY117" s="236" t="s">
        <v>186</v>
      </c>
    </row>
    <row r="118" spans="2:65" s="13" customFormat="1" ht="13.5">
      <c r="B118" s="227"/>
      <c r="C118" s="228"/>
      <c r="D118" s="213" t="s">
        <v>197</v>
      </c>
      <c r="E118" s="229" t="s">
        <v>30</v>
      </c>
      <c r="F118" s="230" t="s">
        <v>1630</v>
      </c>
      <c r="G118" s="228"/>
      <c r="H118" s="229" t="s">
        <v>30</v>
      </c>
      <c r="I118" s="231"/>
      <c r="J118" s="228"/>
      <c r="K118" s="228"/>
      <c r="L118" s="232"/>
      <c r="M118" s="233"/>
      <c r="N118" s="234"/>
      <c r="O118" s="234"/>
      <c r="P118" s="234"/>
      <c r="Q118" s="234"/>
      <c r="R118" s="234"/>
      <c r="S118" s="234"/>
      <c r="T118" s="235"/>
      <c r="AT118" s="236" t="s">
        <v>197</v>
      </c>
      <c r="AU118" s="236" t="s">
        <v>84</v>
      </c>
      <c r="AV118" s="13" t="s">
        <v>82</v>
      </c>
      <c r="AW118" s="13" t="s">
        <v>37</v>
      </c>
      <c r="AX118" s="13" t="s">
        <v>74</v>
      </c>
      <c r="AY118" s="236" t="s">
        <v>186</v>
      </c>
    </row>
    <row r="119" spans="2:65" s="12" customFormat="1" ht="13.5">
      <c r="B119" s="216"/>
      <c r="C119" s="217"/>
      <c r="D119" s="213" t="s">
        <v>197</v>
      </c>
      <c r="E119" s="218" t="s">
        <v>30</v>
      </c>
      <c r="F119" s="219" t="s">
        <v>1631</v>
      </c>
      <c r="G119" s="217"/>
      <c r="H119" s="220">
        <v>1.587</v>
      </c>
      <c r="I119" s="221"/>
      <c r="J119" s="217"/>
      <c r="K119" s="217"/>
      <c r="L119" s="222"/>
      <c r="M119" s="223"/>
      <c r="N119" s="224"/>
      <c r="O119" s="224"/>
      <c r="P119" s="224"/>
      <c r="Q119" s="224"/>
      <c r="R119" s="224"/>
      <c r="S119" s="224"/>
      <c r="T119" s="225"/>
      <c r="AT119" s="226" t="s">
        <v>197</v>
      </c>
      <c r="AU119" s="226" t="s">
        <v>84</v>
      </c>
      <c r="AV119" s="12" t="s">
        <v>84</v>
      </c>
      <c r="AW119" s="12" t="s">
        <v>37</v>
      </c>
      <c r="AX119" s="12" t="s">
        <v>74</v>
      </c>
      <c r="AY119" s="226" t="s">
        <v>186</v>
      </c>
    </row>
    <row r="120" spans="2:65" s="13" customFormat="1" ht="13.5">
      <c r="B120" s="227"/>
      <c r="C120" s="228"/>
      <c r="D120" s="213" t="s">
        <v>197</v>
      </c>
      <c r="E120" s="229" t="s">
        <v>30</v>
      </c>
      <c r="F120" s="230" t="s">
        <v>1504</v>
      </c>
      <c r="G120" s="228"/>
      <c r="H120" s="229" t="s">
        <v>30</v>
      </c>
      <c r="I120" s="231"/>
      <c r="J120" s="228"/>
      <c r="K120" s="228"/>
      <c r="L120" s="232"/>
      <c r="M120" s="233"/>
      <c r="N120" s="234"/>
      <c r="O120" s="234"/>
      <c r="P120" s="234"/>
      <c r="Q120" s="234"/>
      <c r="R120" s="234"/>
      <c r="S120" s="234"/>
      <c r="T120" s="235"/>
      <c r="AT120" s="236" t="s">
        <v>197</v>
      </c>
      <c r="AU120" s="236" t="s">
        <v>84</v>
      </c>
      <c r="AV120" s="13" t="s">
        <v>82</v>
      </c>
      <c r="AW120" s="13" t="s">
        <v>37</v>
      </c>
      <c r="AX120" s="13" t="s">
        <v>74</v>
      </c>
      <c r="AY120" s="236" t="s">
        <v>186</v>
      </c>
    </row>
    <row r="121" spans="2:65" s="12" customFormat="1" ht="13.5">
      <c r="B121" s="216"/>
      <c r="C121" s="217"/>
      <c r="D121" s="213" t="s">
        <v>197</v>
      </c>
      <c r="E121" s="218" t="s">
        <v>30</v>
      </c>
      <c r="F121" s="219" t="s">
        <v>1632</v>
      </c>
      <c r="G121" s="217"/>
      <c r="H121" s="220">
        <v>0.14399999999999999</v>
      </c>
      <c r="I121" s="221"/>
      <c r="J121" s="217"/>
      <c r="K121" s="217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197</v>
      </c>
      <c r="AU121" s="226" t="s">
        <v>84</v>
      </c>
      <c r="AV121" s="12" t="s">
        <v>84</v>
      </c>
      <c r="AW121" s="12" t="s">
        <v>37</v>
      </c>
      <c r="AX121" s="12" t="s">
        <v>74</v>
      </c>
      <c r="AY121" s="226" t="s">
        <v>186</v>
      </c>
    </row>
    <row r="122" spans="2:65" s="13" customFormat="1" ht="13.5">
      <c r="B122" s="227"/>
      <c r="C122" s="228"/>
      <c r="D122" s="213" t="s">
        <v>197</v>
      </c>
      <c r="E122" s="229" t="s">
        <v>30</v>
      </c>
      <c r="F122" s="230" t="s">
        <v>1506</v>
      </c>
      <c r="G122" s="228"/>
      <c r="H122" s="229" t="s">
        <v>30</v>
      </c>
      <c r="I122" s="231"/>
      <c r="J122" s="228"/>
      <c r="K122" s="228"/>
      <c r="L122" s="232"/>
      <c r="M122" s="233"/>
      <c r="N122" s="234"/>
      <c r="O122" s="234"/>
      <c r="P122" s="234"/>
      <c r="Q122" s="234"/>
      <c r="R122" s="234"/>
      <c r="S122" s="234"/>
      <c r="T122" s="235"/>
      <c r="AT122" s="236" t="s">
        <v>197</v>
      </c>
      <c r="AU122" s="236" t="s">
        <v>84</v>
      </c>
      <c r="AV122" s="13" t="s">
        <v>82</v>
      </c>
      <c r="AW122" s="13" t="s">
        <v>37</v>
      </c>
      <c r="AX122" s="13" t="s">
        <v>74</v>
      </c>
      <c r="AY122" s="236" t="s">
        <v>186</v>
      </c>
    </row>
    <row r="123" spans="2:65" s="12" customFormat="1" ht="13.5">
      <c r="B123" s="216"/>
      <c r="C123" s="217"/>
      <c r="D123" s="213" t="s">
        <v>197</v>
      </c>
      <c r="E123" s="218" t="s">
        <v>30</v>
      </c>
      <c r="F123" s="219" t="s">
        <v>1633</v>
      </c>
      <c r="G123" s="217"/>
      <c r="H123" s="220">
        <v>4.0590000000000002</v>
      </c>
      <c r="I123" s="221"/>
      <c r="J123" s="217"/>
      <c r="K123" s="217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197</v>
      </c>
      <c r="AU123" s="226" t="s">
        <v>84</v>
      </c>
      <c r="AV123" s="12" t="s">
        <v>84</v>
      </c>
      <c r="AW123" s="12" t="s">
        <v>37</v>
      </c>
      <c r="AX123" s="12" t="s">
        <v>74</v>
      </c>
      <c r="AY123" s="226" t="s">
        <v>186</v>
      </c>
    </row>
    <row r="124" spans="2:65" s="12" customFormat="1" ht="13.5">
      <c r="B124" s="216"/>
      <c r="C124" s="217"/>
      <c r="D124" s="213" t="s">
        <v>197</v>
      </c>
      <c r="E124" s="217"/>
      <c r="F124" s="219" t="s">
        <v>1635</v>
      </c>
      <c r="G124" s="217"/>
      <c r="H124" s="220">
        <v>2.895</v>
      </c>
      <c r="I124" s="221"/>
      <c r="J124" s="217"/>
      <c r="K124" s="217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197</v>
      </c>
      <c r="AU124" s="226" t="s">
        <v>84</v>
      </c>
      <c r="AV124" s="12" t="s">
        <v>84</v>
      </c>
      <c r="AW124" s="12" t="s">
        <v>6</v>
      </c>
      <c r="AX124" s="12" t="s">
        <v>82</v>
      </c>
      <c r="AY124" s="226" t="s">
        <v>186</v>
      </c>
    </row>
    <row r="125" spans="2:65" s="1" customFormat="1" ht="16.5" customHeight="1">
      <c r="B125" s="41"/>
      <c r="C125" s="201" t="s">
        <v>222</v>
      </c>
      <c r="D125" s="201" t="s">
        <v>188</v>
      </c>
      <c r="E125" s="202" t="s">
        <v>1512</v>
      </c>
      <c r="F125" s="203" t="s">
        <v>1513</v>
      </c>
      <c r="G125" s="204" t="s">
        <v>212</v>
      </c>
      <c r="H125" s="205">
        <v>27.788</v>
      </c>
      <c r="I125" s="206"/>
      <c r="J125" s="207">
        <f>ROUND(I125*H125,2)</f>
        <v>0</v>
      </c>
      <c r="K125" s="203" t="s">
        <v>192</v>
      </c>
      <c r="L125" s="61"/>
      <c r="M125" s="208" t="s">
        <v>30</v>
      </c>
      <c r="N125" s="209" t="s">
        <v>45</v>
      </c>
      <c r="O125" s="42"/>
      <c r="P125" s="210">
        <f>O125*H125</f>
        <v>0</v>
      </c>
      <c r="Q125" s="210">
        <v>0</v>
      </c>
      <c r="R125" s="210">
        <f>Q125*H125</f>
        <v>0</v>
      </c>
      <c r="S125" s="210">
        <v>0</v>
      </c>
      <c r="T125" s="211">
        <f>S125*H125</f>
        <v>0</v>
      </c>
      <c r="AR125" s="24" t="s">
        <v>193</v>
      </c>
      <c r="AT125" s="24" t="s">
        <v>188</v>
      </c>
      <c r="AU125" s="24" t="s">
        <v>84</v>
      </c>
      <c r="AY125" s="24" t="s">
        <v>186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24" t="s">
        <v>82</v>
      </c>
      <c r="BK125" s="212">
        <f>ROUND(I125*H125,2)</f>
        <v>0</v>
      </c>
      <c r="BL125" s="24" t="s">
        <v>193</v>
      </c>
      <c r="BM125" s="24" t="s">
        <v>1636</v>
      </c>
    </row>
    <row r="126" spans="2:65" s="1" customFormat="1" ht="27">
      <c r="B126" s="41"/>
      <c r="C126" s="63"/>
      <c r="D126" s="213" t="s">
        <v>195</v>
      </c>
      <c r="E126" s="63"/>
      <c r="F126" s="214" t="s">
        <v>1515</v>
      </c>
      <c r="G126" s="63"/>
      <c r="H126" s="63"/>
      <c r="I126" s="172"/>
      <c r="J126" s="63"/>
      <c r="K126" s="63"/>
      <c r="L126" s="61"/>
      <c r="M126" s="215"/>
      <c r="N126" s="42"/>
      <c r="O126" s="42"/>
      <c r="P126" s="42"/>
      <c r="Q126" s="42"/>
      <c r="R126" s="42"/>
      <c r="S126" s="42"/>
      <c r="T126" s="78"/>
      <c r="AT126" s="24" t="s">
        <v>195</v>
      </c>
      <c r="AU126" s="24" t="s">
        <v>84</v>
      </c>
    </row>
    <row r="127" spans="2:65" s="13" customFormat="1" ht="13.5">
      <c r="B127" s="227"/>
      <c r="C127" s="228"/>
      <c r="D127" s="213" t="s">
        <v>197</v>
      </c>
      <c r="E127" s="229" t="s">
        <v>30</v>
      </c>
      <c r="F127" s="230" t="s">
        <v>911</v>
      </c>
      <c r="G127" s="228"/>
      <c r="H127" s="229" t="s">
        <v>30</v>
      </c>
      <c r="I127" s="231"/>
      <c r="J127" s="228"/>
      <c r="K127" s="228"/>
      <c r="L127" s="232"/>
      <c r="M127" s="233"/>
      <c r="N127" s="234"/>
      <c r="O127" s="234"/>
      <c r="P127" s="234"/>
      <c r="Q127" s="234"/>
      <c r="R127" s="234"/>
      <c r="S127" s="234"/>
      <c r="T127" s="235"/>
      <c r="AT127" s="236" t="s">
        <v>197</v>
      </c>
      <c r="AU127" s="236" t="s">
        <v>84</v>
      </c>
      <c r="AV127" s="13" t="s">
        <v>82</v>
      </c>
      <c r="AW127" s="13" t="s">
        <v>37</v>
      </c>
      <c r="AX127" s="13" t="s">
        <v>74</v>
      </c>
      <c r="AY127" s="236" t="s">
        <v>186</v>
      </c>
    </row>
    <row r="128" spans="2:65" s="12" customFormat="1" ht="13.5">
      <c r="B128" s="216"/>
      <c r="C128" s="217"/>
      <c r="D128" s="213" t="s">
        <v>197</v>
      </c>
      <c r="E128" s="218" t="s">
        <v>30</v>
      </c>
      <c r="F128" s="219" t="s">
        <v>1637</v>
      </c>
      <c r="G128" s="217"/>
      <c r="H128" s="220">
        <v>27.788</v>
      </c>
      <c r="I128" s="221"/>
      <c r="J128" s="217"/>
      <c r="K128" s="217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197</v>
      </c>
      <c r="AU128" s="226" t="s">
        <v>84</v>
      </c>
      <c r="AV128" s="12" t="s">
        <v>84</v>
      </c>
      <c r="AW128" s="12" t="s">
        <v>37</v>
      </c>
      <c r="AX128" s="12" t="s">
        <v>74</v>
      </c>
      <c r="AY128" s="226" t="s">
        <v>186</v>
      </c>
    </row>
    <row r="129" spans="2:65" s="1" customFormat="1" ht="16.5" customHeight="1">
      <c r="B129" s="41"/>
      <c r="C129" s="201" t="s">
        <v>229</v>
      </c>
      <c r="D129" s="201" t="s">
        <v>188</v>
      </c>
      <c r="E129" s="202" t="s">
        <v>1517</v>
      </c>
      <c r="F129" s="203" t="s">
        <v>1518</v>
      </c>
      <c r="G129" s="204" t="s">
        <v>212</v>
      </c>
      <c r="H129" s="205">
        <v>13.894</v>
      </c>
      <c r="I129" s="206"/>
      <c r="J129" s="207">
        <f>ROUND(I129*H129,2)</f>
        <v>0</v>
      </c>
      <c r="K129" s="203" t="s">
        <v>192</v>
      </c>
      <c r="L129" s="61"/>
      <c r="M129" s="208" t="s">
        <v>30</v>
      </c>
      <c r="N129" s="209" t="s">
        <v>45</v>
      </c>
      <c r="O129" s="42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AR129" s="24" t="s">
        <v>193</v>
      </c>
      <c r="AT129" s="24" t="s">
        <v>188</v>
      </c>
      <c r="AU129" s="24" t="s">
        <v>84</v>
      </c>
      <c r="AY129" s="24" t="s">
        <v>186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24" t="s">
        <v>82</v>
      </c>
      <c r="BK129" s="212">
        <f>ROUND(I129*H129,2)</f>
        <v>0</v>
      </c>
      <c r="BL129" s="24" t="s">
        <v>193</v>
      </c>
      <c r="BM129" s="24" t="s">
        <v>1638</v>
      </c>
    </row>
    <row r="130" spans="2:65" s="1" customFormat="1" ht="27">
      <c r="B130" s="41"/>
      <c r="C130" s="63"/>
      <c r="D130" s="213" t="s">
        <v>195</v>
      </c>
      <c r="E130" s="63"/>
      <c r="F130" s="214" t="s">
        <v>1520</v>
      </c>
      <c r="G130" s="63"/>
      <c r="H130" s="63"/>
      <c r="I130" s="172"/>
      <c r="J130" s="63"/>
      <c r="K130" s="63"/>
      <c r="L130" s="61"/>
      <c r="M130" s="215"/>
      <c r="N130" s="42"/>
      <c r="O130" s="42"/>
      <c r="P130" s="42"/>
      <c r="Q130" s="42"/>
      <c r="R130" s="42"/>
      <c r="S130" s="42"/>
      <c r="T130" s="78"/>
      <c r="AT130" s="24" t="s">
        <v>195</v>
      </c>
      <c r="AU130" s="24" t="s">
        <v>84</v>
      </c>
    </row>
    <row r="131" spans="2:65" s="13" customFormat="1" ht="13.5">
      <c r="B131" s="227"/>
      <c r="C131" s="228"/>
      <c r="D131" s="213" t="s">
        <v>197</v>
      </c>
      <c r="E131" s="229" t="s">
        <v>30</v>
      </c>
      <c r="F131" s="230" t="s">
        <v>227</v>
      </c>
      <c r="G131" s="228"/>
      <c r="H131" s="229" t="s">
        <v>30</v>
      </c>
      <c r="I131" s="231"/>
      <c r="J131" s="228"/>
      <c r="K131" s="228"/>
      <c r="L131" s="232"/>
      <c r="M131" s="233"/>
      <c r="N131" s="234"/>
      <c r="O131" s="234"/>
      <c r="P131" s="234"/>
      <c r="Q131" s="234"/>
      <c r="R131" s="234"/>
      <c r="S131" s="234"/>
      <c r="T131" s="235"/>
      <c r="AT131" s="236" t="s">
        <v>197</v>
      </c>
      <c r="AU131" s="236" t="s">
        <v>84</v>
      </c>
      <c r="AV131" s="13" t="s">
        <v>82</v>
      </c>
      <c r="AW131" s="13" t="s">
        <v>37</v>
      </c>
      <c r="AX131" s="13" t="s">
        <v>74</v>
      </c>
      <c r="AY131" s="236" t="s">
        <v>186</v>
      </c>
    </row>
    <row r="132" spans="2:65" s="13" customFormat="1" ht="13.5">
      <c r="B132" s="227"/>
      <c r="C132" s="228"/>
      <c r="D132" s="213" t="s">
        <v>197</v>
      </c>
      <c r="E132" s="229" t="s">
        <v>30</v>
      </c>
      <c r="F132" s="230" t="s">
        <v>911</v>
      </c>
      <c r="G132" s="228"/>
      <c r="H132" s="229" t="s">
        <v>30</v>
      </c>
      <c r="I132" s="231"/>
      <c r="J132" s="228"/>
      <c r="K132" s="228"/>
      <c r="L132" s="232"/>
      <c r="M132" s="233"/>
      <c r="N132" s="234"/>
      <c r="O132" s="234"/>
      <c r="P132" s="234"/>
      <c r="Q132" s="234"/>
      <c r="R132" s="234"/>
      <c r="S132" s="234"/>
      <c r="T132" s="235"/>
      <c r="AT132" s="236" t="s">
        <v>197</v>
      </c>
      <c r="AU132" s="236" t="s">
        <v>84</v>
      </c>
      <c r="AV132" s="13" t="s">
        <v>82</v>
      </c>
      <c r="AW132" s="13" t="s">
        <v>37</v>
      </c>
      <c r="AX132" s="13" t="s">
        <v>74</v>
      </c>
      <c r="AY132" s="236" t="s">
        <v>186</v>
      </c>
    </row>
    <row r="133" spans="2:65" s="12" customFormat="1" ht="13.5">
      <c r="B133" s="216"/>
      <c r="C133" s="217"/>
      <c r="D133" s="213" t="s">
        <v>197</v>
      </c>
      <c r="E133" s="218" t="s">
        <v>30</v>
      </c>
      <c r="F133" s="219" t="s">
        <v>1637</v>
      </c>
      <c r="G133" s="217"/>
      <c r="H133" s="220">
        <v>27.788</v>
      </c>
      <c r="I133" s="221"/>
      <c r="J133" s="217"/>
      <c r="K133" s="217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197</v>
      </c>
      <c r="AU133" s="226" t="s">
        <v>84</v>
      </c>
      <c r="AV133" s="12" t="s">
        <v>84</v>
      </c>
      <c r="AW133" s="12" t="s">
        <v>37</v>
      </c>
      <c r="AX133" s="12" t="s">
        <v>74</v>
      </c>
      <c r="AY133" s="226" t="s">
        <v>186</v>
      </c>
    </row>
    <row r="134" spans="2:65" s="12" customFormat="1" ht="13.5">
      <c r="B134" s="216"/>
      <c r="C134" s="217"/>
      <c r="D134" s="213" t="s">
        <v>197</v>
      </c>
      <c r="E134" s="217"/>
      <c r="F134" s="219" t="s">
        <v>1639</v>
      </c>
      <c r="G134" s="217"/>
      <c r="H134" s="220">
        <v>13.894</v>
      </c>
      <c r="I134" s="221"/>
      <c r="J134" s="217"/>
      <c r="K134" s="217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197</v>
      </c>
      <c r="AU134" s="226" t="s">
        <v>84</v>
      </c>
      <c r="AV134" s="12" t="s">
        <v>84</v>
      </c>
      <c r="AW134" s="12" t="s">
        <v>6</v>
      </c>
      <c r="AX134" s="12" t="s">
        <v>82</v>
      </c>
      <c r="AY134" s="226" t="s">
        <v>186</v>
      </c>
    </row>
    <row r="135" spans="2:65" s="1" customFormat="1" ht="16.5" customHeight="1">
      <c r="B135" s="41"/>
      <c r="C135" s="201" t="s">
        <v>236</v>
      </c>
      <c r="D135" s="201" t="s">
        <v>188</v>
      </c>
      <c r="E135" s="202" t="s">
        <v>267</v>
      </c>
      <c r="F135" s="203" t="s">
        <v>268</v>
      </c>
      <c r="G135" s="204" t="s">
        <v>212</v>
      </c>
      <c r="H135" s="205">
        <v>473.64299999999997</v>
      </c>
      <c r="I135" s="206"/>
      <c r="J135" s="207">
        <f>ROUND(I135*H135,2)</f>
        <v>0</v>
      </c>
      <c r="K135" s="203" t="s">
        <v>192</v>
      </c>
      <c r="L135" s="61"/>
      <c r="M135" s="208" t="s">
        <v>30</v>
      </c>
      <c r="N135" s="209" t="s">
        <v>45</v>
      </c>
      <c r="O135" s="42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AR135" s="24" t="s">
        <v>193</v>
      </c>
      <c r="AT135" s="24" t="s">
        <v>188</v>
      </c>
      <c r="AU135" s="24" t="s">
        <v>84</v>
      </c>
      <c r="AY135" s="24" t="s">
        <v>186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24" t="s">
        <v>82</v>
      </c>
      <c r="BK135" s="212">
        <f>ROUND(I135*H135,2)</f>
        <v>0</v>
      </c>
      <c r="BL135" s="24" t="s">
        <v>193</v>
      </c>
      <c r="BM135" s="24" t="s">
        <v>1640</v>
      </c>
    </row>
    <row r="136" spans="2:65" s="1" customFormat="1" ht="40.5">
      <c r="B136" s="41"/>
      <c r="C136" s="63"/>
      <c r="D136" s="213" t="s">
        <v>195</v>
      </c>
      <c r="E136" s="63"/>
      <c r="F136" s="214" t="s">
        <v>270</v>
      </c>
      <c r="G136" s="63"/>
      <c r="H136" s="63"/>
      <c r="I136" s="172"/>
      <c r="J136" s="63"/>
      <c r="K136" s="63"/>
      <c r="L136" s="61"/>
      <c r="M136" s="215"/>
      <c r="N136" s="42"/>
      <c r="O136" s="42"/>
      <c r="P136" s="42"/>
      <c r="Q136" s="42"/>
      <c r="R136" s="42"/>
      <c r="S136" s="42"/>
      <c r="T136" s="78"/>
      <c r="AT136" s="24" t="s">
        <v>195</v>
      </c>
      <c r="AU136" s="24" t="s">
        <v>84</v>
      </c>
    </row>
    <row r="137" spans="2:65" s="13" customFormat="1" ht="13.5">
      <c r="B137" s="227"/>
      <c r="C137" s="228"/>
      <c r="D137" s="213" t="s">
        <v>197</v>
      </c>
      <c r="E137" s="229" t="s">
        <v>30</v>
      </c>
      <c r="F137" s="230" t="s">
        <v>904</v>
      </c>
      <c r="G137" s="228"/>
      <c r="H137" s="229" t="s">
        <v>30</v>
      </c>
      <c r="I137" s="231"/>
      <c r="J137" s="228"/>
      <c r="K137" s="228"/>
      <c r="L137" s="232"/>
      <c r="M137" s="233"/>
      <c r="N137" s="234"/>
      <c r="O137" s="234"/>
      <c r="P137" s="234"/>
      <c r="Q137" s="234"/>
      <c r="R137" s="234"/>
      <c r="S137" s="234"/>
      <c r="T137" s="235"/>
      <c r="AT137" s="236" t="s">
        <v>197</v>
      </c>
      <c r="AU137" s="236" t="s">
        <v>84</v>
      </c>
      <c r="AV137" s="13" t="s">
        <v>82</v>
      </c>
      <c r="AW137" s="13" t="s">
        <v>37</v>
      </c>
      <c r="AX137" s="13" t="s">
        <v>74</v>
      </c>
      <c r="AY137" s="236" t="s">
        <v>186</v>
      </c>
    </row>
    <row r="138" spans="2:65" s="13" customFormat="1" ht="13.5">
      <c r="B138" s="227"/>
      <c r="C138" s="228"/>
      <c r="D138" s="213" t="s">
        <v>197</v>
      </c>
      <c r="E138" s="229" t="s">
        <v>30</v>
      </c>
      <c r="F138" s="230" t="s">
        <v>1623</v>
      </c>
      <c r="G138" s="228"/>
      <c r="H138" s="229" t="s">
        <v>30</v>
      </c>
      <c r="I138" s="231"/>
      <c r="J138" s="228"/>
      <c r="K138" s="228"/>
      <c r="L138" s="232"/>
      <c r="M138" s="233"/>
      <c r="N138" s="234"/>
      <c r="O138" s="234"/>
      <c r="P138" s="234"/>
      <c r="Q138" s="234"/>
      <c r="R138" s="234"/>
      <c r="S138" s="234"/>
      <c r="T138" s="235"/>
      <c r="AT138" s="236" t="s">
        <v>197</v>
      </c>
      <c r="AU138" s="236" t="s">
        <v>84</v>
      </c>
      <c r="AV138" s="13" t="s">
        <v>82</v>
      </c>
      <c r="AW138" s="13" t="s">
        <v>37</v>
      </c>
      <c r="AX138" s="13" t="s">
        <v>74</v>
      </c>
      <c r="AY138" s="236" t="s">
        <v>186</v>
      </c>
    </row>
    <row r="139" spans="2:65" s="12" customFormat="1" ht="13.5">
      <c r="B139" s="216"/>
      <c r="C139" s="217"/>
      <c r="D139" s="213" t="s">
        <v>197</v>
      </c>
      <c r="E139" s="218" t="s">
        <v>30</v>
      </c>
      <c r="F139" s="219" t="s">
        <v>1624</v>
      </c>
      <c r="G139" s="217"/>
      <c r="H139" s="220">
        <v>99.213999999999999</v>
      </c>
      <c r="I139" s="221"/>
      <c r="J139" s="217"/>
      <c r="K139" s="217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197</v>
      </c>
      <c r="AU139" s="226" t="s">
        <v>84</v>
      </c>
      <c r="AV139" s="12" t="s">
        <v>84</v>
      </c>
      <c r="AW139" s="12" t="s">
        <v>37</v>
      </c>
      <c r="AX139" s="12" t="s">
        <v>74</v>
      </c>
      <c r="AY139" s="226" t="s">
        <v>186</v>
      </c>
    </row>
    <row r="140" spans="2:65" s="13" customFormat="1" ht="27">
      <c r="B140" s="227"/>
      <c r="C140" s="228"/>
      <c r="D140" s="213" t="s">
        <v>197</v>
      </c>
      <c r="E140" s="229" t="s">
        <v>30</v>
      </c>
      <c r="F140" s="230" t="s">
        <v>274</v>
      </c>
      <c r="G140" s="228"/>
      <c r="H140" s="229" t="s">
        <v>30</v>
      </c>
      <c r="I140" s="231"/>
      <c r="J140" s="228"/>
      <c r="K140" s="228"/>
      <c r="L140" s="232"/>
      <c r="M140" s="233"/>
      <c r="N140" s="234"/>
      <c r="O140" s="234"/>
      <c r="P140" s="234"/>
      <c r="Q140" s="234"/>
      <c r="R140" s="234"/>
      <c r="S140" s="234"/>
      <c r="T140" s="235"/>
      <c r="AT140" s="236" t="s">
        <v>197</v>
      </c>
      <c r="AU140" s="236" t="s">
        <v>84</v>
      </c>
      <c r="AV140" s="13" t="s">
        <v>82</v>
      </c>
      <c r="AW140" s="13" t="s">
        <v>37</v>
      </c>
      <c r="AX140" s="13" t="s">
        <v>74</v>
      </c>
      <c r="AY140" s="236" t="s">
        <v>186</v>
      </c>
    </row>
    <row r="141" spans="2:65" s="13" customFormat="1" ht="13.5">
      <c r="B141" s="227"/>
      <c r="C141" s="228"/>
      <c r="D141" s="213" t="s">
        <v>197</v>
      </c>
      <c r="E141" s="229" t="s">
        <v>30</v>
      </c>
      <c r="F141" s="230" t="s">
        <v>911</v>
      </c>
      <c r="G141" s="228"/>
      <c r="H141" s="229" t="s">
        <v>30</v>
      </c>
      <c r="I141" s="231"/>
      <c r="J141" s="228"/>
      <c r="K141" s="228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197</v>
      </c>
      <c r="AU141" s="236" t="s">
        <v>84</v>
      </c>
      <c r="AV141" s="13" t="s">
        <v>82</v>
      </c>
      <c r="AW141" s="13" t="s">
        <v>37</v>
      </c>
      <c r="AX141" s="13" t="s">
        <v>74</v>
      </c>
      <c r="AY141" s="236" t="s">
        <v>186</v>
      </c>
    </row>
    <row r="142" spans="2:65" s="12" customFormat="1" ht="13.5">
      <c r="B142" s="216"/>
      <c r="C142" s="217"/>
      <c r="D142" s="213" t="s">
        <v>197</v>
      </c>
      <c r="E142" s="218" t="s">
        <v>30</v>
      </c>
      <c r="F142" s="219" t="s">
        <v>1641</v>
      </c>
      <c r="G142" s="217"/>
      <c r="H142" s="220">
        <v>51.094999999999999</v>
      </c>
      <c r="I142" s="221"/>
      <c r="J142" s="217"/>
      <c r="K142" s="217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197</v>
      </c>
      <c r="AU142" s="226" t="s">
        <v>84</v>
      </c>
      <c r="AV142" s="12" t="s">
        <v>84</v>
      </c>
      <c r="AW142" s="12" t="s">
        <v>37</v>
      </c>
      <c r="AX142" s="12" t="s">
        <v>74</v>
      </c>
      <c r="AY142" s="226" t="s">
        <v>186</v>
      </c>
    </row>
    <row r="143" spans="2:65" s="13" customFormat="1" ht="13.5">
      <c r="B143" s="227"/>
      <c r="C143" s="228"/>
      <c r="D143" s="213" t="s">
        <v>197</v>
      </c>
      <c r="E143" s="229" t="s">
        <v>30</v>
      </c>
      <c r="F143" s="230" t="s">
        <v>1642</v>
      </c>
      <c r="G143" s="228"/>
      <c r="H143" s="229" t="s">
        <v>30</v>
      </c>
      <c r="I143" s="231"/>
      <c r="J143" s="228"/>
      <c r="K143" s="228"/>
      <c r="L143" s="232"/>
      <c r="M143" s="233"/>
      <c r="N143" s="234"/>
      <c r="O143" s="234"/>
      <c r="P143" s="234"/>
      <c r="Q143" s="234"/>
      <c r="R143" s="234"/>
      <c r="S143" s="234"/>
      <c r="T143" s="235"/>
      <c r="AT143" s="236" t="s">
        <v>197</v>
      </c>
      <c r="AU143" s="236" t="s">
        <v>84</v>
      </c>
      <c r="AV143" s="13" t="s">
        <v>82</v>
      </c>
      <c r="AW143" s="13" t="s">
        <v>37</v>
      </c>
      <c r="AX143" s="13" t="s">
        <v>74</v>
      </c>
      <c r="AY143" s="236" t="s">
        <v>186</v>
      </c>
    </row>
    <row r="144" spans="2:65" s="12" customFormat="1" ht="13.5">
      <c r="B144" s="216"/>
      <c r="C144" s="217"/>
      <c r="D144" s="213" t="s">
        <v>197</v>
      </c>
      <c r="E144" s="218" t="s">
        <v>30</v>
      </c>
      <c r="F144" s="219" t="s">
        <v>1643</v>
      </c>
      <c r="G144" s="217"/>
      <c r="H144" s="220">
        <v>101.042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197</v>
      </c>
      <c r="AU144" s="226" t="s">
        <v>84</v>
      </c>
      <c r="AV144" s="12" t="s">
        <v>84</v>
      </c>
      <c r="AW144" s="12" t="s">
        <v>37</v>
      </c>
      <c r="AX144" s="12" t="s">
        <v>74</v>
      </c>
      <c r="AY144" s="226" t="s">
        <v>186</v>
      </c>
    </row>
    <row r="145" spans="2:65" s="13" customFormat="1" ht="13.5">
      <c r="B145" s="227"/>
      <c r="C145" s="228"/>
      <c r="D145" s="213" t="s">
        <v>197</v>
      </c>
      <c r="E145" s="229" t="s">
        <v>30</v>
      </c>
      <c r="F145" s="230" t="s">
        <v>1644</v>
      </c>
      <c r="G145" s="228"/>
      <c r="H145" s="229" t="s">
        <v>30</v>
      </c>
      <c r="I145" s="231"/>
      <c r="J145" s="228"/>
      <c r="K145" s="228"/>
      <c r="L145" s="232"/>
      <c r="M145" s="233"/>
      <c r="N145" s="234"/>
      <c r="O145" s="234"/>
      <c r="P145" s="234"/>
      <c r="Q145" s="234"/>
      <c r="R145" s="234"/>
      <c r="S145" s="234"/>
      <c r="T145" s="235"/>
      <c r="AT145" s="236" t="s">
        <v>197</v>
      </c>
      <c r="AU145" s="236" t="s">
        <v>84</v>
      </c>
      <c r="AV145" s="13" t="s">
        <v>82</v>
      </c>
      <c r="AW145" s="13" t="s">
        <v>37</v>
      </c>
      <c r="AX145" s="13" t="s">
        <v>74</v>
      </c>
      <c r="AY145" s="236" t="s">
        <v>186</v>
      </c>
    </row>
    <row r="146" spans="2:65" s="12" customFormat="1" ht="13.5">
      <c r="B146" s="216"/>
      <c r="C146" s="217"/>
      <c r="D146" s="213" t="s">
        <v>197</v>
      </c>
      <c r="E146" s="218" t="s">
        <v>30</v>
      </c>
      <c r="F146" s="219" t="s">
        <v>1645</v>
      </c>
      <c r="G146" s="217"/>
      <c r="H146" s="220">
        <v>20.207999999999998</v>
      </c>
      <c r="I146" s="221"/>
      <c r="J146" s="217"/>
      <c r="K146" s="217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197</v>
      </c>
      <c r="AU146" s="226" t="s">
        <v>84</v>
      </c>
      <c r="AV146" s="12" t="s">
        <v>84</v>
      </c>
      <c r="AW146" s="12" t="s">
        <v>37</v>
      </c>
      <c r="AX146" s="12" t="s">
        <v>74</v>
      </c>
      <c r="AY146" s="226" t="s">
        <v>186</v>
      </c>
    </row>
    <row r="147" spans="2:65" s="13" customFormat="1" ht="13.5">
      <c r="B147" s="227"/>
      <c r="C147" s="228"/>
      <c r="D147" s="213" t="s">
        <v>197</v>
      </c>
      <c r="E147" s="229" t="s">
        <v>30</v>
      </c>
      <c r="F147" s="230" t="s">
        <v>1646</v>
      </c>
      <c r="G147" s="228"/>
      <c r="H147" s="229" t="s">
        <v>30</v>
      </c>
      <c r="I147" s="231"/>
      <c r="J147" s="228"/>
      <c r="K147" s="228"/>
      <c r="L147" s="232"/>
      <c r="M147" s="233"/>
      <c r="N147" s="234"/>
      <c r="O147" s="234"/>
      <c r="P147" s="234"/>
      <c r="Q147" s="234"/>
      <c r="R147" s="234"/>
      <c r="S147" s="234"/>
      <c r="T147" s="235"/>
      <c r="AT147" s="236" t="s">
        <v>197</v>
      </c>
      <c r="AU147" s="236" t="s">
        <v>84</v>
      </c>
      <c r="AV147" s="13" t="s">
        <v>82</v>
      </c>
      <c r="AW147" s="13" t="s">
        <v>37</v>
      </c>
      <c r="AX147" s="13" t="s">
        <v>74</v>
      </c>
      <c r="AY147" s="236" t="s">
        <v>186</v>
      </c>
    </row>
    <row r="148" spans="2:65" s="12" customFormat="1" ht="13.5">
      <c r="B148" s="216"/>
      <c r="C148" s="217"/>
      <c r="D148" s="213" t="s">
        <v>197</v>
      </c>
      <c r="E148" s="218" t="s">
        <v>30</v>
      </c>
      <c r="F148" s="219" t="s">
        <v>1647</v>
      </c>
      <c r="G148" s="217"/>
      <c r="H148" s="220">
        <v>50.521000000000001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197</v>
      </c>
      <c r="AU148" s="226" t="s">
        <v>84</v>
      </c>
      <c r="AV148" s="12" t="s">
        <v>84</v>
      </c>
      <c r="AW148" s="12" t="s">
        <v>37</v>
      </c>
      <c r="AX148" s="12" t="s">
        <v>74</v>
      </c>
      <c r="AY148" s="226" t="s">
        <v>186</v>
      </c>
    </row>
    <row r="149" spans="2:65" s="13" customFormat="1" ht="13.5">
      <c r="B149" s="227"/>
      <c r="C149" s="228"/>
      <c r="D149" s="213" t="s">
        <v>197</v>
      </c>
      <c r="E149" s="229" t="s">
        <v>30</v>
      </c>
      <c r="F149" s="230" t="s">
        <v>1648</v>
      </c>
      <c r="G149" s="228"/>
      <c r="H149" s="229" t="s">
        <v>30</v>
      </c>
      <c r="I149" s="231"/>
      <c r="J149" s="228"/>
      <c r="K149" s="228"/>
      <c r="L149" s="232"/>
      <c r="M149" s="233"/>
      <c r="N149" s="234"/>
      <c r="O149" s="234"/>
      <c r="P149" s="234"/>
      <c r="Q149" s="234"/>
      <c r="R149" s="234"/>
      <c r="S149" s="234"/>
      <c r="T149" s="235"/>
      <c r="AT149" s="236" t="s">
        <v>197</v>
      </c>
      <c r="AU149" s="236" t="s">
        <v>84</v>
      </c>
      <c r="AV149" s="13" t="s">
        <v>82</v>
      </c>
      <c r="AW149" s="13" t="s">
        <v>37</v>
      </c>
      <c r="AX149" s="13" t="s">
        <v>74</v>
      </c>
      <c r="AY149" s="236" t="s">
        <v>186</v>
      </c>
    </row>
    <row r="150" spans="2:65" s="12" customFormat="1" ht="13.5">
      <c r="B150" s="216"/>
      <c r="C150" s="217"/>
      <c r="D150" s="213" t="s">
        <v>197</v>
      </c>
      <c r="E150" s="218" t="s">
        <v>30</v>
      </c>
      <c r="F150" s="219" t="s">
        <v>1647</v>
      </c>
      <c r="G150" s="217"/>
      <c r="H150" s="220">
        <v>50.521000000000001</v>
      </c>
      <c r="I150" s="221"/>
      <c r="J150" s="217"/>
      <c r="K150" s="217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197</v>
      </c>
      <c r="AU150" s="226" t="s">
        <v>84</v>
      </c>
      <c r="AV150" s="12" t="s">
        <v>84</v>
      </c>
      <c r="AW150" s="12" t="s">
        <v>37</v>
      </c>
      <c r="AX150" s="12" t="s">
        <v>74</v>
      </c>
      <c r="AY150" s="226" t="s">
        <v>186</v>
      </c>
    </row>
    <row r="151" spans="2:65" s="13" customFormat="1" ht="13.5">
      <c r="B151" s="227"/>
      <c r="C151" s="228"/>
      <c r="D151" s="213" t="s">
        <v>197</v>
      </c>
      <c r="E151" s="229" t="s">
        <v>30</v>
      </c>
      <c r="F151" s="230" t="s">
        <v>1649</v>
      </c>
      <c r="G151" s="228"/>
      <c r="H151" s="229" t="s">
        <v>30</v>
      </c>
      <c r="I151" s="231"/>
      <c r="J151" s="228"/>
      <c r="K151" s="228"/>
      <c r="L151" s="232"/>
      <c r="M151" s="233"/>
      <c r="N151" s="234"/>
      <c r="O151" s="234"/>
      <c r="P151" s="234"/>
      <c r="Q151" s="234"/>
      <c r="R151" s="234"/>
      <c r="S151" s="234"/>
      <c r="T151" s="235"/>
      <c r="AT151" s="236" t="s">
        <v>197</v>
      </c>
      <c r="AU151" s="236" t="s">
        <v>84</v>
      </c>
      <c r="AV151" s="13" t="s">
        <v>82</v>
      </c>
      <c r="AW151" s="13" t="s">
        <v>37</v>
      </c>
      <c r="AX151" s="13" t="s">
        <v>74</v>
      </c>
      <c r="AY151" s="236" t="s">
        <v>186</v>
      </c>
    </row>
    <row r="152" spans="2:65" s="12" customFormat="1" ht="13.5">
      <c r="B152" s="216"/>
      <c r="C152" s="217"/>
      <c r="D152" s="213" t="s">
        <v>197</v>
      </c>
      <c r="E152" s="218" t="s">
        <v>30</v>
      </c>
      <c r="F152" s="219" t="s">
        <v>1650</v>
      </c>
      <c r="G152" s="217"/>
      <c r="H152" s="220">
        <v>101.042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197</v>
      </c>
      <c r="AU152" s="226" t="s">
        <v>84</v>
      </c>
      <c r="AV152" s="12" t="s">
        <v>84</v>
      </c>
      <c r="AW152" s="12" t="s">
        <v>37</v>
      </c>
      <c r="AX152" s="12" t="s">
        <v>74</v>
      </c>
      <c r="AY152" s="226" t="s">
        <v>186</v>
      </c>
    </row>
    <row r="153" spans="2:65" s="1" customFormat="1" ht="25.5" customHeight="1">
      <c r="B153" s="41"/>
      <c r="C153" s="201" t="s">
        <v>243</v>
      </c>
      <c r="D153" s="201" t="s">
        <v>188</v>
      </c>
      <c r="E153" s="202" t="s">
        <v>283</v>
      </c>
      <c r="F153" s="203" t="s">
        <v>284</v>
      </c>
      <c r="G153" s="204" t="s">
        <v>212</v>
      </c>
      <c r="H153" s="205">
        <v>127.831</v>
      </c>
      <c r="I153" s="206"/>
      <c r="J153" s="207">
        <f>ROUND(I153*H153,2)</f>
        <v>0</v>
      </c>
      <c r="K153" s="203" t="s">
        <v>30</v>
      </c>
      <c r="L153" s="61"/>
      <c r="M153" s="208" t="s">
        <v>30</v>
      </c>
      <c r="N153" s="209" t="s">
        <v>45</v>
      </c>
      <c r="O153" s="42"/>
      <c r="P153" s="210">
        <f>O153*H153</f>
        <v>0</v>
      </c>
      <c r="Q153" s="210">
        <v>0</v>
      </c>
      <c r="R153" s="210">
        <f>Q153*H153</f>
        <v>0</v>
      </c>
      <c r="S153" s="210">
        <v>0</v>
      </c>
      <c r="T153" s="211">
        <f>S153*H153</f>
        <v>0</v>
      </c>
      <c r="AR153" s="24" t="s">
        <v>193</v>
      </c>
      <c r="AT153" s="24" t="s">
        <v>188</v>
      </c>
      <c r="AU153" s="24" t="s">
        <v>84</v>
      </c>
      <c r="AY153" s="24" t="s">
        <v>186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24" t="s">
        <v>82</v>
      </c>
      <c r="BK153" s="212">
        <f>ROUND(I153*H153,2)</f>
        <v>0</v>
      </c>
      <c r="BL153" s="24" t="s">
        <v>193</v>
      </c>
      <c r="BM153" s="24" t="s">
        <v>1651</v>
      </c>
    </row>
    <row r="154" spans="2:65" s="1" customFormat="1" ht="27">
      <c r="B154" s="41"/>
      <c r="C154" s="63"/>
      <c r="D154" s="213" t="s">
        <v>195</v>
      </c>
      <c r="E154" s="63"/>
      <c r="F154" s="214" t="s">
        <v>284</v>
      </c>
      <c r="G154" s="63"/>
      <c r="H154" s="63"/>
      <c r="I154" s="172"/>
      <c r="J154" s="63"/>
      <c r="K154" s="63"/>
      <c r="L154" s="61"/>
      <c r="M154" s="215"/>
      <c r="N154" s="42"/>
      <c r="O154" s="42"/>
      <c r="P154" s="42"/>
      <c r="Q154" s="42"/>
      <c r="R154" s="42"/>
      <c r="S154" s="42"/>
      <c r="T154" s="78"/>
      <c r="AT154" s="24" t="s">
        <v>195</v>
      </c>
      <c r="AU154" s="24" t="s">
        <v>84</v>
      </c>
    </row>
    <row r="155" spans="2:65" s="13" customFormat="1" ht="13.5">
      <c r="B155" s="227"/>
      <c r="C155" s="228"/>
      <c r="D155" s="213" t="s">
        <v>197</v>
      </c>
      <c r="E155" s="229" t="s">
        <v>30</v>
      </c>
      <c r="F155" s="230" t="s">
        <v>1623</v>
      </c>
      <c r="G155" s="228"/>
      <c r="H155" s="229" t="s">
        <v>30</v>
      </c>
      <c r="I155" s="231"/>
      <c r="J155" s="228"/>
      <c r="K155" s="228"/>
      <c r="L155" s="232"/>
      <c r="M155" s="233"/>
      <c r="N155" s="234"/>
      <c r="O155" s="234"/>
      <c r="P155" s="234"/>
      <c r="Q155" s="234"/>
      <c r="R155" s="234"/>
      <c r="S155" s="234"/>
      <c r="T155" s="235"/>
      <c r="AT155" s="236" t="s">
        <v>197</v>
      </c>
      <c r="AU155" s="236" t="s">
        <v>84</v>
      </c>
      <c r="AV155" s="13" t="s">
        <v>82</v>
      </c>
      <c r="AW155" s="13" t="s">
        <v>37</v>
      </c>
      <c r="AX155" s="13" t="s">
        <v>74</v>
      </c>
      <c r="AY155" s="236" t="s">
        <v>186</v>
      </c>
    </row>
    <row r="156" spans="2:65" s="12" customFormat="1" ht="13.5">
      <c r="B156" s="216"/>
      <c r="C156" s="217"/>
      <c r="D156" s="213" t="s">
        <v>197</v>
      </c>
      <c r="E156" s="218" t="s">
        <v>30</v>
      </c>
      <c r="F156" s="219" t="s">
        <v>1626</v>
      </c>
      <c r="G156" s="217"/>
      <c r="H156" s="220">
        <v>94.253</v>
      </c>
      <c r="I156" s="221"/>
      <c r="J156" s="217"/>
      <c r="K156" s="217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197</v>
      </c>
      <c r="AU156" s="226" t="s">
        <v>84</v>
      </c>
      <c r="AV156" s="12" t="s">
        <v>84</v>
      </c>
      <c r="AW156" s="12" t="s">
        <v>37</v>
      </c>
      <c r="AX156" s="12" t="s">
        <v>74</v>
      </c>
      <c r="AY156" s="226" t="s">
        <v>186</v>
      </c>
    </row>
    <row r="157" spans="2:65" s="13" customFormat="1" ht="13.5">
      <c r="B157" s="227"/>
      <c r="C157" s="228"/>
      <c r="D157" s="213" t="s">
        <v>197</v>
      </c>
      <c r="E157" s="229" t="s">
        <v>30</v>
      </c>
      <c r="F157" s="230" t="s">
        <v>1630</v>
      </c>
      <c r="G157" s="228"/>
      <c r="H157" s="229" t="s">
        <v>30</v>
      </c>
      <c r="I157" s="231"/>
      <c r="J157" s="228"/>
      <c r="K157" s="228"/>
      <c r="L157" s="232"/>
      <c r="M157" s="233"/>
      <c r="N157" s="234"/>
      <c r="O157" s="234"/>
      <c r="P157" s="234"/>
      <c r="Q157" s="234"/>
      <c r="R157" s="234"/>
      <c r="S157" s="234"/>
      <c r="T157" s="235"/>
      <c r="AT157" s="236" t="s">
        <v>197</v>
      </c>
      <c r="AU157" s="236" t="s">
        <v>84</v>
      </c>
      <c r="AV157" s="13" t="s">
        <v>82</v>
      </c>
      <c r="AW157" s="13" t="s">
        <v>37</v>
      </c>
      <c r="AX157" s="13" t="s">
        <v>74</v>
      </c>
      <c r="AY157" s="236" t="s">
        <v>186</v>
      </c>
    </row>
    <row r="158" spans="2:65" s="12" customFormat="1" ht="13.5">
      <c r="B158" s="216"/>
      <c r="C158" s="217"/>
      <c r="D158" s="213" t="s">
        <v>197</v>
      </c>
      <c r="E158" s="218" t="s">
        <v>30</v>
      </c>
      <c r="F158" s="219" t="s">
        <v>1631</v>
      </c>
      <c r="G158" s="217"/>
      <c r="H158" s="220">
        <v>1.587</v>
      </c>
      <c r="I158" s="221"/>
      <c r="J158" s="217"/>
      <c r="K158" s="217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197</v>
      </c>
      <c r="AU158" s="226" t="s">
        <v>84</v>
      </c>
      <c r="AV158" s="12" t="s">
        <v>84</v>
      </c>
      <c r="AW158" s="12" t="s">
        <v>37</v>
      </c>
      <c r="AX158" s="12" t="s">
        <v>74</v>
      </c>
      <c r="AY158" s="226" t="s">
        <v>186</v>
      </c>
    </row>
    <row r="159" spans="2:65" s="13" customFormat="1" ht="13.5">
      <c r="B159" s="227"/>
      <c r="C159" s="228"/>
      <c r="D159" s="213" t="s">
        <v>197</v>
      </c>
      <c r="E159" s="229" t="s">
        <v>30</v>
      </c>
      <c r="F159" s="230" t="s">
        <v>1504</v>
      </c>
      <c r="G159" s="228"/>
      <c r="H159" s="229" t="s">
        <v>30</v>
      </c>
      <c r="I159" s="231"/>
      <c r="J159" s="228"/>
      <c r="K159" s="228"/>
      <c r="L159" s="232"/>
      <c r="M159" s="233"/>
      <c r="N159" s="234"/>
      <c r="O159" s="234"/>
      <c r="P159" s="234"/>
      <c r="Q159" s="234"/>
      <c r="R159" s="234"/>
      <c r="S159" s="234"/>
      <c r="T159" s="235"/>
      <c r="AT159" s="236" t="s">
        <v>197</v>
      </c>
      <c r="AU159" s="236" t="s">
        <v>84</v>
      </c>
      <c r="AV159" s="13" t="s">
        <v>82</v>
      </c>
      <c r="AW159" s="13" t="s">
        <v>37</v>
      </c>
      <c r="AX159" s="13" t="s">
        <v>74</v>
      </c>
      <c r="AY159" s="236" t="s">
        <v>186</v>
      </c>
    </row>
    <row r="160" spans="2:65" s="12" customFormat="1" ht="13.5">
      <c r="B160" s="216"/>
      <c r="C160" s="217"/>
      <c r="D160" s="213" t="s">
        <v>197</v>
      </c>
      <c r="E160" s="218" t="s">
        <v>30</v>
      </c>
      <c r="F160" s="219" t="s">
        <v>1632</v>
      </c>
      <c r="G160" s="217"/>
      <c r="H160" s="220">
        <v>0.14399999999999999</v>
      </c>
      <c r="I160" s="221"/>
      <c r="J160" s="217"/>
      <c r="K160" s="217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197</v>
      </c>
      <c r="AU160" s="226" t="s">
        <v>84</v>
      </c>
      <c r="AV160" s="12" t="s">
        <v>84</v>
      </c>
      <c r="AW160" s="12" t="s">
        <v>37</v>
      </c>
      <c r="AX160" s="12" t="s">
        <v>74</v>
      </c>
      <c r="AY160" s="226" t="s">
        <v>186</v>
      </c>
    </row>
    <row r="161" spans="2:65" s="13" customFormat="1" ht="13.5">
      <c r="B161" s="227"/>
      <c r="C161" s="228"/>
      <c r="D161" s="213" t="s">
        <v>197</v>
      </c>
      <c r="E161" s="229" t="s">
        <v>30</v>
      </c>
      <c r="F161" s="230" t="s">
        <v>1506</v>
      </c>
      <c r="G161" s="228"/>
      <c r="H161" s="229" t="s">
        <v>30</v>
      </c>
      <c r="I161" s="231"/>
      <c r="J161" s="228"/>
      <c r="K161" s="228"/>
      <c r="L161" s="232"/>
      <c r="M161" s="233"/>
      <c r="N161" s="234"/>
      <c r="O161" s="234"/>
      <c r="P161" s="234"/>
      <c r="Q161" s="234"/>
      <c r="R161" s="234"/>
      <c r="S161" s="234"/>
      <c r="T161" s="235"/>
      <c r="AT161" s="236" t="s">
        <v>197</v>
      </c>
      <c r="AU161" s="236" t="s">
        <v>84</v>
      </c>
      <c r="AV161" s="13" t="s">
        <v>82</v>
      </c>
      <c r="AW161" s="13" t="s">
        <v>37</v>
      </c>
      <c r="AX161" s="13" t="s">
        <v>74</v>
      </c>
      <c r="AY161" s="236" t="s">
        <v>186</v>
      </c>
    </row>
    <row r="162" spans="2:65" s="12" customFormat="1" ht="13.5">
      <c r="B162" s="216"/>
      <c r="C162" s="217"/>
      <c r="D162" s="213" t="s">
        <v>197</v>
      </c>
      <c r="E162" s="218" t="s">
        <v>30</v>
      </c>
      <c r="F162" s="219" t="s">
        <v>1633</v>
      </c>
      <c r="G162" s="217"/>
      <c r="H162" s="220">
        <v>4.0590000000000002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197</v>
      </c>
      <c r="AU162" s="226" t="s">
        <v>84</v>
      </c>
      <c r="AV162" s="12" t="s">
        <v>84</v>
      </c>
      <c r="AW162" s="12" t="s">
        <v>37</v>
      </c>
      <c r="AX162" s="12" t="s">
        <v>74</v>
      </c>
      <c r="AY162" s="226" t="s">
        <v>186</v>
      </c>
    </row>
    <row r="163" spans="2:65" s="13" customFormat="1" ht="13.5">
      <c r="B163" s="227"/>
      <c r="C163" s="228"/>
      <c r="D163" s="213" t="s">
        <v>197</v>
      </c>
      <c r="E163" s="229" t="s">
        <v>30</v>
      </c>
      <c r="F163" s="230" t="s">
        <v>911</v>
      </c>
      <c r="G163" s="228"/>
      <c r="H163" s="229" t="s">
        <v>30</v>
      </c>
      <c r="I163" s="231"/>
      <c r="J163" s="228"/>
      <c r="K163" s="228"/>
      <c r="L163" s="232"/>
      <c r="M163" s="233"/>
      <c r="N163" s="234"/>
      <c r="O163" s="234"/>
      <c r="P163" s="234"/>
      <c r="Q163" s="234"/>
      <c r="R163" s="234"/>
      <c r="S163" s="234"/>
      <c r="T163" s="235"/>
      <c r="AT163" s="236" t="s">
        <v>197</v>
      </c>
      <c r="AU163" s="236" t="s">
        <v>84</v>
      </c>
      <c r="AV163" s="13" t="s">
        <v>82</v>
      </c>
      <c r="AW163" s="13" t="s">
        <v>37</v>
      </c>
      <c r="AX163" s="13" t="s">
        <v>74</v>
      </c>
      <c r="AY163" s="236" t="s">
        <v>186</v>
      </c>
    </row>
    <row r="164" spans="2:65" s="12" customFormat="1" ht="13.5">
      <c r="B164" s="216"/>
      <c r="C164" s="217"/>
      <c r="D164" s="213" t="s">
        <v>197</v>
      </c>
      <c r="E164" s="218" t="s">
        <v>30</v>
      </c>
      <c r="F164" s="219" t="s">
        <v>1637</v>
      </c>
      <c r="G164" s="217"/>
      <c r="H164" s="220">
        <v>27.788</v>
      </c>
      <c r="I164" s="221"/>
      <c r="J164" s="217"/>
      <c r="K164" s="217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197</v>
      </c>
      <c r="AU164" s="226" t="s">
        <v>84</v>
      </c>
      <c r="AV164" s="12" t="s">
        <v>84</v>
      </c>
      <c r="AW164" s="12" t="s">
        <v>37</v>
      </c>
      <c r="AX164" s="12" t="s">
        <v>74</v>
      </c>
      <c r="AY164" s="226" t="s">
        <v>186</v>
      </c>
    </row>
    <row r="165" spans="2:65" s="1" customFormat="1" ht="16.5" customHeight="1">
      <c r="B165" s="41"/>
      <c r="C165" s="201" t="s">
        <v>249</v>
      </c>
      <c r="D165" s="201" t="s">
        <v>188</v>
      </c>
      <c r="E165" s="202" t="s">
        <v>287</v>
      </c>
      <c r="F165" s="203" t="s">
        <v>288</v>
      </c>
      <c r="G165" s="204" t="s">
        <v>212</v>
      </c>
      <c r="H165" s="205">
        <v>187.215</v>
      </c>
      <c r="I165" s="206"/>
      <c r="J165" s="207">
        <f>ROUND(I165*H165,2)</f>
        <v>0</v>
      </c>
      <c r="K165" s="203" t="s">
        <v>192</v>
      </c>
      <c r="L165" s="61"/>
      <c r="M165" s="208" t="s">
        <v>30</v>
      </c>
      <c r="N165" s="209" t="s">
        <v>45</v>
      </c>
      <c r="O165" s="42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AR165" s="24" t="s">
        <v>193</v>
      </c>
      <c r="AT165" s="24" t="s">
        <v>188</v>
      </c>
      <c r="AU165" s="24" t="s">
        <v>84</v>
      </c>
      <c r="AY165" s="24" t="s">
        <v>186</v>
      </c>
      <c r="BE165" s="212">
        <f>IF(N165="základní",J165,0)</f>
        <v>0</v>
      </c>
      <c r="BF165" s="212">
        <f>IF(N165="snížená",J165,0)</f>
        <v>0</v>
      </c>
      <c r="BG165" s="212">
        <f>IF(N165="zákl. přenesená",J165,0)</f>
        <v>0</v>
      </c>
      <c r="BH165" s="212">
        <f>IF(N165="sníž. přenesená",J165,0)</f>
        <v>0</v>
      </c>
      <c r="BI165" s="212">
        <f>IF(N165="nulová",J165,0)</f>
        <v>0</v>
      </c>
      <c r="BJ165" s="24" t="s">
        <v>82</v>
      </c>
      <c r="BK165" s="212">
        <f>ROUND(I165*H165,2)</f>
        <v>0</v>
      </c>
      <c r="BL165" s="24" t="s">
        <v>193</v>
      </c>
      <c r="BM165" s="24" t="s">
        <v>1652</v>
      </c>
    </row>
    <row r="166" spans="2:65" s="1" customFormat="1" ht="27">
      <c r="B166" s="41"/>
      <c r="C166" s="63"/>
      <c r="D166" s="213" t="s">
        <v>195</v>
      </c>
      <c r="E166" s="63"/>
      <c r="F166" s="214" t="s">
        <v>290</v>
      </c>
      <c r="G166" s="63"/>
      <c r="H166" s="63"/>
      <c r="I166" s="172"/>
      <c r="J166" s="63"/>
      <c r="K166" s="63"/>
      <c r="L166" s="61"/>
      <c r="M166" s="215"/>
      <c r="N166" s="42"/>
      <c r="O166" s="42"/>
      <c r="P166" s="42"/>
      <c r="Q166" s="42"/>
      <c r="R166" s="42"/>
      <c r="S166" s="42"/>
      <c r="T166" s="78"/>
      <c r="AT166" s="24" t="s">
        <v>195</v>
      </c>
      <c r="AU166" s="24" t="s">
        <v>84</v>
      </c>
    </row>
    <row r="167" spans="2:65" s="13" customFormat="1" ht="27">
      <c r="B167" s="227"/>
      <c r="C167" s="228"/>
      <c r="D167" s="213" t="s">
        <v>197</v>
      </c>
      <c r="E167" s="229" t="s">
        <v>30</v>
      </c>
      <c r="F167" s="230" t="s">
        <v>274</v>
      </c>
      <c r="G167" s="228"/>
      <c r="H167" s="229" t="s">
        <v>30</v>
      </c>
      <c r="I167" s="231"/>
      <c r="J167" s="228"/>
      <c r="K167" s="228"/>
      <c r="L167" s="232"/>
      <c r="M167" s="233"/>
      <c r="N167" s="234"/>
      <c r="O167" s="234"/>
      <c r="P167" s="234"/>
      <c r="Q167" s="234"/>
      <c r="R167" s="234"/>
      <c r="S167" s="234"/>
      <c r="T167" s="235"/>
      <c r="AT167" s="236" t="s">
        <v>197</v>
      </c>
      <c r="AU167" s="236" t="s">
        <v>84</v>
      </c>
      <c r="AV167" s="13" t="s">
        <v>82</v>
      </c>
      <c r="AW167" s="13" t="s">
        <v>37</v>
      </c>
      <c r="AX167" s="13" t="s">
        <v>74</v>
      </c>
      <c r="AY167" s="236" t="s">
        <v>186</v>
      </c>
    </row>
    <row r="168" spans="2:65" s="13" customFormat="1" ht="13.5">
      <c r="B168" s="227"/>
      <c r="C168" s="228"/>
      <c r="D168" s="213" t="s">
        <v>197</v>
      </c>
      <c r="E168" s="229" t="s">
        <v>30</v>
      </c>
      <c r="F168" s="230" t="s">
        <v>911</v>
      </c>
      <c r="G168" s="228"/>
      <c r="H168" s="229" t="s">
        <v>30</v>
      </c>
      <c r="I168" s="231"/>
      <c r="J168" s="228"/>
      <c r="K168" s="228"/>
      <c r="L168" s="232"/>
      <c r="M168" s="233"/>
      <c r="N168" s="234"/>
      <c r="O168" s="234"/>
      <c r="P168" s="234"/>
      <c r="Q168" s="234"/>
      <c r="R168" s="234"/>
      <c r="S168" s="234"/>
      <c r="T168" s="235"/>
      <c r="AT168" s="236" t="s">
        <v>197</v>
      </c>
      <c r="AU168" s="236" t="s">
        <v>84</v>
      </c>
      <c r="AV168" s="13" t="s">
        <v>82</v>
      </c>
      <c r="AW168" s="13" t="s">
        <v>37</v>
      </c>
      <c r="AX168" s="13" t="s">
        <v>74</v>
      </c>
      <c r="AY168" s="236" t="s">
        <v>186</v>
      </c>
    </row>
    <row r="169" spans="2:65" s="12" customFormat="1" ht="13.5">
      <c r="B169" s="216"/>
      <c r="C169" s="217"/>
      <c r="D169" s="213" t="s">
        <v>197</v>
      </c>
      <c r="E169" s="218" t="s">
        <v>30</v>
      </c>
      <c r="F169" s="219" t="s">
        <v>1653</v>
      </c>
      <c r="G169" s="217"/>
      <c r="H169" s="220">
        <v>25.547000000000001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197</v>
      </c>
      <c r="AU169" s="226" t="s">
        <v>84</v>
      </c>
      <c r="AV169" s="12" t="s">
        <v>84</v>
      </c>
      <c r="AW169" s="12" t="s">
        <v>37</v>
      </c>
      <c r="AX169" s="12" t="s">
        <v>74</v>
      </c>
      <c r="AY169" s="226" t="s">
        <v>186</v>
      </c>
    </row>
    <row r="170" spans="2:65" s="13" customFormat="1" ht="13.5">
      <c r="B170" s="227"/>
      <c r="C170" s="228"/>
      <c r="D170" s="213" t="s">
        <v>197</v>
      </c>
      <c r="E170" s="229" t="s">
        <v>30</v>
      </c>
      <c r="F170" s="230" t="s">
        <v>1642</v>
      </c>
      <c r="G170" s="228"/>
      <c r="H170" s="229" t="s">
        <v>30</v>
      </c>
      <c r="I170" s="231"/>
      <c r="J170" s="228"/>
      <c r="K170" s="228"/>
      <c r="L170" s="232"/>
      <c r="M170" s="233"/>
      <c r="N170" s="234"/>
      <c r="O170" s="234"/>
      <c r="P170" s="234"/>
      <c r="Q170" s="234"/>
      <c r="R170" s="234"/>
      <c r="S170" s="234"/>
      <c r="T170" s="235"/>
      <c r="AT170" s="236" t="s">
        <v>197</v>
      </c>
      <c r="AU170" s="236" t="s">
        <v>84</v>
      </c>
      <c r="AV170" s="13" t="s">
        <v>82</v>
      </c>
      <c r="AW170" s="13" t="s">
        <v>37</v>
      </c>
      <c r="AX170" s="13" t="s">
        <v>74</v>
      </c>
      <c r="AY170" s="236" t="s">
        <v>186</v>
      </c>
    </row>
    <row r="171" spans="2:65" s="12" customFormat="1" ht="13.5">
      <c r="B171" s="216"/>
      <c r="C171" s="217"/>
      <c r="D171" s="213" t="s">
        <v>197</v>
      </c>
      <c r="E171" s="218" t="s">
        <v>30</v>
      </c>
      <c r="F171" s="219" t="s">
        <v>1654</v>
      </c>
      <c r="G171" s="217"/>
      <c r="H171" s="220">
        <v>50.521000000000001</v>
      </c>
      <c r="I171" s="221"/>
      <c r="J171" s="217"/>
      <c r="K171" s="217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197</v>
      </c>
      <c r="AU171" s="226" t="s">
        <v>84</v>
      </c>
      <c r="AV171" s="12" t="s">
        <v>84</v>
      </c>
      <c r="AW171" s="12" t="s">
        <v>37</v>
      </c>
      <c r="AX171" s="12" t="s">
        <v>74</v>
      </c>
      <c r="AY171" s="226" t="s">
        <v>186</v>
      </c>
    </row>
    <row r="172" spans="2:65" s="13" customFormat="1" ht="13.5">
      <c r="B172" s="227"/>
      <c r="C172" s="228"/>
      <c r="D172" s="213" t="s">
        <v>197</v>
      </c>
      <c r="E172" s="229" t="s">
        <v>30</v>
      </c>
      <c r="F172" s="230" t="s">
        <v>1644</v>
      </c>
      <c r="G172" s="228"/>
      <c r="H172" s="229" t="s">
        <v>30</v>
      </c>
      <c r="I172" s="231"/>
      <c r="J172" s="228"/>
      <c r="K172" s="228"/>
      <c r="L172" s="232"/>
      <c r="M172" s="233"/>
      <c r="N172" s="234"/>
      <c r="O172" s="234"/>
      <c r="P172" s="234"/>
      <c r="Q172" s="234"/>
      <c r="R172" s="234"/>
      <c r="S172" s="234"/>
      <c r="T172" s="235"/>
      <c r="AT172" s="236" t="s">
        <v>197</v>
      </c>
      <c r="AU172" s="236" t="s">
        <v>84</v>
      </c>
      <c r="AV172" s="13" t="s">
        <v>82</v>
      </c>
      <c r="AW172" s="13" t="s">
        <v>37</v>
      </c>
      <c r="AX172" s="13" t="s">
        <v>74</v>
      </c>
      <c r="AY172" s="236" t="s">
        <v>186</v>
      </c>
    </row>
    <row r="173" spans="2:65" s="12" customFormat="1" ht="13.5">
      <c r="B173" s="216"/>
      <c r="C173" s="217"/>
      <c r="D173" s="213" t="s">
        <v>197</v>
      </c>
      <c r="E173" s="218" t="s">
        <v>30</v>
      </c>
      <c r="F173" s="219" t="s">
        <v>1655</v>
      </c>
      <c r="G173" s="217"/>
      <c r="H173" s="220">
        <v>10.103999999999999</v>
      </c>
      <c r="I173" s="221"/>
      <c r="J173" s="217"/>
      <c r="K173" s="217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197</v>
      </c>
      <c r="AU173" s="226" t="s">
        <v>84</v>
      </c>
      <c r="AV173" s="12" t="s">
        <v>84</v>
      </c>
      <c r="AW173" s="12" t="s">
        <v>37</v>
      </c>
      <c r="AX173" s="12" t="s">
        <v>74</v>
      </c>
      <c r="AY173" s="226" t="s">
        <v>186</v>
      </c>
    </row>
    <row r="174" spans="2:65" s="13" customFormat="1" ht="13.5">
      <c r="B174" s="227"/>
      <c r="C174" s="228"/>
      <c r="D174" s="213" t="s">
        <v>197</v>
      </c>
      <c r="E174" s="229" t="s">
        <v>30</v>
      </c>
      <c r="F174" s="230" t="s">
        <v>1646</v>
      </c>
      <c r="G174" s="228"/>
      <c r="H174" s="229" t="s">
        <v>30</v>
      </c>
      <c r="I174" s="231"/>
      <c r="J174" s="228"/>
      <c r="K174" s="228"/>
      <c r="L174" s="232"/>
      <c r="M174" s="233"/>
      <c r="N174" s="234"/>
      <c r="O174" s="234"/>
      <c r="P174" s="234"/>
      <c r="Q174" s="234"/>
      <c r="R174" s="234"/>
      <c r="S174" s="234"/>
      <c r="T174" s="235"/>
      <c r="AT174" s="236" t="s">
        <v>197</v>
      </c>
      <c r="AU174" s="236" t="s">
        <v>84</v>
      </c>
      <c r="AV174" s="13" t="s">
        <v>82</v>
      </c>
      <c r="AW174" s="13" t="s">
        <v>37</v>
      </c>
      <c r="AX174" s="13" t="s">
        <v>74</v>
      </c>
      <c r="AY174" s="236" t="s">
        <v>186</v>
      </c>
    </row>
    <row r="175" spans="2:65" s="12" customFormat="1" ht="13.5">
      <c r="B175" s="216"/>
      <c r="C175" s="217"/>
      <c r="D175" s="213" t="s">
        <v>197</v>
      </c>
      <c r="E175" s="218" t="s">
        <v>30</v>
      </c>
      <c r="F175" s="219" t="s">
        <v>1656</v>
      </c>
      <c r="G175" s="217"/>
      <c r="H175" s="220">
        <v>25.260999999999999</v>
      </c>
      <c r="I175" s="221"/>
      <c r="J175" s="217"/>
      <c r="K175" s="217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197</v>
      </c>
      <c r="AU175" s="226" t="s">
        <v>84</v>
      </c>
      <c r="AV175" s="12" t="s">
        <v>84</v>
      </c>
      <c r="AW175" s="12" t="s">
        <v>37</v>
      </c>
      <c r="AX175" s="12" t="s">
        <v>74</v>
      </c>
      <c r="AY175" s="226" t="s">
        <v>186</v>
      </c>
    </row>
    <row r="176" spans="2:65" s="13" customFormat="1" ht="13.5">
      <c r="B176" s="227"/>
      <c r="C176" s="228"/>
      <c r="D176" s="213" t="s">
        <v>197</v>
      </c>
      <c r="E176" s="229" t="s">
        <v>30</v>
      </c>
      <c r="F176" s="230" t="s">
        <v>1648</v>
      </c>
      <c r="G176" s="228"/>
      <c r="H176" s="229" t="s">
        <v>30</v>
      </c>
      <c r="I176" s="231"/>
      <c r="J176" s="228"/>
      <c r="K176" s="228"/>
      <c r="L176" s="232"/>
      <c r="M176" s="233"/>
      <c r="N176" s="234"/>
      <c r="O176" s="234"/>
      <c r="P176" s="234"/>
      <c r="Q176" s="234"/>
      <c r="R176" s="234"/>
      <c r="S176" s="234"/>
      <c r="T176" s="235"/>
      <c r="AT176" s="236" t="s">
        <v>197</v>
      </c>
      <c r="AU176" s="236" t="s">
        <v>84</v>
      </c>
      <c r="AV176" s="13" t="s">
        <v>82</v>
      </c>
      <c r="AW176" s="13" t="s">
        <v>37</v>
      </c>
      <c r="AX176" s="13" t="s">
        <v>74</v>
      </c>
      <c r="AY176" s="236" t="s">
        <v>186</v>
      </c>
    </row>
    <row r="177" spans="2:65" s="12" customFormat="1" ht="13.5">
      <c r="B177" s="216"/>
      <c r="C177" s="217"/>
      <c r="D177" s="213" t="s">
        <v>197</v>
      </c>
      <c r="E177" s="218" t="s">
        <v>30</v>
      </c>
      <c r="F177" s="219" t="s">
        <v>1656</v>
      </c>
      <c r="G177" s="217"/>
      <c r="H177" s="220">
        <v>25.260999999999999</v>
      </c>
      <c r="I177" s="221"/>
      <c r="J177" s="217"/>
      <c r="K177" s="217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197</v>
      </c>
      <c r="AU177" s="226" t="s">
        <v>84</v>
      </c>
      <c r="AV177" s="12" t="s">
        <v>84</v>
      </c>
      <c r="AW177" s="12" t="s">
        <v>37</v>
      </c>
      <c r="AX177" s="12" t="s">
        <v>74</v>
      </c>
      <c r="AY177" s="226" t="s">
        <v>186</v>
      </c>
    </row>
    <row r="178" spans="2:65" s="13" customFormat="1" ht="13.5">
      <c r="B178" s="227"/>
      <c r="C178" s="228"/>
      <c r="D178" s="213" t="s">
        <v>197</v>
      </c>
      <c r="E178" s="229" t="s">
        <v>30</v>
      </c>
      <c r="F178" s="230" t="s">
        <v>1649</v>
      </c>
      <c r="G178" s="228"/>
      <c r="H178" s="229" t="s">
        <v>30</v>
      </c>
      <c r="I178" s="231"/>
      <c r="J178" s="228"/>
      <c r="K178" s="228"/>
      <c r="L178" s="232"/>
      <c r="M178" s="233"/>
      <c r="N178" s="234"/>
      <c r="O178" s="234"/>
      <c r="P178" s="234"/>
      <c r="Q178" s="234"/>
      <c r="R178" s="234"/>
      <c r="S178" s="234"/>
      <c r="T178" s="235"/>
      <c r="AT178" s="236" t="s">
        <v>197</v>
      </c>
      <c r="AU178" s="236" t="s">
        <v>84</v>
      </c>
      <c r="AV178" s="13" t="s">
        <v>82</v>
      </c>
      <c r="AW178" s="13" t="s">
        <v>37</v>
      </c>
      <c r="AX178" s="13" t="s">
        <v>74</v>
      </c>
      <c r="AY178" s="236" t="s">
        <v>186</v>
      </c>
    </row>
    <row r="179" spans="2:65" s="12" customFormat="1" ht="13.5">
      <c r="B179" s="216"/>
      <c r="C179" s="217"/>
      <c r="D179" s="213" t="s">
        <v>197</v>
      </c>
      <c r="E179" s="218" t="s">
        <v>30</v>
      </c>
      <c r="F179" s="219" t="s">
        <v>1657</v>
      </c>
      <c r="G179" s="217"/>
      <c r="H179" s="220">
        <v>50.521000000000001</v>
      </c>
      <c r="I179" s="221"/>
      <c r="J179" s="217"/>
      <c r="K179" s="217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197</v>
      </c>
      <c r="AU179" s="226" t="s">
        <v>84</v>
      </c>
      <c r="AV179" s="12" t="s">
        <v>84</v>
      </c>
      <c r="AW179" s="12" t="s">
        <v>37</v>
      </c>
      <c r="AX179" s="12" t="s">
        <v>74</v>
      </c>
      <c r="AY179" s="226" t="s">
        <v>186</v>
      </c>
    </row>
    <row r="180" spans="2:65" s="1" customFormat="1" ht="16.5" customHeight="1">
      <c r="B180" s="41"/>
      <c r="C180" s="201" t="s">
        <v>256</v>
      </c>
      <c r="D180" s="201" t="s">
        <v>188</v>
      </c>
      <c r="E180" s="202" t="s">
        <v>308</v>
      </c>
      <c r="F180" s="203" t="s">
        <v>309</v>
      </c>
      <c r="G180" s="204" t="s">
        <v>304</v>
      </c>
      <c r="H180" s="205">
        <v>230.096</v>
      </c>
      <c r="I180" s="206"/>
      <c r="J180" s="207">
        <f>ROUND(I180*H180,2)</f>
        <v>0</v>
      </c>
      <c r="K180" s="203" t="s">
        <v>192</v>
      </c>
      <c r="L180" s="61"/>
      <c r="M180" s="208" t="s">
        <v>30</v>
      </c>
      <c r="N180" s="209" t="s">
        <v>45</v>
      </c>
      <c r="O180" s="42"/>
      <c r="P180" s="210">
        <f>O180*H180</f>
        <v>0</v>
      </c>
      <c r="Q180" s="210">
        <v>0</v>
      </c>
      <c r="R180" s="210">
        <f>Q180*H180</f>
        <v>0</v>
      </c>
      <c r="S180" s="210">
        <v>0</v>
      </c>
      <c r="T180" s="211">
        <f>S180*H180</f>
        <v>0</v>
      </c>
      <c r="AR180" s="24" t="s">
        <v>193</v>
      </c>
      <c r="AT180" s="24" t="s">
        <v>188</v>
      </c>
      <c r="AU180" s="24" t="s">
        <v>84</v>
      </c>
      <c r="AY180" s="24" t="s">
        <v>186</v>
      </c>
      <c r="BE180" s="212">
        <f>IF(N180="základní",J180,0)</f>
        <v>0</v>
      </c>
      <c r="BF180" s="212">
        <f>IF(N180="snížená",J180,0)</f>
        <v>0</v>
      </c>
      <c r="BG180" s="212">
        <f>IF(N180="zákl. přenesená",J180,0)</f>
        <v>0</v>
      </c>
      <c r="BH180" s="212">
        <f>IF(N180="sníž. přenesená",J180,0)</f>
        <v>0</v>
      </c>
      <c r="BI180" s="212">
        <f>IF(N180="nulová",J180,0)</f>
        <v>0</v>
      </c>
      <c r="BJ180" s="24" t="s">
        <v>82</v>
      </c>
      <c r="BK180" s="212">
        <f>ROUND(I180*H180,2)</f>
        <v>0</v>
      </c>
      <c r="BL180" s="24" t="s">
        <v>193</v>
      </c>
      <c r="BM180" s="24" t="s">
        <v>1658</v>
      </c>
    </row>
    <row r="181" spans="2:65" s="1" customFormat="1" ht="27">
      <c r="B181" s="41"/>
      <c r="C181" s="63"/>
      <c r="D181" s="213" t="s">
        <v>195</v>
      </c>
      <c r="E181" s="63"/>
      <c r="F181" s="214" t="s">
        <v>311</v>
      </c>
      <c r="G181" s="63"/>
      <c r="H181" s="63"/>
      <c r="I181" s="172"/>
      <c r="J181" s="63"/>
      <c r="K181" s="63"/>
      <c r="L181" s="61"/>
      <c r="M181" s="215"/>
      <c r="N181" s="42"/>
      <c r="O181" s="42"/>
      <c r="P181" s="42"/>
      <c r="Q181" s="42"/>
      <c r="R181" s="42"/>
      <c r="S181" s="42"/>
      <c r="T181" s="78"/>
      <c r="AT181" s="24" t="s">
        <v>195</v>
      </c>
      <c r="AU181" s="24" t="s">
        <v>84</v>
      </c>
    </row>
    <row r="182" spans="2:65" s="13" customFormat="1" ht="13.5">
      <c r="B182" s="227"/>
      <c r="C182" s="228"/>
      <c r="D182" s="213" t="s">
        <v>197</v>
      </c>
      <c r="E182" s="229" t="s">
        <v>30</v>
      </c>
      <c r="F182" s="230" t="s">
        <v>1623</v>
      </c>
      <c r="G182" s="228"/>
      <c r="H182" s="229" t="s">
        <v>30</v>
      </c>
      <c r="I182" s="231"/>
      <c r="J182" s="228"/>
      <c r="K182" s="228"/>
      <c r="L182" s="232"/>
      <c r="M182" s="233"/>
      <c r="N182" s="234"/>
      <c r="O182" s="234"/>
      <c r="P182" s="234"/>
      <c r="Q182" s="234"/>
      <c r="R182" s="234"/>
      <c r="S182" s="234"/>
      <c r="T182" s="235"/>
      <c r="AT182" s="236" t="s">
        <v>197</v>
      </c>
      <c r="AU182" s="236" t="s">
        <v>84</v>
      </c>
      <c r="AV182" s="13" t="s">
        <v>82</v>
      </c>
      <c r="AW182" s="13" t="s">
        <v>37</v>
      </c>
      <c r="AX182" s="13" t="s">
        <v>74</v>
      </c>
      <c r="AY182" s="236" t="s">
        <v>186</v>
      </c>
    </row>
    <row r="183" spans="2:65" s="12" customFormat="1" ht="13.5">
      <c r="B183" s="216"/>
      <c r="C183" s="217"/>
      <c r="D183" s="213" t="s">
        <v>197</v>
      </c>
      <c r="E183" s="218" t="s">
        <v>30</v>
      </c>
      <c r="F183" s="219" t="s">
        <v>1626</v>
      </c>
      <c r="G183" s="217"/>
      <c r="H183" s="220">
        <v>94.253</v>
      </c>
      <c r="I183" s="221"/>
      <c r="J183" s="217"/>
      <c r="K183" s="217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197</v>
      </c>
      <c r="AU183" s="226" t="s">
        <v>84</v>
      </c>
      <c r="AV183" s="12" t="s">
        <v>84</v>
      </c>
      <c r="AW183" s="12" t="s">
        <v>37</v>
      </c>
      <c r="AX183" s="12" t="s">
        <v>74</v>
      </c>
      <c r="AY183" s="226" t="s">
        <v>186</v>
      </c>
    </row>
    <row r="184" spans="2:65" s="13" customFormat="1" ht="13.5">
      <c r="B184" s="227"/>
      <c r="C184" s="228"/>
      <c r="D184" s="213" t="s">
        <v>197</v>
      </c>
      <c r="E184" s="229" t="s">
        <v>30</v>
      </c>
      <c r="F184" s="230" t="s">
        <v>1630</v>
      </c>
      <c r="G184" s="228"/>
      <c r="H184" s="229" t="s">
        <v>30</v>
      </c>
      <c r="I184" s="231"/>
      <c r="J184" s="228"/>
      <c r="K184" s="228"/>
      <c r="L184" s="232"/>
      <c r="M184" s="233"/>
      <c r="N184" s="234"/>
      <c r="O184" s="234"/>
      <c r="P184" s="234"/>
      <c r="Q184" s="234"/>
      <c r="R184" s="234"/>
      <c r="S184" s="234"/>
      <c r="T184" s="235"/>
      <c r="AT184" s="236" t="s">
        <v>197</v>
      </c>
      <c r="AU184" s="236" t="s">
        <v>84</v>
      </c>
      <c r="AV184" s="13" t="s">
        <v>82</v>
      </c>
      <c r="AW184" s="13" t="s">
        <v>37</v>
      </c>
      <c r="AX184" s="13" t="s">
        <v>74</v>
      </c>
      <c r="AY184" s="236" t="s">
        <v>186</v>
      </c>
    </row>
    <row r="185" spans="2:65" s="12" customFormat="1" ht="13.5">
      <c r="B185" s="216"/>
      <c r="C185" s="217"/>
      <c r="D185" s="213" t="s">
        <v>197</v>
      </c>
      <c r="E185" s="218" t="s">
        <v>30</v>
      </c>
      <c r="F185" s="219" t="s">
        <v>1631</v>
      </c>
      <c r="G185" s="217"/>
      <c r="H185" s="220">
        <v>1.587</v>
      </c>
      <c r="I185" s="221"/>
      <c r="J185" s="217"/>
      <c r="K185" s="217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197</v>
      </c>
      <c r="AU185" s="226" t="s">
        <v>84</v>
      </c>
      <c r="AV185" s="12" t="s">
        <v>84</v>
      </c>
      <c r="AW185" s="12" t="s">
        <v>37</v>
      </c>
      <c r="AX185" s="12" t="s">
        <v>74</v>
      </c>
      <c r="AY185" s="226" t="s">
        <v>186</v>
      </c>
    </row>
    <row r="186" spans="2:65" s="13" customFormat="1" ht="13.5">
      <c r="B186" s="227"/>
      <c r="C186" s="228"/>
      <c r="D186" s="213" t="s">
        <v>197</v>
      </c>
      <c r="E186" s="229" t="s">
        <v>30</v>
      </c>
      <c r="F186" s="230" t="s">
        <v>1504</v>
      </c>
      <c r="G186" s="228"/>
      <c r="H186" s="229" t="s">
        <v>30</v>
      </c>
      <c r="I186" s="231"/>
      <c r="J186" s="228"/>
      <c r="K186" s="228"/>
      <c r="L186" s="232"/>
      <c r="M186" s="233"/>
      <c r="N186" s="234"/>
      <c r="O186" s="234"/>
      <c r="P186" s="234"/>
      <c r="Q186" s="234"/>
      <c r="R186" s="234"/>
      <c r="S186" s="234"/>
      <c r="T186" s="235"/>
      <c r="AT186" s="236" t="s">
        <v>197</v>
      </c>
      <c r="AU186" s="236" t="s">
        <v>84</v>
      </c>
      <c r="AV186" s="13" t="s">
        <v>82</v>
      </c>
      <c r="AW186" s="13" t="s">
        <v>37</v>
      </c>
      <c r="AX186" s="13" t="s">
        <v>74</v>
      </c>
      <c r="AY186" s="236" t="s">
        <v>186</v>
      </c>
    </row>
    <row r="187" spans="2:65" s="12" customFormat="1" ht="13.5">
      <c r="B187" s="216"/>
      <c r="C187" s="217"/>
      <c r="D187" s="213" t="s">
        <v>197</v>
      </c>
      <c r="E187" s="218" t="s">
        <v>30</v>
      </c>
      <c r="F187" s="219" t="s">
        <v>1632</v>
      </c>
      <c r="G187" s="217"/>
      <c r="H187" s="220">
        <v>0.14399999999999999</v>
      </c>
      <c r="I187" s="221"/>
      <c r="J187" s="217"/>
      <c r="K187" s="217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197</v>
      </c>
      <c r="AU187" s="226" t="s">
        <v>84</v>
      </c>
      <c r="AV187" s="12" t="s">
        <v>84</v>
      </c>
      <c r="AW187" s="12" t="s">
        <v>37</v>
      </c>
      <c r="AX187" s="12" t="s">
        <v>74</v>
      </c>
      <c r="AY187" s="226" t="s">
        <v>186</v>
      </c>
    </row>
    <row r="188" spans="2:65" s="13" customFormat="1" ht="13.5">
      <c r="B188" s="227"/>
      <c r="C188" s="228"/>
      <c r="D188" s="213" t="s">
        <v>197</v>
      </c>
      <c r="E188" s="229" t="s">
        <v>30</v>
      </c>
      <c r="F188" s="230" t="s">
        <v>1506</v>
      </c>
      <c r="G188" s="228"/>
      <c r="H188" s="229" t="s">
        <v>30</v>
      </c>
      <c r="I188" s="231"/>
      <c r="J188" s="228"/>
      <c r="K188" s="228"/>
      <c r="L188" s="232"/>
      <c r="M188" s="233"/>
      <c r="N188" s="234"/>
      <c r="O188" s="234"/>
      <c r="P188" s="234"/>
      <c r="Q188" s="234"/>
      <c r="R188" s="234"/>
      <c r="S188" s="234"/>
      <c r="T188" s="235"/>
      <c r="AT188" s="236" t="s">
        <v>197</v>
      </c>
      <c r="AU188" s="236" t="s">
        <v>84</v>
      </c>
      <c r="AV188" s="13" t="s">
        <v>82</v>
      </c>
      <c r="AW188" s="13" t="s">
        <v>37</v>
      </c>
      <c r="AX188" s="13" t="s">
        <v>74</v>
      </c>
      <c r="AY188" s="236" t="s">
        <v>186</v>
      </c>
    </row>
    <row r="189" spans="2:65" s="12" customFormat="1" ht="13.5">
      <c r="B189" s="216"/>
      <c r="C189" s="217"/>
      <c r="D189" s="213" t="s">
        <v>197</v>
      </c>
      <c r="E189" s="218" t="s">
        <v>30</v>
      </c>
      <c r="F189" s="219" t="s">
        <v>1633</v>
      </c>
      <c r="G189" s="217"/>
      <c r="H189" s="220">
        <v>4.0590000000000002</v>
      </c>
      <c r="I189" s="221"/>
      <c r="J189" s="217"/>
      <c r="K189" s="217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197</v>
      </c>
      <c r="AU189" s="226" t="s">
        <v>84</v>
      </c>
      <c r="AV189" s="12" t="s">
        <v>84</v>
      </c>
      <c r="AW189" s="12" t="s">
        <v>37</v>
      </c>
      <c r="AX189" s="12" t="s">
        <v>74</v>
      </c>
      <c r="AY189" s="226" t="s">
        <v>186</v>
      </c>
    </row>
    <row r="190" spans="2:65" s="13" customFormat="1" ht="13.5">
      <c r="B190" s="227"/>
      <c r="C190" s="228"/>
      <c r="D190" s="213" t="s">
        <v>197</v>
      </c>
      <c r="E190" s="229" t="s">
        <v>30</v>
      </c>
      <c r="F190" s="230" t="s">
        <v>911</v>
      </c>
      <c r="G190" s="228"/>
      <c r="H190" s="229" t="s">
        <v>30</v>
      </c>
      <c r="I190" s="231"/>
      <c r="J190" s="228"/>
      <c r="K190" s="228"/>
      <c r="L190" s="232"/>
      <c r="M190" s="233"/>
      <c r="N190" s="234"/>
      <c r="O190" s="234"/>
      <c r="P190" s="234"/>
      <c r="Q190" s="234"/>
      <c r="R190" s="234"/>
      <c r="S190" s="234"/>
      <c r="T190" s="235"/>
      <c r="AT190" s="236" t="s">
        <v>197</v>
      </c>
      <c r="AU190" s="236" t="s">
        <v>84</v>
      </c>
      <c r="AV190" s="13" t="s">
        <v>82</v>
      </c>
      <c r="AW190" s="13" t="s">
        <v>37</v>
      </c>
      <c r="AX190" s="13" t="s">
        <v>74</v>
      </c>
      <c r="AY190" s="236" t="s">
        <v>186</v>
      </c>
    </row>
    <row r="191" spans="2:65" s="12" customFormat="1" ht="13.5">
      <c r="B191" s="216"/>
      <c r="C191" s="217"/>
      <c r="D191" s="213" t="s">
        <v>197</v>
      </c>
      <c r="E191" s="218" t="s">
        <v>30</v>
      </c>
      <c r="F191" s="219" t="s">
        <v>1637</v>
      </c>
      <c r="G191" s="217"/>
      <c r="H191" s="220">
        <v>27.788</v>
      </c>
      <c r="I191" s="221"/>
      <c r="J191" s="217"/>
      <c r="K191" s="217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197</v>
      </c>
      <c r="AU191" s="226" t="s">
        <v>84</v>
      </c>
      <c r="AV191" s="12" t="s">
        <v>84</v>
      </c>
      <c r="AW191" s="12" t="s">
        <v>37</v>
      </c>
      <c r="AX191" s="12" t="s">
        <v>74</v>
      </c>
      <c r="AY191" s="226" t="s">
        <v>186</v>
      </c>
    </row>
    <row r="192" spans="2:65" s="12" customFormat="1" ht="13.5">
      <c r="B192" s="216"/>
      <c r="C192" s="217"/>
      <c r="D192" s="213" t="s">
        <v>197</v>
      </c>
      <c r="E192" s="217"/>
      <c r="F192" s="219" t="s">
        <v>1659</v>
      </c>
      <c r="G192" s="217"/>
      <c r="H192" s="220">
        <v>230.096</v>
      </c>
      <c r="I192" s="221"/>
      <c r="J192" s="217"/>
      <c r="K192" s="217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197</v>
      </c>
      <c r="AU192" s="226" t="s">
        <v>84</v>
      </c>
      <c r="AV192" s="12" t="s">
        <v>84</v>
      </c>
      <c r="AW192" s="12" t="s">
        <v>6</v>
      </c>
      <c r="AX192" s="12" t="s">
        <v>82</v>
      </c>
      <c r="AY192" s="226" t="s">
        <v>186</v>
      </c>
    </row>
    <row r="193" spans="2:65" s="1" customFormat="1" ht="16.5" customHeight="1">
      <c r="B193" s="41"/>
      <c r="C193" s="201" t="s">
        <v>261</v>
      </c>
      <c r="D193" s="201" t="s">
        <v>188</v>
      </c>
      <c r="E193" s="202" t="s">
        <v>322</v>
      </c>
      <c r="F193" s="203" t="s">
        <v>323</v>
      </c>
      <c r="G193" s="204" t="s">
        <v>212</v>
      </c>
      <c r="H193" s="205">
        <v>25.547000000000001</v>
      </c>
      <c r="I193" s="206"/>
      <c r="J193" s="207">
        <f>ROUND(I193*H193,2)</f>
        <v>0</v>
      </c>
      <c r="K193" s="203" t="s">
        <v>192</v>
      </c>
      <c r="L193" s="61"/>
      <c r="M193" s="208" t="s">
        <v>30</v>
      </c>
      <c r="N193" s="209" t="s">
        <v>45</v>
      </c>
      <c r="O193" s="42"/>
      <c r="P193" s="210">
        <f>O193*H193</f>
        <v>0</v>
      </c>
      <c r="Q193" s="210">
        <v>0</v>
      </c>
      <c r="R193" s="210">
        <f>Q193*H193</f>
        <v>0</v>
      </c>
      <c r="S193" s="210">
        <v>0</v>
      </c>
      <c r="T193" s="211">
        <f>S193*H193</f>
        <v>0</v>
      </c>
      <c r="AR193" s="24" t="s">
        <v>193</v>
      </c>
      <c r="AT193" s="24" t="s">
        <v>188</v>
      </c>
      <c r="AU193" s="24" t="s">
        <v>84</v>
      </c>
      <c r="AY193" s="24" t="s">
        <v>186</v>
      </c>
      <c r="BE193" s="212">
        <f>IF(N193="základní",J193,0)</f>
        <v>0</v>
      </c>
      <c r="BF193" s="212">
        <f>IF(N193="snížená",J193,0)</f>
        <v>0</v>
      </c>
      <c r="BG193" s="212">
        <f>IF(N193="zákl. přenesená",J193,0)</f>
        <v>0</v>
      </c>
      <c r="BH193" s="212">
        <f>IF(N193="sníž. přenesená",J193,0)</f>
        <v>0</v>
      </c>
      <c r="BI193" s="212">
        <f>IF(N193="nulová",J193,0)</f>
        <v>0</v>
      </c>
      <c r="BJ193" s="24" t="s">
        <v>82</v>
      </c>
      <c r="BK193" s="212">
        <f>ROUND(I193*H193,2)</f>
        <v>0</v>
      </c>
      <c r="BL193" s="24" t="s">
        <v>193</v>
      </c>
      <c r="BM193" s="24" t="s">
        <v>1660</v>
      </c>
    </row>
    <row r="194" spans="2:65" s="1" customFormat="1" ht="40.5">
      <c r="B194" s="41"/>
      <c r="C194" s="63"/>
      <c r="D194" s="213" t="s">
        <v>195</v>
      </c>
      <c r="E194" s="63"/>
      <c r="F194" s="214" t="s">
        <v>325</v>
      </c>
      <c r="G194" s="63"/>
      <c r="H194" s="63"/>
      <c r="I194" s="172"/>
      <c r="J194" s="63"/>
      <c r="K194" s="63"/>
      <c r="L194" s="61"/>
      <c r="M194" s="215"/>
      <c r="N194" s="42"/>
      <c r="O194" s="42"/>
      <c r="P194" s="42"/>
      <c r="Q194" s="42"/>
      <c r="R194" s="42"/>
      <c r="S194" s="42"/>
      <c r="T194" s="78"/>
      <c r="AT194" s="24" t="s">
        <v>195</v>
      </c>
      <c r="AU194" s="24" t="s">
        <v>84</v>
      </c>
    </row>
    <row r="195" spans="2:65" s="13" customFormat="1" ht="13.5">
      <c r="B195" s="227"/>
      <c r="C195" s="228"/>
      <c r="D195" s="213" t="s">
        <v>197</v>
      </c>
      <c r="E195" s="229" t="s">
        <v>30</v>
      </c>
      <c r="F195" s="230" t="s">
        <v>911</v>
      </c>
      <c r="G195" s="228"/>
      <c r="H195" s="229" t="s">
        <v>30</v>
      </c>
      <c r="I195" s="231"/>
      <c r="J195" s="228"/>
      <c r="K195" s="228"/>
      <c r="L195" s="232"/>
      <c r="M195" s="233"/>
      <c r="N195" s="234"/>
      <c r="O195" s="234"/>
      <c r="P195" s="234"/>
      <c r="Q195" s="234"/>
      <c r="R195" s="234"/>
      <c r="S195" s="234"/>
      <c r="T195" s="235"/>
      <c r="AT195" s="236" t="s">
        <v>197</v>
      </c>
      <c r="AU195" s="236" t="s">
        <v>84</v>
      </c>
      <c r="AV195" s="13" t="s">
        <v>82</v>
      </c>
      <c r="AW195" s="13" t="s">
        <v>37</v>
      </c>
      <c r="AX195" s="13" t="s">
        <v>74</v>
      </c>
      <c r="AY195" s="236" t="s">
        <v>186</v>
      </c>
    </row>
    <row r="196" spans="2:65" s="12" customFormat="1" ht="13.5">
      <c r="B196" s="216"/>
      <c r="C196" s="217"/>
      <c r="D196" s="213" t="s">
        <v>197</v>
      </c>
      <c r="E196" s="218" t="s">
        <v>30</v>
      </c>
      <c r="F196" s="219" t="s">
        <v>1653</v>
      </c>
      <c r="G196" s="217"/>
      <c r="H196" s="220">
        <v>25.547000000000001</v>
      </c>
      <c r="I196" s="221"/>
      <c r="J196" s="217"/>
      <c r="K196" s="217"/>
      <c r="L196" s="222"/>
      <c r="M196" s="223"/>
      <c r="N196" s="224"/>
      <c r="O196" s="224"/>
      <c r="P196" s="224"/>
      <c r="Q196" s="224"/>
      <c r="R196" s="224"/>
      <c r="S196" s="224"/>
      <c r="T196" s="225"/>
      <c r="AT196" s="226" t="s">
        <v>197</v>
      </c>
      <c r="AU196" s="226" t="s">
        <v>84</v>
      </c>
      <c r="AV196" s="12" t="s">
        <v>84</v>
      </c>
      <c r="AW196" s="12" t="s">
        <v>37</v>
      </c>
      <c r="AX196" s="12" t="s">
        <v>74</v>
      </c>
      <c r="AY196" s="226" t="s">
        <v>186</v>
      </c>
    </row>
    <row r="197" spans="2:65" s="1" customFormat="1" ht="16.5" customHeight="1">
      <c r="B197" s="41"/>
      <c r="C197" s="249" t="s">
        <v>266</v>
      </c>
      <c r="D197" s="249" t="s">
        <v>301</v>
      </c>
      <c r="E197" s="250" t="s">
        <v>931</v>
      </c>
      <c r="F197" s="251" t="s">
        <v>932</v>
      </c>
      <c r="G197" s="252" t="s">
        <v>304</v>
      </c>
      <c r="H197" s="253">
        <v>48.539000000000001</v>
      </c>
      <c r="I197" s="254"/>
      <c r="J197" s="255">
        <f>ROUND(I197*H197,2)</f>
        <v>0</v>
      </c>
      <c r="K197" s="251" t="s">
        <v>192</v>
      </c>
      <c r="L197" s="256"/>
      <c r="M197" s="257" t="s">
        <v>30</v>
      </c>
      <c r="N197" s="258" t="s">
        <v>45</v>
      </c>
      <c r="O197" s="42"/>
      <c r="P197" s="210">
        <f>O197*H197</f>
        <v>0</v>
      </c>
      <c r="Q197" s="210">
        <v>0</v>
      </c>
      <c r="R197" s="210">
        <f>Q197*H197</f>
        <v>0</v>
      </c>
      <c r="S197" s="210">
        <v>0</v>
      </c>
      <c r="T197" s="211">
        <f>S197*H197</f>
        <v>0</v>
      </c>
      <c r="AR197" s="24" t="s">
        <v>236</v>
      </c>
      <c r="AT197" s="24" t="s">
        <v>301</v>
      </c>
      <c r="AU197" s="24" t="s">
        <v>84</v>
      </c>
      <c r="AY197" s="24" t="s">
        <v>186</v>
      </c>
      <c r="BE197" s="212">
        <f>IF(N197="základní",J197,0)</f>
        <v>0</v>
      </c>
      <c r="BF197" s="212">
        <f>IF(N197="snížená",J197,0)</f>
        <v>0</v>
      </c>
      <c r="BG197" s="212">
        <f>IF(N197="zákl. přenesená",J197,0)</f>
        <v>0</v>
      </c>
      <c r="BH197" s="212">
        <f>IF(N197="sníž. přenesená",J197,0)</f>
        <v>0</v>
      </c>
      <c r="BI197" s="212">
        <f>IF(N197="nulová",J197,0)</f>
        <v>0</v>
      </c>
      <c r="BJ197" s="24" t="s">
        <v>82</v>
      </c>
      <c r="BK197" s="212">
        <f>ROUND(I197*H197,2)</f>
        <v>0</v>
      </c>
      <c r="BL197" s="24" t="s">
        <v>193</v>
      </c>
      <c r="BM197" s="24" t="s">
        <v>1661</v>
      </c>
    </row>
    <row r="198" spans="2:65" s="1" customFormat="1" ht="13.5">
      <c r="B198" s="41"/>
      <c r="C198" s="63"/>
      <c r="D198" s="213" t="s">
        <v>195</v>
      </c>
      <c r="E198" s="63"/>
      <c r="F198" s="214" t="s">
        <v>932</v>
      </c>
      <c r="G198" s="63"/>
      <c r="H198" s="63"/>
      <c r="I198" s="172"/>
      <c r="J198" s="63"/>
      <c r="K198" s="63"/>
      <c r="L198" s="61"/>
      <c r="M198" s="215"/>
      <c r="N198" s="42"/>
      <c r="O198" s="42"/>
      <c r="P198" s="42"/>
      <c r="Q198" s="42"/>
      <c r="R198" s="42"/>
      <c r="S198" s="42"/>
      <c r="T198" s="78"/>
      <c r="AT198" s="24" t="s">
        <v>195</v>
      </c>
      <c r="AU198" s="24" t="s">
        <v>84</v>
      </c>
    </row>
    <row r="199" spans="2:65" s="13" customFormat="1" ht="13.5">
      <c r="B199" s="227"/>
      <c r="C199" s="228"/>
      <c r="D199" s="213" t="s">
        <v>197</v>
      </c>
      <c r="E199" s="229" t="s">
        <v>30</v>
      </c>
      <c r="F199" s="230" t="s">
        <v>911</v>
      </c>
      <c r="G199" s="228"/>
      <c r="H199" s="229" t="s">
        <v>30</v>
      </c>
      <c r="I199" s="231"/>
      <c r="J199" s="228"/>
      <c r="K199" s="228"/>
      <c r="L199" s="232"/>
      <c r="M199" s="233"/>
      <c r="N199" s="234"/>
      <c r="O199" s="234"/>
      <c r="P199" s="234"/>
      <c r="Q199" s="234"/>
      <c r="R199" s="234"/>
      <c r="S199" s="234"/>
      <c r="T199" s="235"/>
      <c r="AT199" s="236" t="s">
        <v>197</v>
      </c>
      <c r="AU199" s="236" t="s">
        <v>84</v>
      </c>
      <c r="AV199" s="13" t="s">
        <v>82</v>
      </c>
      <c r="AW199" s="13" t="s">
        <v>37</v>
      </c>
      <c r="AX199" s="13" t="s">
        <v>74</v>
      </c>
      <c r="AY199" s="236" t="s">
        <v>186</v>
      </c>
    </row>
    <row r="200" spans="2:65" s="12" customFormat="1" ht="13.5">
      <c r="B200" s="216"/>
      <c r="C200" s="217"/>
      <c r="D200" s="213" t="s">
        <v>197</v>
      </c>
      <c r="E200" s="218" t="s">
        <v>30</v>
      </c>
      <c r="F200" s="219" t="s">
        <v>1653</v>
      </c>
      <c r="G200" s="217"/>
      <c r="H200" s="220">
        <v>25.547000000000001</v>
      </c>
      <c r="I200" s="221"/>
      <c r="J200" s="217"/>
      <c r="K200" s="217"/>
      <c r="L200" s="222"/>
      <c r="M200" s="223"/>
      <c r="N200" s="224"/>
      <c r="O200" s="224"/>
      <c r="P200" s="224"/>
      <c r="Q200" s="224"/>
      <c r="R200" s="224"/>
      <c r="S200" s="224"/>
      <c r="T200" s="225"/>
      <c r="AT200" s="226" t="s">
        <v>197</v>
      </c>
      <c r="AU200" s="226" t="s">
        <v>84</v>
      </c>
      <c r="AV200" s="12" t="s">
        <v>84</v>
      </c>
      <c r="AW200" s="12" t="s">
        <v>37</v>
      </c>
      <c r="AX200" s="12" t="s">
        <v>74</v>
      </c>
      <c r="AY200" s="226" t="s">
        <v>186</v>
      </c>
    </row>
    <row r="201" spans="2:65" s="12" customFormat="1" ht="13.5">
      <c r="B201" s="216"/>
      <c r="C201" s="217"/>
      <c r="D201" s="213" t="s">
        <v>197</v>
      </c>
      <c r="E201" s="217"/>
      <c r="F201" s="219" t="s">
        <v>1662</v>
      </c>
      <c r="G201" s="217"/>
      <c r="H201" s="220">
        <v>48.539000000000001</v>
      </c>
      <c r="I201" s="221"/>
      <c r="J201" s="217"/>
      <c r="K201" s="217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197</v>
      </c>
      <c r="AU201" s="226" t="s">
        <v>84</v>
      </c>
      <c r="AV201" s="12" t="s">
        <v>84</v>
      </c>
      <c r="AW201" s="12" t="s">
        <v>6</v>
      </c>
      <c r="AX201" s="12" t="s">
        <v>82</v>
      </c>
      <c r="AY201" s="226" t="s">
        <v>186</v>
      </c>
    </row>
    <row r="202" spans="2:65" s="1" customFormat="1" ht="16.5" customHeight="1">
      <c r="B202" s="41"/>
      <c r="C202" s="201" t="s">
        <v>282</v>
      </c>
      <c r="D202" s="201" t="s">
        <v>188</v>
      </c>
      <c r="E202" s="202" t="s">
        <v>717</v>
      </c>
      <c r="F202" s="203" t="s">
        <v>718</v>
      </c>
      <c r="G202" s="204" t="s">
        <v>191</v>
      </c>
      <c r="H202" s="205">
        <v>496.07</v>
      </c>
      <c r="I202" s="206"/>
      <c r="J202" s="207">
        <f>ROUND(I202*H202,2)</f>
        <v>0</v>
      </c>
      <c r="K202" s="203" t="s">
        <v>192</v>
      </c>
      <c r="L202" s="61"/>
      <c r="M202" s="208" t="s">
        <v>30</v>
      </c>
      <c r="N202" s="209" t="s">
        <v>45</v>
      </c>
      <c r="O202" s="42"/>
      <c r="P202" s="210">
        <f>O202*H202</f>
        <v>0</v>
      </c>
      <c r="Q202" s="210">
        <v>0</v>
      </c>
      <c r="R202" s="210">
        <f>Q202*H202</f>
        <v>0</v>
      </c>
      <c r="S202" s="210">
        <v>0</v>
      </c>
      <c r="T202" s="211">
        <f>S202*H202</f>
        <v>0</v>
      </c>
      <c r="AR202" s="24" t="s">
        <v>193</v>
      </c>
      <c r="AT202" s="24" t="s">
        <v>188</v>
      </c>
      <c r="AU202" s="24" t="s">
        <v>84</v>
      </c>
      <c r="AY202" s="24" t="s">
        <v>186</v>
      </c>
      <c r="BE202" s="212">
        <f>IF(N202="základní",J202,0)</f>
        <v>0</v>
      </c>
      <c r="BF202" s="212">
        <f>IF(N202="snížená",J202,0)</f>
        <v>0</v>
      </c>
      <c r="BG202" s="212">
        <f>IF(N202="zákl. přenesená",J202,0)</f>
        <v>0</v>
      </c>
      <c r="BH202" s="212">
        <f>IF(N202="sníž. přenesená",J202,0)</f>
        <v>0</v>
      </c>
      <c r="BI202" s="212">
        <f>IF(N202="nulová",J202,0)</f>
        <v>0</v>
      </c>
      <c r="BJ202" s="24" t="s">
        <v>82</v>
      </c>
      <c r="BK202" s="212">
        <f>ROUND(I202*H202,2)</f>
        <v>0</v>
      </c>
      <c r="BL202" s="24" t="s">
        <v>193</v>
      </c>
      <c r="BM202" s="24" t="s">
        <v>1663</v>
      </c>
    </row>
    <row r="203" spans="2:65" s="1" customFormat="1" ht="13.5">
      <c r="B203" s="41"/>
      <c r="C203" s="63"/>
      <c r="D203" s="213" t="s">
        <v>195</v>
      </c>
      <c r="E203" s="63"/>
      <c r="F203" s="214" t="s">
        <v>720</v>
      </c>
      <c r="G203" s="63"/>
      <c r="H203" s="63"/>
      <c r="I203" s="172"/>
      <c r="J203" s="63"/>
      <c r="K203" s="63"/>
      <c r="L203" s="61"/>
      <c r="M203" s="215"/>
      <c r="N203" s="42"/>
      <c r="O203" s="42"/>
      <c r="P203" s="42"/>
      <c r="Q203" s="42"/>
      <c r="R203" s="42"/>
      <c r="S203" s="42"/>
      <c r="T203" s="78"/>
      <c r="AT203" s="24" t="s">
        <v>195</v>
      </c>
      <c r="AU203" s="24" t="s">
        <v>84</v>
      </c>
    </row>
    <row r="204" spans="2:65" s="13" customFormat="1" ht="13.5">
      <c r="B204" s="227"/>
      <c r="C204" s="228"/>
      <c r="D204" s="213" t="s">
        <v>197</v>
      </c>
      <c r="E204" s="229" t="s">
        <v>30</v>
      </c>
      <c r="F204" s="230" t="s">
        <v>1623</v>
      </c>
      <c r="G204" s="228"/>
      <c r="H204" s="229" t="s">
        <v>30</v>
      </c>
      <c r="I204" s="231"/>
      <c r="J204" s="228"/>
      <c r="K204" s="228"/>
      <c r="L204" s="232"/>
      <c r="M204" s="233"/>
      <c r="N204" s="234"/>
      <c r="O204" s="234"/>
      <c r="P204" s="234"/>
      <c r="Q204" s="234"/>
      <c r="R204" s="234"/>
      <c r="S204" s="234"/>
      <c r="T204" s="235"/>
      <c r="AT204" s="236" t="s">
        <v>197</v>
      </c>
      <c r="AU204" s="236" t="s">
        <v>84</v>
      </c>
      <c r="AV204" s="13" t="s">
        <v>82</v>
      </c>
      <c r="AW204" s="13" t="s">
        <v>37</v>
      </c>
      <c r="AX204" s="13" t="s">
        <v>74</v>
      </c>
      <c r="AY204" s="236" t="s">
        <v>186</v>
      </c>
    </row>
    <row r="205" spans="2:65" s="12" customFormat="1" ht="13.5">
      <c r="B205" s="216"/>
      <c r="C205" s="217"/>
      <c r="D205" s="213" t="s">
        <v>197</v>
      </c>
      <c r="E205" s="218" t="s">
        <v>30</v>
      </c>
      <c r="F205" s="219" t="s">
        <v>1664</v>
      </c>
      <c r="G205" s="217"/>
      <c r="H205" s="220">
        <v>496.07</v>
      </c>
      <c r="I205" s="221"/>
      <c r="J205" s="217"/>
      <c r="K205" s="217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197</v>
      </c>
      <c r="AU205" s="226" t="s">
        <v>84</v>
      </c>
      <c r="AV205" s="12" t="s">
        <v>84</v>
      </c>
      <c r="AW205" s="12" t="s">
        <v>37</v>
      </c>
      <c r="AX205" s="12" t="s">
        <v>74</v>
      </c>
      <c r="AY205" s="226" t="s">
        <v>186</v>
      </c>
    </row>
    <row r="206" spans="2:65" s="11" customFormat="1" ht="29.85" customHeight="1">
      <c r="B206" s="185"/>
      <c r="C206" s="186"/>
      <c r="D206" s="187" t="s">
        <v>73</v>
      </c>
      <c r="E206" s="199" t="s">
        <v>84</v>
      </c>
      <c r="F206" s="199" t="s">
        <v>354</v>
      </c>
      <c r="G206" s="186"/>
      <c r="H206" s="186"/>
      <c r="I206" s="189"/>
      <c r="J206" s="200">
        <f>BK206</f>
        <v>0</v>
      </c>
      <c r="K206" s="186"/>
      <c r="L206" s="191"/>
      <c r="M206" s="192"/>
      <c r="N206" s="193"/>
      <c r="O206" s="193"/>
      <c r="P206" s="194">
        <f>SUM(P207:P224)</f>
        <v>0</v>
      </c>
      <c r="Q206" s="193"/>
      <c r="R206" s="194">
        <f>SUM(R207:R224)</f>
        <v>0.51495385999999999</v>
      </c>
      <c r="S206" s="193"/>
      <c r="T206" s="195">
        <f>SUM(T207:T224)</f>
        <v>0</v>
      </c>
      <c r="AR206" s="196" t="s">
        <v>82</v>
      </c>
      <c r="AT206" s="197" t="s">
        <v>73</v>
      </c>
      <c r="AU206" s="197" t="s">
        <v>82</v>
      </c>
      <c r="AY206" s="196" t="s">
        <v>186</v>
      </c>
      <c r="BK206" s="198">
        <f>SUM(BK207:BK224)</f>
        <v>0</v>
      </c>
    </row>
    <row r="207" spans="2:65" s="1" customFormat="1" ht="16.5" customHeight="1">
      <c r="B207" s="41"/>
      <c r="C207" s="201" t="s">
        <v>10</v>
      </c>
      <c r="D207" s="201" t="s">
        <v>188</v>
      </c>
      <c r="E207" s="202" t="s">
        <v>944</v>
      </c>
      <c r="F207" s="203" t="s">
        <v>945</v>
      </c>
      <c r="G207" s="204" t="s">
        <v>206</v>
      </c>
      <c r="H207" s="205">
        <v>74.7</v>
      </c>
      <c r="I207" s="206"/>
      <c r="J207" s="207">
        <f>ROUND(I207*H207,2)</f>
        <v>0</v>
      </c>
      <c r="K207" s="203" t="s">
        <v>192</v>
      </c>
      <c r="L207" s="61"/>
      <c r="M207" s="208" t="s">
        <v>30</v>
      </c>
      <c r="N207" s="209" t="s">
        <v>45</v>
      </c>
      <c r="O207" s="42"/>
      <c r="P207" s="210">
        <f>O207*H207</f>
        <v>0</v>
      </c>
      <c r="Q207" s="210">
        <v>4.8999999999999998E-4</v>
      </c>
      <c r="R207" s="210">
        <f>Q207*H207</f>
        <v>3.6603000000000004E-2</v>
      </c>
      <c r="S207" s="210">
        <v>0</v>
      </c>
      <c r="T207" s="211">
        <f>S207*H207</f>
        <v>0</v>
      </c>
      <c r="AR207" s="24" t="s">
        <v>193</v>
      </c>
      <c r="AT207" s="24" t="s">
        <v>188</v>
      </c>
      <c r="AU207" s="24" t="s">
        <v>84</v>
      </c>
      <c r="AY207" s="24" t="s">
        <v>186</v>
      </c>
      <c r="BE207" s="212">
        <f>IF(N207="základní",J207,0)</f>
        <v>0</v>
      </c>
      <c r="BF207" s="212">
        <f>IF(N207="snížená",J207,0)</f>
        <v>0</v>
      </c>
      <c r="BG207" s="212">
        <f>IF(N207="zákl. přenesená",J207,0)</f>
        <v>0</v>
      </c>
      <c r="BH207" s="212">
        <f>IF(N207="sníž. přenesená",J207,0)</f>
        <v>0</v>
      </c>
      <c r="BI207" s="212">
        <f>IF(N207="nulová",J207,0)</f>
        <v>0</v>
      </c>
      <c r="BJ207" s="24" t="s">
        <v>82</v>
      </c>
      <c r="BK207" s="212">
        <f>ROUND(I207*H207,2)</f>
        <v>0</v>
      </c>
      <c r="BL207" s="24" t="s">
        <v>193</v>
      </c>
      <c r="BM207" s="24" t="s">
        <v>1665</v>
      </c>
    </row>
    <row r="208" spans="2:65" s="1" customFormat="1" ht="13.5">
      <c r="B208" s="41"/>
      <c r="C208" s="63"/>
      <c r="D208" s="213" t="s">
        <v>195</v>
      </c>
      <c r="E208" s="63"/>
      <c r="F208" s="214" t="s">
        <v>947</v>
      </c>
      <c r="G208" s="63"/>
      <c r="H208" s="63"/>
      <c r="I208" s="172"/>
      <c r="J208" s="63"/>
      <c r="K208" s="63"/>
      <c r="L208" s="61"/>
      <c r="M208" s="215"/>
      <c r="N208" s="42"/>
      <c r="O208" s="42"/>
      <c r="P208" s="42"/>
      <c r="Q208" s="42"/>
      <c r="R208" s="42"/>
      <c r="S208" s="42"/>
      <c r="T208" s="78"/>
      <c r="AT208" s="24" t="s">
        <v>195</v>
      </c>
      <c r="AU208" s="24" t="s">
        <v>84</v>
      </c>
    </row>
    <row r="209" spans="2:65" s="13" customFormat="1" ht="13.5">
      <c r="B209" s="227"/>
      <c r="C209" s="228"/>
      <c r="D209" s="213" t="s">
        <v>197</v>
      </c>
      <c r="E209" s="229" t="s">
        <v>30</v>
      </c>
      <c r="F209" s="230" t="s">
        <v>911</v>
      </c>
      <c r="G209" s="228"/>
      <c r="H209" s="229" t="s">
        <v>30</v>
      </c>
      <c r="I209" s="231"/>
      <c r="J209" s="228"/>
      <c r="K209" s="228"/>
      <c r="L209" s="232"/>
      <c r="M209" s="233"/>
      <c r="N209" s="234"/>
      <c r="O209" s="234"/>
      <c r="P209" s="234"/>
      <c r="Q209" s="234"/>
      <c r="R209" s="234"/>
      <c r="S209" s="234"/>
      <c r="T209" s="235"/>
      <c r="AT209" s="236" t="s">
        <v>197</v>
      </c>
      <c r="AU209" s="236" t="s">
        <v>84</v>
      </c>
      <c r="AV209" s="13" t="s">
        <v>82</v>
      </c>
      <c r="AW209" s="13" t="s">
        <v>37</v>
      </c>
      <c r="AX209" s="13" t="s">
        <v>74</v>
      </c>
      <c r="AY209" s="236" t="s">
        <v>186</v>
      </c>
    </row>
    <row r="210" spans="2:65" s="12" customFormat="1" ht="13.5">
      <c r="B210" s="216"/>
      <c r="C210" s="217"/>
      <c r="D210" s="213" t="s">
        <v>197</v>
      </c>
      <c r="E210" s="218" t="s">
        <v>30</v>
      </c>
      <c r="F210" s="219" t="s">
        <v>1666</v>
      </c>
      <c r="G210" s="217"/>
      <c r="H210" s="220">
        <v>74.7</v>
      </c>
      <c r="I210" s="221"/>
      <c r="J210" s="217"/>
      <c r="K210" s="217"/>
      <c r="L210" s="222"/>
      <c r="M210" s="223"/>
      <c r="N210" s="224"/>
      <c r="O210" s="224"/>
      <c r="P210" s="224"/>
      <c r="Q210" s="224"/>
      <c r="R210" s="224"/>
      <c r="S210" s="224"/>
      <c r="T210" s="225"/>
      <c r="AT210" s="226" t="s">
        <v>197</v>
      </c>
      <c r="AU210" s="226" t="s">
        <v>84</v>
      </c>
      <c r="AV210" s="12" t="s">
        <v>84</v>
      </c>
      <c r="AW210" s="12" t="s">
        <v>37</v>
      </c>
      <c r="AX210" s="12" t="s">
        <v>74</v>
      </c>
      <c r="AY210" s="226" t="s">
        <v>186</v>
      </c>
    </row>
    <row r="211" spans="2:65" s="1" customFormat="1" ht="16.5" customHeight="1">
      <c r="B211" s="41"/>
      <c r="C211" s="201" t="s">
        <v>295</v>
      </c>
      <c r="D211" s="201" t="s">
        <v>188</v>
      </c>
      <c r="E211" s="202" t="s">
        <v>949</v>
      </c>
      <c r="F211" s="203" t="s">
        <v>950</v>
      </c>
      <c r="G211" s="204" t="s">
        <v>191</v>
      </c>
      <c r="H211" s="205">
        <v>1173.7</v>
      </c>
      <c r="I211" s="206"/>
      <c r="J211" s="207">
        <f>ROUND(I211*H211,2)</f>
        <v>0</v>
      </c>
      <c r="K211" s="203" t="s">
        <v>192</v>
      </c>
      <c r="L211" s="61"/>
      <c r="M211" s="208" t="s">
        <v>30</v>
      </c>
      <c r="N211" s="209" t="s">
        <v>45</v>
      </c>
      <c r="O211" s="42"/>
      <c r="P211" s="210">
        <f>O211*H211</f>
        <v>0</v>
      </c>
      <c r="Q211" s="210">
        <v>1E-4</v>
      </c>
      <c r="R211" s="210">
        <f>Q211*H211</f>
        <v>0.11737000000000002</v>
      </c>
      <c r="S211" s="210">
        <v>0</v>
      </c>
      <c r="T211" s="211">
        <f>S211*H211</f>
        <v>0</v>
      </c>
      <c r="AR211" s="24" t="s">
        <v>193</v>
      </c>
      <c r="AT211" s="24" t="s">
        <v>188</v>
      </c>
      <c r="AU211" s="24" t="s">
        <v>84</v>
      </c>
      <c r="AY211" s="24" t="s">
        <v>186</v>
      </c>
      <c r="BE211" s="212">
        <f>IF(N211="základní",J211,0)</f>
        <v>0</v>
      </c>
      <c r="BF211" s="212">
        <f>IF(N211="snížená",J211,0)</f>
        <v>0</v>
      </c>
      <c r="BG211" s="212">
        <f>IF(N211="zákl. přenesená",J211,0)</f>
        <v>0</v>
      </c>
      <c r="BH211" s="212">
        <f>IF(N211="sníž. přenesená",J211,0)</f>
        <v>0</v>
      </c>
      <c r="BI211" s="212">
        <f>IF(N211="nulová",J211,0)</f>
        <v>0</v>
      </c>
      <c r="BJ211" s="24" t="s">
        <v>82</v>
      </c>
      <c r="BK211" s="212">
        <f>ROUND(I211*H211,2)</f>
        <v>0</v>
      </c>
      <c r="BL211" s="24" t="s">
        <v>193</v>
      </c>
      <c r="BM211" s="24" t="s">
        <v>1667</v>
      </c>
    </row>
    <row r="212" spans="2:65" s="1" customFormat="1" ht="27">
      <c r="B212" s="41"/>
      <c r="C212" s="63"/>
      <c r="D212" s="213" t="s">
        <v>195</v>
      </c>
      <c r="E212" s="63"/>
      <c r="F212" s="214" t="s">
        <v>952</v>
      </c>
      <c r="G212" s="63"/>
      <c r="H212" s="63"/>
      <c r="I212" s="172"/>
      <c r="J212" s="63"/>
      <c r="K212" s="63"/>
      <c r="L212" s="61"/>
      <c r="M212" s="215"/>
      <c r="N212" s="42"/>
      <c r="O212" s="42"/>
      <c r="P212" s="42"/>
      <c r="Q212" s="42"/>
      <c r="R212" s="42"/>
      <c r="S212" s="42"/>
      <c r="T212" s="78"/>
      <c r="AT212" s="24" t="s">
        <v>195</v>
      </c>
      <c r="AU212" s="24" t="s">
        <v>84</v>
      </c>
    </row>
    <row r="213" spans="2:65" s="13" customFormat="1" ht="13.5">
      <c r="B213" s="227"/>
      <c r="C213" s="228"/>
      <c r="D213" s="213" t="s">
        <v>197</v>
      </c>
      <c r="E213" s="229" t="s">
        <v>30</v>
      </c>
      <c r="F213" s="230" t="s">
        <v>911</v>
      </c>
      <c r="G213" s="228"/>
      <c r="H213" s="229" t="s">
        <v>30</v>
      </c>
      <c r="I213" s="231"/>
      <c r="J213" s="228"/>
      <c r="K213" s="228"/>
      <c r="L213" s="232"/>
      <c r="M213" s="233"/>
      <c r="N213" s="234"/>
      <c r="O213" s="234"/>
      <c r="P213" s="234"/>
      <c r="Q213" s="234"/>
      <c r="R213" s="234"/>
      <c r="S213" s="234"/>
      <c r="T213" s="235"/>
      <c r="AT213" s="236" t="s">
        <v>197</v>
      </c>
      <c r="AU213" s="236" t="s">
        <v>84</v>
      </c>
      <c r="AV213" s="13" t="s">
        <v>82</v>
      </c>
      <c r="AW213" s="13" t="s">
        <v>37</v>
      </c>
      <c r="AX213" s="13" t="s">
        <v>74</v>
      </c>
      <c r="AY213" s="236" t="s">
        <v>186</v>
      </c>
    </row>
    <row r="214" spans="2:65" s="12" customFormat="1" ht="13.5">
      <c r="B214" s="216"/>
      <c r="C214" s="217"/>
      <c r="D214" s="213" t="s">
        <v>197</v>
      </c>
      <c r="E214" s="218" t="s">
        <v>30</v>
      </c>
      <c r="F214" s="219" t="s">
        <v>1668</v>
      </c>
      <c r="G214" s="217"/>
      <c r="H214" s="220">
        <v>179.28</v>
      </c>
      <c r="I214" s="221"/>
      <c r="J214" s="217"/>
      <c r="K214" s="217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197</v>
      </c>
      <c r="AU214" s="226" t="s">
        <v>84</v>
      </c>
      <c r="AV214" s="12" t="s">
        <v>84</v>
      </c>
      <c r="AW214" s="12" t="s">
        <v>37</v>
      </c>
      <c r="AX214" s="12" t="s">
        <v>74</v>
      </c>
      <c r="AY214" s="226" t="s">
        <v>186</v>
      </c>
    </row>
    <row r="215" spans="2:65" s="12" customFormat="1" ht="13.5">
      <c r="B215" s="216"/>
      <c r="C215" s="217"/>
      <c r="D215" s="213" t="s">
        <v>197</v>
      </c>
      <c r="E215" s="218" t="s">
        <v>30</v>
      </c>
      <c r="F215" s="219" t="s">
        <v>1669</v>
      </c>
      <c r="G215" s="217"/>
      <c r="H215" s="220">
        <v>994.42</v>
      </c>
      <c r="I215" s="221"/>
      <c r="J215" s="217"/>
      <c r="K215" s="217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197</v>
      </c>
      <c r="AU215" s="226" t="s">
        <v>84</v>
      </c>
      <c r="AV215" s="12" t="s">
        <v>84</v>
      </c>
      <c r="AW215" s="12" t="s">
        <v>37</v>
      </c>
      <c r="AX215" s="12" t="s">
        <v>74</v>
      </c>
      <c r="AY215" s="226" t="s">
        <v>186</v>
      </c>
    </row>
    <row r="216" spans="2:65" s="1" customFormat="1" ht="25.5" customHeight="1">
      <c r="B216" s="41"/>
      <c r="C216" s="249" t="s">
        <v>300</v>
      </c>
      <c r="D216" s="249" t="s">
        <v>301</v>
      </c>
      <c r="E216" s="250" t="s">
        <v>954</v>
      </c>
      <c r="F216" s="251" t="s">
        <v>955</v>
      </c>
      <c r="G216" s="252" t="s">
        <v>191</v>
      </c>
      <c r="H216" s="253">
        <v>182.86600000000001</v>
      </c>
      <c r="I216" s="254"/>
      <c r="J216" s="255">
        <f>ROUND(I216*H216,2)</f>
        <v>0</v>
      </c>
      <c r="K216" s="251" t="s">
        <v>30</v>
      </c>
      <c r="L216" s="256"/>
      <c r="M216" s="257" t="s">
        <v>30</v>
      </c>
      <c r="N216" s="258" t="s">
        <v>45</v>
      </c>
      <c r="O216" s="42"/>
      <c r="P216" s="210">
        <f>O216*H216</f>
        <v>0</v>
      </c>
      <c r="Q216" s="210">
        <v>3.1E-4</v>
      </c>
      <c r="R216" s="210">
        <f>Q216*H216</f>
        <v>5.6688460000000003E-2</v>
      </c>
      <c r="S216" s="210">
        <v>0</v>
      </c>
      <c r="T216" s="211">
        <f>S216*H216</f>
        <v>0</v>
      </c>
      <c r="AR216" s="24" t="s">
        <v>236</v>
      </c>
      <c r="AT216" s="24" t="s">
        <v>301</v>
      </c>
      <c r="AU216" s="24" t="s">
        <v>84</v>
      </c>
      <c r="AY216" s="24" t="s">
        <v>186</v>
      </c>
      <c r="BE216" s="212">
        <f>IF(N216="základní",J216,0)</f>
        <v>0</v>
      </c>
      <c r="BF216" s="212">
        <f>IF(N216="snížená",J216,0)</f>
        <v>0</v>
      </c>
      <c r="BG216" s="212">
        <f>IF(N216="zákl. přenesená",J216,0)</f>
        <v>0</v>
      </c>
      <c r="BH216" s="212">
        <f>IF(N216="sníž. přenesená",J216,0)</f>
        <v>0</v>
      </c>
      <c r="BI216" s="212">
        <f>IF(N216="nulová",J216,0)</f>
        <v>0</v>
      </c>
      <c r="BJ216" s="24" t="s">
        <v>82</v>
      </c>
      <c r="BK216" s="212">
        <f>ROUND(I216*H216,2)</f>
        <v>0</v>
      </c>
      <c r="BL216" s="24" t="s">
        <v>193</v>
      </c>
      <c r="BM216" s="24" t="s">
        <v>1670</v>
      </c>
    </row>
    <row r="217" spans="2:65" s="1" customFormat="1" ht="27">
      <c r="B217" s="41"/>
      <c r="C217" s="63"/>
      <c r="D217" s="213" t="s">
        <v>195</v>
      </c>
      <c r="E217" s="63"/>
      <c r="F217" s="214" t="s">
        <v>955</v>
      </c>
      <c r="G217" s="63"/>
      <c r="H217" s="63"/>
      <c r="I217" s="172"/>
      <c r="J217" s="63"/>
      <c r="K217" s="63"/>
      <c r="L217" s="61"/>
      <c r="M217" s="215"/>
      <c r="N217" s="42"/>
      <c r="O217" s="42"/>
      <c r="P217" s="42"/>
      <c r="Q217" s="42"/>
      <c r="R217" s="42"/>
      <c r="S217" s="42"/>
      <c r="T217" s="78"/>
      <c r="AT217" s="24" t="s">
        <v>195</v>
      </c>
      <c r="AU217" s="24" t="s">
        <v>84</v>
      </c>
    </row>
    <row r="218" spans="2:65" s="13" customFormat="1" ht="13.5">
      <c r="B218" s="227"/>
      <c r="C218" s="228"/>
      <c r="D218" s="213" t="s">
        <v>197</v>
      </c>
      <c r="E218" s="229" t="s">
        <v>30</v>
      </c>
      <c r="F218" s="230" t="s">
        <v>911</v>
      </c>
      <c r="G218" s="228"/>
      <c r="H218" s="229" t="s">
        <v>30</v>
      </c>
      <c r="I218" s="231"/>
      <c r="J218" s="228"/>
      <c r="K218" s="228"/>
      <c r="L218" s="232"/>
      <c r="M218" s="233"/>
      <c r="N218" s="234"/>
      <c r="O218" s="234"/>
      <c r="P218" s="234"/>
      <c r="Q218" s="234"/>
      <c r="R218" s="234"/>
      <c r="S218" s="234"/>
      <c r="T218" s="235"/>
      <c r="AT218" s="236" t="s">
        <v>197</v>
      </c>
      <c r="AU218" s="236" t="s">
        <v>84</v>
      </c>
      <c r="AV218" s="13" t="s">
        <v>82</v>
      </c>
      <c r="AW218" s="13" t="s">
        <v>37</v>
      </c>
      <c r="AX218" s="13" t="s">
        <v>74</v>
      </c>
      <c r="AY218" s="236" t="s">
        <v>186</v>
      </c>
    </row>
    <row r="219" spans="2:65" s="12" customFormat="1" ht="13.5">
      <c r="B219" s="216"/>
      <c r="C219" s="217"/>
      <c r="D219" s="213" t="s">
        <v>197</v>
      </c>
      <c r="E219" s="218" t="s">
        <v>30</v>
      </c>
      <c r="F219" s="219" t="s">
        <v>1668</v>
      </c>
      <c r="G219" s="217"/>
      <c r="H219" s="220">
        <v>179.28</v>
      </c>
      <c r="I219" s="221"/>
      <c r="J219" s="217"/>
      <c r="K219" s="217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197</v>
      </c>
      <c r="AU219" s="226" t="s">
        <v>84</v>
      </c>
      <c r="AV219" s="12" t="s">
        <v>84</v>
      </c>
      <c r="AW219" s="12" t="s">
        <v>37</v>
      </c>
      <c r="AX219" s="12" t="s">
        <v>74</v>
      </c>
      <c r="AY219" s="226" t="s">
        <v>186</v>
      </c>
    </row>
    <row r="220" spans="2:65" s="12" customFormat="1" ht="13.5">
      <c r="B220" s="216"/>
      <c r="C220" s="217"/>
      <c r="D220" s="213" t="s">
        <v>197</v>
      </c>
      <c r="E220" s="217"/>
      <c r="F220" s="219" t="s">
        <v>1671</v>
      </c>
      <c r="G220" s="217"/>
      <c r="H220" s="220">
        <v>182.86600000000001</v>
      </c>
      <c r="I220" s="221"/>
      <c r="J220" s="217"/>
      <c r="K220" s="217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197</v>
      </c>
      <c r="AU220" s="226" t="s">
        <v>84</v>
      </c>
      <c r="AV220" s="12" t="s">
        <v>84</v>
      </c>
      <c r="AW220" s="12" t="s">
        <v>6</v>
      </c>
      <c r="AX220" s="12" t="s">
        <v>82</v>
      </c>
      <c r="AY220" s="226" t="s">
        <v>186</v>
      </c>
    </row>
    <row r="221" spans="2:65" s="1" customFormat="1" ht="16.5" customHeight="1">
      <c r="B221" s="41"/>
      <c r="C221" s="249" t="s">
        <v>307</v>
      </c>
      <c r="D221" s="249" t="s">
        <v>301</v>
      </c>
      <c r="E221" s="250" t="s">
        <v>1560</v>
      </c>
      <c r="F221" s="251" t="s">
        <v>1561</v>
      </c>
      <c r="G221" s="252" t="s">
        <v>191</v>
      </c>
      <c r="H221" s="253">
        <v>1014.308</v>
      </c>
      <c r="I221" s="254"/>
      <c r="J221" s="255">
        <f>ROUND(I221*H221,2)</f>
        <v>0</v>
      </c>
      <c r="K221" s="251" t="s">
        <v>192</v>
      </c>
      <c r="L221" s="256"/>
      <c r="M221" s="257" t="s">
        <v>30</v>
      </c>
      <c r="N221" s="258" t="s">
        <v>45</v>
      </c>
      <c r="O221" s="42"/>
      <c r="P221" s="210">
        <f>O221*H221</f>
        <v>0</v>
      </c>
      <c r="Q221" s="210">
        <v>2.9999999999999997E-4</v>
      </c>
      <c r="R221" s="210">
        <f>Q221*H221</f>
        <v>0.30429239999999996</v>
      </c>
      <c r="S221" s="210">
        <v>0</v>
      </c>
      <c r="T221" s="211">
        <f>S221*H221</f>
        <v>0</v>
      </c>
      <c r="AR221" s="24" t="s">
        <v>236</v>
      </c>
      <c r="AT221" s="24" t="s">
        <v>301</v>
      </c>
      <c r="AU221" s="24" t="s">
        <v>84</v>
      </c>
      <c r="AY221" s="24" t="s">
        <v>186</v>
      </c>
      <c r="BE221" s="212">
        <f>IF(N221="základní",J221,0)</f>
        <v>0</v>
      </c>
      <c r="BF221" s="212">
        <f>IF(N221="snížená",J221,0)</f>
        <v>0</v>
      </c>
      <c r="BG221" s="212">
        <f>IF(N221="zákl. přenesená",J221,0)</f>
        <v>0</v>
      </c>
      <c r="BH221" s="212">
        <f>IF(N221="sníž. přenesená",J221,0)</f>
        <v>0</v>
      </c>
      <c r="BI221" s="212">
        <f>IF(N221="nulová",J221,0)</f>
        <v>0</v>
      </c>
      <c r="BJ221" s="24" t="s">
        <v>82</v>
      </c>
      <c r="BK221" s="212">
        <f>ROUND(I221*H221,2)</f>
        <v>0</v>
      </c>
      <c r="BL221" s="24" t="s">
        <v>193</v>
      </c>
      <c r="BM221" s="24" t="s">
        <v>1672</v>
      </c>
    </row>
    <row r="222" spans="2:65" s="1" customFormat="1" ht="13.5">
      <c r="B222" s="41"/>
      <c r="C222" s="63"/>
      <c r="D222" s="213" t="s">
        <v>195</v>
      </c>
      <c r="E222" s="63"/>
      <c r="F222" s="214" t="s">
        <v>1561</v>
      </c>
      <c r="G222" s="63"/>
      <c r="H222" s="63"/>
      <c r="I222" s="172"/>
      <c r="J222" s="63"/>
      <c r="K222" s="63"/>
      <c r="L222" s="61"/>
      <c r="M222" s="215"/>
      <c r="N222" s="42"/>
      <c r="O222" s="42"/>
      <c r="P222" s="42"/>
      <c r="Q222" s="42"/>
      <c r="R222" s="42"/>
      <c r="S222" s="42"/>
      <c r="T222" s="78"/>
      <c r="AT222" s="24" t="s">
        <v>195</v>
      </c>
      <c r="AU222" s="24" t="s">
        <v>84</v>
      </c>
    </row>
    <row r="223" spans="2:65" s="12" customFormat="1" ht="13.5">
      <c r="B223" s="216"/>
      <c r="C223" s="217"/>
      <c r="D223" s="213" t="s">
        <v>197</v>
      </c>
      <c r="E223" s="218" t="s">
        <v>30</v>
      </c>
      <c r="F223" s="219" t="s">
        <v>1669</v>
      </c>
      <c r="G223" s="217"/>
      <c r="H223" s="220">
        <v>994.42</v>
      </c>
      <c r="I223" s="221"/>
      <c r="J223" s="217"/>
      <c r="K223" s="217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197</v>
      </c>
      <c r="AU223" s="226" t="s">
        <v>84</v>
      </c>
      <c r="AV223" s="12" t="s">
        <v>84</v>
      </c>
      <c r="AW223" s="12" t="s">
        <v>37</v>
      </c>
      <c r="AX223" s="12" t="s">
        <v>74</v>
      </c>
      <c r="AY223" s="226" t="s">
        <v>186</v>
      </c>
    </row>
    <row r="224" spans="2:65" s="12" customFormat="1" ht="13.5">
      <c r="B224" s="216"/>
      <c r="C224" s="217"/>
      <c r="D224" s="213" t="s">
        <v>197</v>
      </c>
      <c r="E224" s="217"/>
      <c r="F224" s="219" t="s">
        <v>1673</v>
      </c>
      <c r="G224" s="217"/>
      <c r="H224" s="220">
        <v>1014.308</v>
      </c>
      <c r="I224" s="221"/>
      <c r="J224" s="217"/>
      <c r="K224" s="217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197</v>
      </c>
      <c r="AU224" s="226" t="s">
        <v>84</v>
      </c>
      <c r="AV224" s="12" t="s">
        <v>84</v>
      </c>
      <c r="AW224" s="12" t="s">
        <v>6</v>
      </c>
      <c r="AX224" s="12" t="s">
        <v>82</v>
      </c>
      <c r="AY224" s="226" t="s">
        <v>186</v>
      </c>
    </row>
    <row r="225" spans="2:65" s="11" customFormat="1" ht="29.85" customHeight="1">
      <c r="B225" s="185"/>
      <c r="C225" s="186"/>
      <c r="D225" s="187" t="s">
        <v>73</v>
      </c>
      <c r="E225" s="199" t="s">
        <v>193</v>
      </c>
      <c r="F225" s="199" t="s">
        <v>390</v>
      </c>
      <c r="G225" s="186"/>
      <c r="H225" s="186"/>
      <c r="I225" s="189"/>
      <c r="J225" s="200">
        <f>BK225</f>
        <v>0</v>
      </c>
      <c r="K225" s="186"/>
      <c r="L225" s="191"/>
      <c r="M225" s="192"/>
      <c r="N225" s="193"/>
      <c r="O225" s="193"/>
      <c r="P225" s="194">
        <f>SUM(P226:P229)</f>
        <v>0</v>
      </c>
      <c r="Q225" s="193"/>
      <c r="R225" s="194">
        <f>SUM(R226:R229)</f>
        <v>4.23721557</v>
      </c>
      <c r="S225" s="193"/>
      <c r="T225" s="195">
        <f>SUM(T226:T229)</f>
        <v>0</v>
      </c>
      <c r="AR225" s="196" t="s">
        <v>82</v>
      </c>
      <c r="AT225" s="197" t="s">
        <v>73</v>
      </c>
      <c r="AU225" s="197" t="s">
        <v>82</v>
      </c>
      <c r="AY225" s="196" t="s">
        <v>186</v>
      </c>
      <c r="BK225" s="198">
        <f>SUM(BK226:BK229)</f>
        <v>0</v>
      </c>
    </row>
    <row r="226" spans="2:65" s="1" customFormat="1" ht="16.5" customHeight="1">
      <c r="B226" s="41"/>
      <c r="C226" s="201" t="s">
        <v>313</v>
      </c>
      <c r="D226" s="201" t="s">
        <v>188</v>
      </c>
      <c r="E226" s="202" t="s">
        <v>1009</v>
      </c>
      <c r="F226" s="203" t="s">
        <v>1010</v>
      </c>
      <c r="G226" s="204" t="s">
        <v>212</v>
      </c>
      <c r="H226" s="205">
        <v>2.2410000000000001</v>
      </c>
      <c r="I226" s="206"/>
      <c r="J226" s="207">
        <f>ROUND(I226*H226,2)</f>
        <v>0</v>
      </c>
      <c r="K226" s="203" t="s">
        <v>192</v>
      </c>
      <c r="L226" s="61"/>
      <c r="M226" s="208" t="s">
        <v>30</v>
      </c>
      <c r="N226" s="209" t="s">
        <v>45</v>
      </c>
      <c r="O226" s="42"/>
      <c r="P226" s="210">
        <f>O226*H226</f>
        <v>0</v>
      </c>
      <c r="Q226" s="210">
        <v>1.8907700000000001</v>
      </c>
      <c r="R226" s="210">
        <f>Q226*H226</f>
        <v>4.23721557</v>
      </c>
      <c r="S226" s="210">
        <v>0</v>
      </c>
      <c r="T226" s="211">
        <f>S226*H226</f>
        <v>0</v>
      </c>
      <c r="AR226" s="24" t="s">
        <v>193</v>
      </c>
      <c r="AT226" s="24" t="s">
        <v>188</v>
      </c>
      <c r="AU226" s="24" t="s">
        <v>84</v>
      </c>
      <c r="AY226" s="24" t="s">
        <v>186</v>
      </c>
      <c r="BE226" s="212">
        <f>IF(N226="základní",J226,0)</f>
        <v>0</v>
      </c>
      <c r="BF226" s="212">
        <f>IF(N226="snížená",J226,0)</f>
        <v>0</v>
      </c>
      <c r="BG226" s="212">
        <f>IF(N226="zákl. přenesená",J226,0)</f>
        <v>0</v>
      </c>
      <c r="BH226" s="212">
        <f>IF(N226="sníž. přenesená",J226,0)</f>
        <v>0</v>
      </c>
      <c r="BI226" s="212">
        <f>IF(N226="nulová",J226,0)</f>
        <v>0</v>
      </c>
      <c r="BJ226" s="24" t="s">
        <v>82</v>
      </c>
      <c r="BK226" s="212">
        <f>ROUND(I226*H226,2)</f>
        <v>0</v>
      </c>
      <c r="BL226" s="24" t="s">
        <v>193</v>
      </c>
      <c r="BM226" s="24" t="s">
        <v>1674</v>
      </c>
    </row>
    <row r="227" spans="2:65" s="1" customFormat="1" ht="13.5">
      <c r="B227" s="41"/>
      <c r="C227" s="63"/>
      <c r="D227" s="213" t="s">
        <v>195</v>
      </c>
      <c r="E227" s="63"/>
      <c r="F227" s="214" t="s">
        <v>1012</v>
      </c>
      <c r="G227" s="63"/>
      <c r="H227" s="63"/>
      <c r="I227" s="172"/>
      <c r="J227" s="63"/>
      <c r="K227" s="63"/>
      <c r="L227" s="61"/>
      <c r="M227" s="215"/>
      <c r="N227" s="42"/>
      <c r="O227" s="42"/>
      <c r="P227" s="42"/>
      <c r="Q227" s="42"/>
      <c r="R227" s="42"/>
      <c r="S227" s="42"/>
      <c r="T227" s="78"/>
      <c r="AT227" s="24" t="s">
        <v>195</v>
      </c>
      <c r="AU227" s="24" t="s">
        <v>84</v>
      </c>
    </row>
    <row r="228" spans="2:65" s="13" customFormat="1" ht="13.5">
      <c r="B228" s="227"/>
      <c r="C228" s="228"/>
      <c r="D228" s="213" t="s">
        <v>197</v>
      </c>
      <c r="E228" s="229" t="s">
        <v>30</v>
      </c>
      <c r="F228" s="230" t="s">
        <v>911</v>
      </c>
      <c r="G228" s="228"/>
      <c r="H228" s="229" t="s">
        <v>30</v>
      </c>
      <c r="I228" s="231"/>
      <c r="J228" s="228"/>
      <c r="K228" s="228"/>
      <c r="L228" s="232"/>
      <c r="M228" s="233"/>
      <c r="N228" s="234"/>
      <c r="O228" s="234"/>
      <c r="P228" s="234"/>
      <c r="Q228" s="234"/>
      <c r="R228" s="234"/>
      <c r="S228" s="234"/>
      <c r="T228" s="235"/>
      <c r="AT228" s="236" t="s">
        <v>197</v>
      </c>
      <c r="AU228" s="236" t="s">
        <v>84</v>
      </c>
      <c r="AV228" s="13" t="s">
        <v>82</v>
      </c>
      <c r="AW228" s="13" t="s">
        <v>37</v>
      </c>
      <c r="AX228" s="13" t="s">
        <v>74</v>
      </c>
      <c r="AY228" s="236" t="s">
        <v>186</v>
      </c>
    </row>
    <row r="229" spans="2:65" s="12" customFormat="1" ht="13.5">
      <c r="B229" s="216"/>
      <c r="C229" s="217"/>
      <c r="D229" s="213" t="s">
        <v>197</v>
      </c>
      <c r="E229" s="218" t="s">
        <v>30</v>
      </c>
      <c r="F229" s="219" t="s">
        <v>1675</v>
      </c>
      <c r="G229" s="217"/>
      <c r="H229" s="220">
        <v>2.2410000000000001</v>
      </c>
      <c r="I229" s="221"/>
      <c r="J229" s="217"/>
      <c r="K229" s="217"/>
      <c r="L229" s="222"/>
      <c r="M229" s="223"/>
      <c r="N229" s="224"/>
      <c r="O229" s="224"/>
      <c r="P229" s="224"/>
      <c r="Q229" s="224"/>
      <c r="R229" s="224"/>
      <c r="S229" s="224"/>
      <c r="T229" s="225"/>
      <c r="AT229" s="226" t="s">
        <v>197</v>
      </c>
      <c r="AU229" s="226" t="s">
        <v>84</v>
      </c>
      <c r="AV229" s="12" t="s">
        <v>84</v>
      </c>
      <c r="AW229" s="12" t="s">
        <v>37</v>
      </c>
      <c r="AX229" s="12" t="s">
        <v>74</v>
      </c>
      <c r="AY229" s="226" t="s">
        <v>186</v>
      </c>
    </row>
    <row r="230" spans="2:65" s="11" customFormat="1" ht="29.85" customHeight="1">
      <c r="B230" s="185"/>
      <c r="C230" s="186"/>
      <c r="D230" s="187" t="s">
        <v>73</v>
      </c>
      <c r="E230" s="199" t="s">
        <v>216</v>
      </c>
      <c r="F230" s="199" t="s">
        <v>397</v>
      </c>
      <c r="G230" s="186"/>
      <c r="H230" s="186"/>
      <c r="I230" s="189"/>
      <c r="J230" s="200">
        <f>BK230</f>
        <v>0</v>
      </c>
      <c r="K230" s="186"/>
      <c r="L230" s="191"/>
      <c r="M230" s="192"/>
      <c r="N230" s="193"/>
      <c r="O230" s="193"/>
      <c r="P230" s="194">
        <f>SUM(P231:P254)</f>
        <v>0</v>
      </c>
      <c r="Q230" s="193"/>
      <c r="R230" s="194">
        <f>SUM(R231:R254)</f>
        <v>82.528958799999998</v>
      </c>
      <c r="S230" s="193"/>
      <c r="T230" s="195">
        <f>SUM(T231:T254)</f>
        <v>0</v>
      </c>
      <c r="AR230" s="196" t="s">
        <v>82</v>
      </c>
      <c r="AT230" s="197" t="s">
        <v>73</v>
      </c>
      <c r="AU230" s="197" t="s">
        <v>82</v>
      </c>
      <c r="AY230" s="196" t="s">
        <v>186</v>
      </c>
      <c r="BK230" s="198">
        <f>SUM(BK231:BK254)</f>
        <v>0</v>
      </c>
    </row>
    <row r="231" spans="2:65" s="1" customFormat="1" ht="16.5" customHeight="1">
      <c r="B231" s="41"/>
      <c r="C231" s="201" t="s">
        <v>318</v>
      </c>
      <c r="D231" s="201" t="s">
        <v>188</v>
      </c>
      <c r="E231" s="202" t="s">
        <v>1676</v>
      </c>
      <c r="F231" s="203" t="s">
        <v>1677</v>
      </c>
      <c r="G231" s="204" t="s">
        <v>191</v>
      </c>
      <c r="H231" s="205">
        <v>505.21</v>
      </c>
      <c r="I231" s="206"/>
      <c r="J231" s="207">
        <f>ROUND(I231*H231,2)</f>
        <v>0</v>
      </c>
      <c r="K231" s="203" t="s">
        <v>192</v>
      </c>
      <c r="L231" s="61"/>
      <c r="M231" s="208" t="s">
        <v>30</v>
      </c>
      <c r="N231" s="209" t="s">
        <v>45</v>
      </c>
      <c r="O231" s="42"/>
      <c r="P231" s="210">
        <f>O231*H231</f>
        <v>0</v>
      </c>
      <c r="Q231" s="210">
        <v>0</v>
      </c>
      <c r="R231" s="210">
        <f>Q231*H231</f>
        <v>0</v>
      </c>
      <c r="S231" s="210">
        <v>0</v>
      </c>
      <c r="T231" s="211">
        <f>S231*H231</f>
        <v>0</v>
      </c>
      <c r="AR231" s="24" t="s">
        <v>193</v>
      </c>
      <c r="AT231" s="24" t="s">
        <v>188</v>
      </c>
      <c r="AU231" s="24" t="s">
        <v>84</v>
      </c>
      <c r="AY231" s="24" t="s">
        <v>186</v>
      </c>
      <c r="BE231" s="212">
        <f>IF(N231="základní",J231,0)</f>
        <v>0</v>
      </c>
      <c r="BF231" s="212">
        <f>IF(N231="snížená",J231,0)</f>
        <v>0</v>
      </c>
      <c r="BG231" s="212">
        <f>IF(N231="zákl. přenesená",J231,0)</f>
        <v>0</v>
      </c>
      <c r="BH231" s="212">
        <f>IF(N231="sníž. přenesená",J231,0)</f>
        <v>0</v>
      </c>
      <c r="BI231" s="212">
        <f>IF(N231="nulová",J231,0)</f>
        <v>0</v>
      </c>
      <c r="BJ231" s="24" t="s">
        <v>82</v>
      </c>
      <c r="BK231" s="212">
        <f>ROUND(I231*H231,2)</f>
        <v>0</v>
      </c>
      <c r="BL231" s="24" t="s">
        <v>193</v>
      </c>
      <c r="BM231" s="24" t="s">
        <v>1678</v>
      </c>
    </row>
    <row r="232" spans="2:65" s="1" customFormat="1" ht="27">
      <c r="B232" s="41"/>
      <c r="C232" s="63"/>
      <c r="D232" s="213" t="s">
        <v>195</v>
      </c>
      <c r="E232" s="63"/>
      <c r="F232" s="214" t="s">
        <v>1679</v>
      </c>
      <c r="G232" s="63"/>
      <c r="H232" s="63"/>
      <c r="I232" s="172"/>
      <c r="J232" s="63"/>
      <c r="K232" s="63"/>
      <c r="L232" s="61"/>
      <c r="M232" s="215"/>
      <c r="N232" s="42"/>
      <c r="O232" s="42"/>
      <c r="P232" s="42"/>
      <c r="Q232" s="42"/>
      <c r="R232" s="42"/>
      <c r="S232" s="42"/>
      <c r="T232" s="78"/>
      <c r="AT232" s="24" t="s">
        <v>195</v>
      </c>
      <c r="AU232" s="24" t="s">
        <v>84</v>
      </c>
    </row>
    <row r="233" spans="2:65" s="1" customFormat="1" ht="27">
      <c r="B233" s="41"/>
      <c r="C233" s="63"/>
      <c r="D233" s="213" t="s">
        <v>241</v>
      </c>
      <c r="E233" s="63"/>
      <c r="F233" s="248" t="s">
        <v>1680</v>
      </c>
      <c r="G233" s="63"/>
      <c r="H233" s="63"/>
      <c r="I233" s="172"/>
      <c r="J233" s="63"/>
      <c r="K233" s="63"/>
      <c r="L233" s="61"/>
      <c r="M233" s="215"/>
      <c r="N233" s="42"/>
      <c r="O233" s="42"/>
      <c r="P233" s="42"/>
      <c r="Q233" s="42"/>
      <c r="R233" s="42"/>
      <c r="S233" s="42"/>
      <c r="T233" s="78"/>
      <c r="AT233" s="24" t="s">
        <v>241</v>
      </c>
      <c r="AU233" s="24" t="s">
        <v>84</v>
      </c>
    </row>
    <row r="234" spans="2:65" s="12" customFormat="1" ht="13.5">
      <c r="B234" s="216"/>
      <c r="C234" s="217"/>
      <c r="D234" s="213" t="s">
        <v>197</v>
      </c>
      <c r="E234" s="218" t="s">
        <v>30</v>
      </c>
      <c r="F234" s="219" t="s">
        <v>1681</v>
      </c>
      <c r="G234" s="217"/>
      <c r="H234" s="220">
        <v>505.21</v>
      </c>
      <c r="I234" s="221"/>
      <c r="J234" s="217"/>
      <c r="K234" s="217"/>
      <c r="L234" s="222"/>
      <c r="M234" s="223"/>
      <c r="N234" s="224"/>
      <c r="O234" s="224"/>
      <c r="P234" s="224"/>
      <c r="Q234" s="224"/>
      <c r="R234" s="224"/>
      <c r="S234" s="224"/>
      <c r="T234" s="225"/>
      <c r="AT234" s="226" t="s">
        <v>197</v>
      </c>
      <c r="AU234" s="226" t="s">
        <v>84</v>
      </c>
      <c r="AV234" s="12" t="s">
        <v>84</v>
      </c>
      <c r="AW234" s="12" t="s">
        <v>37</v>
      </c>
      <c r="AX234" s="12" t="s">
        <v>74</v>
      </c>
      <c r="AY234" s="226" t="s">
        <v>186</v>
      </c>
    </row>
    <row r="235" spans="2:65" s="1" customFormat="1" ht="16.5" customHeight="1">
      <c r="B235" s="41"/>
      <c r="C235" s="201" t="s">
        <v>9</v>
      </c>
      <c r="D235" s="201" t="s">
        <v>188</v>
      </c>
      <c r="E235" s="202" t="s">
        <v>1682</v>
      </c>
      <c r="F235" s="203" t="s">
        <v>1683</v>
      </c>
      <c r="G235" s="204" t="s">
        <v>191</v>
      </c>
      <c r="H235" s="205">
        <v>505.21</v>
      </c>
      <c r="I235" s="206"/>
      <c r="J235" s="207">
        <f>ROUND(I235*H235,2)</f>
        <v>0</v>
      </c>
      <c r="K235" s="203" t="s">
        <v>30</v>
      </c>
      <c r="L235" s="61"/>
      <c r="M235" s="208" t="s">
        <v>30</v>
      </c>
      <c r="N235" s="209" t="s">
        <v>45</v>
      </c>
      <c r="O235" s="42"/>
      <c r="P235" s="210">
        <f>O235*H235</f>
        <v>0</v>
      </c>
      <c r="Q235" s="210">
        <v>0</v>
      </c>
      <c r="R235" s="210">
        <f>Q235*H235</f>
        <v>0</v>
      </c>
      <c r="S235" s="210">
        <v>0</v>
      </c>
      <c r="T235" s="211">
        <f>S235*H235</f>
        <v>0</v>
      </c>
      <c r="AR235" s="24" t="s">
        <v>193</v>
      </c>
      <c r="AT235" s="24" t="s">
        <v>188</v>
      </c>
      <c r="AU235" s="24" t="s">
        <v>84</v>
      </c>
      <c r="AY235" s="24" t="s">
        <v>186</v>
      </c>
      <c r="BE235" s="212">
        <f>IF(N235="základní",J235,0)</f>
        <v>0</v>
      </c>
      <c r="BF235" s="212">
        <f>IF(N235="snížená",J235,0)</f>
        <v>0</v>
      </c>
      <c r="BG235" s="212">
        <f>IF(N235="zákl. přenesená",J235,0)</f>
        <v>0</v>
      </c>
      <c r="BH235" s="212">
        <f>IF(N235="sníž. přenesená",J235,0)</f>
        <v>0</v>
      </c>
      <c r="BI235" s="212">
        <f>IF(N235="nulová",J235,0)</f>
        <v>0</v>
      </c>
      <c r="BJ235" s="24" t="s">
        <v>82</v>
      </c>
      <c r="BK235" s="212">
        <f>ROUND(I235*H235,2)</f>
        <v>0</v>
      </c>
      <c r="BL235" s="24" t="s">
        <v>193</v>
      </c>
      <c r="BM235" s="24" t="s">
        <v>1684</v>
      </c>
    </row>
    <row r="236" spans="2:65" s="1" customFormat="1" ht="13.5">
      <c r="B236" s="41"/>
      <c r="C236" s="63"/>
      <c r="D236" s="213" t="s">
        <v>195</v>
      </c>
      <c r="E236" s="63"/>
      <c r="F236" s="214" t="s">
        <v>1683</v>
      </c>
      <c r="G236" s="63"/>
      <c r="H236" s="63"/>
      <c r="I236" s="172"/>
      <c r="J236" s="63"/>
      <c r="K236" s="63"/>
      <c r="L236" s="61"/>
      <c r="M236" s="215"/>
      <c r="N236" s="42"/>
      <c r="O236" s="42"/>
      <c r="P236" s="42"/>
      <c r="Q236" s="42"/>
      <c r="R236" s="42"/>
      <c r="S236" s="42"/>
      <c r="T236" s="78"/>
      <c r="AT236" s="24" t="s">
        <v>195</v>
      </c>
      <c r="AU236" s="24" t="s">
        <v>84</v>
      </c>
    </row>
    <row r="237" spans="2:65" s="12" customFormat="1" ht="13.5">
      <c r="B237" s="216"/>
      <c r="C237" s="217"/>
      <c r="D237" s="213" t="s">
        <v>197</v>
      </c>
      <c r="E237" s="218" t="s">
        <v>30</v>
      </c>
      <c r="F237" s="219" t="s">
        <v>1681</v>
      </c>
      <c r="G237" s="217"/>
      <c r="H237" s="220">
        <v>505.21</v>
      </c>
      <c r="I237" s="221"/>
      <c r="J237" s="217"/>
      <c r="K237" s="217"/>
      <c r="L237" s="222"/>
      <c r="M237" s="223"/>
      <c r="N237" s="224"/>
      <c r="O237" s="224"/>
      <c r="P237" s="224"/>
      <c r="Q237" s="224"/>
      <c r="R237" s="224"/>
      <c r="S237" s="224"/>
      <c r="T237" s="225"/>
      <c r="AT237" s="226" t="s">
        <v>197</v>
      </c>
      <c r="AU237" s="226" t="s">
        <v>84</v>
      </c>
      <c r="AV237" s="12" t="s">
        <v>84</v>
      </c>
      <c r="AW237" s="12" t="s">
        <v>37</v>
      </c>
      <c r="AX237" s="12" t="s">
        <v>74</v>
      </c>
      <c r="AY237" s="226" t="s">
        <v>186</v>
      </c>
    </row>
    <row r="238" spans="2:65" s="1" customFormat="1" ht="16.5" customHeight="1">
      <c r="B238" s="41"/>
      <c r="C238" s="201" t="s">
        <v>326</v>
      </c>
      <c r="D238" s="201" t="s">
        <v>188</v>
      </c>
      <c r="E238" s="202" t="s">
        <v>1685</v>
      </c>
      <c r="F238" s="203" t="s">
        <v>1686</v>
      </c>
      <c r="G238" s="204" t="s">
        <v>191</v>
      </c>
      <c r="H238" s="205">
        <v>505.21</v>
      </c>
      <c r="I238" s="206"/>
      <c r="J238" s="207">
        <f>ROUND(I238*H238,2)</f>
        <v>0</v>
      </c>
      <c r="K238" s="203" t="s">
        <v>192</v>
      </c>
      <c r="L238" s="61"/>
      <c r="M238" s="208" t="s">
        <v>30</v>
      </c>
      <c r="N238" s="209" t="s">
        <v>45</v>
      </c>
      <c r="O238" s="42"/>
      <c r="P238" s="210">
        <f>O238*H238</f>
        <v>0</v>
      </c>
      <c r="Q238" s="210">
        <v>0</v>
      </c>
      <c r="R238" s="210">
        <f>Q238*H238</f>
        <v>0</v>
      </c>
      <c r="S238" s="210">
        <v>0</v>
      </c>
      <c r="T238" s="211">
        <f>S238*H238</f>
        <v>0</v>
      </c>
      <c r="AR238" s="24" t="s">
        <v>193</v>
      </c>
      <c r="AT238" s="24" t="s">
        <v>188</v>
      </c>
      <c r="AU238" s="24" t="s">
        <v>84</v>
      </c>
      <c r="AY238" s="24" t="s">
        <v>186</v>
      </c>
      <c r="BE238" s="212">
        <f>IF(N238="základní",J238,0)</f>
        <v>0</v>
      </c>
      <c r="BF238" s="212">
        <f>IF(N238="snížená",J238,0)</f>
        <v>0</v>
      </c>
      <c r="BG238" s="212">
        <f>IF(N238="zákl. přenesená",J238,0)</f>
        <v>0</v>
      </c>
      <c r="BH238" s="212">
        <f>IF(N238="sníž. přenesená",J238,0)</f>
        <v>0</v>
      </c>
      <c r="BI238" s="212">
        <f>IF(N238="nulová",J238,0)</f>
        <v>0</v>
      </c>
      <c r="BJ238" s="24" t="s">
        <v>82</v>
      </c>
      <c r="BK238" s="212">
        <f>ROUND(I238*H238,2)</f>
        <v>0</v>
      </c>
      <c r="BL238" s="24" t="s">
        <v>193</v>
      </c>
      <c r="BM238" s="24" t="s">
        <v>1687</v>
      </c>
    </row>
    <row r="239" spans="2:65" s="1" customFormat="1" ht="27">
      <c r="B239" s="41"/>
      <c r="C239" s="63"/>
      <c r="D239" s="213" t="s">
        <v>195</v>
      </c>
      <c r="E239" s="63"/>
      <c r="F239" s="214" t="s">
        <v>1688</v>
      </c>
      <c r="G239" s="63"/>
      <c r="H239" s="63"/>
      <c r="I239" s="172"/>
      <c r="J239" s="63"/>
      <c r="K239" s="63"/>
      <c r="L239" s="61"/>
      <c r="M239" s="215"/>
      <c r="N239" s="42"/>
      <c r="O239" s="42"/>
      <c r="P239" s="42"/>
      <c r="Q239" s="42"/>
      <c r="R239" s="42"/>
      <c r="S239" s="42"/>
      <c r="T239" s="78"/>
      <c r="AT239" s="24" t="s">
        <v>195</v>
      </c>
      <c r="AU239" s="24" t="s">
        <v>84</v>
      </c>
    </row>
    <row r="240" spans="2:65" s="12" customFormat="1" ht="13.5">
      <c r="B240" s="216"/>
      <c r="C240" s="217"/>
      <c r="D240" s="213" t="s">
        <v>197</v>
      </c>
      <c r="E240" s="218" t="s">
        <v>30</v>
      </c>
      <c r="F240" s="219" t="s">
        <v>1681</v>
      </c>
      <c r="G240" s="217"/>
      <c r="H240" s="220">
        <v>505.21</v>
      </c>
      <c r="I240" s="221"/>
      <c r="J240" s="217"/>
      <c r="K240" s="217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197</v>
      </c>
      <c r="AU240" s="226" t="s">
        <v>84</v>
      </c>
      <c r="AV240" s="12" t="s">
        <v>84</v>
      </c>
      <c r="AW240" s="12" t="s">
        <v>37</v>
      </c>
      <c r="AX240" s="12" t="s">
        <v>74</v>
      </c>
      <c r="AY240" s="226" t="s">
        <v>186</v>
      </c>
    </row>
    <row r="241" spans="2:65" s="1" customFormat="1" ht="16.5" customHeight="1">
      <c r="B241" s="41"/>
      <c r="C241" s="201" t="s">
        <v>331</v>
      </c>
      <c r="D241" s="201" t="s">
        <v>188</v>
      </c>
      <c r="E241" s="202" t="s">
        <v>1689</v>
      </c>
      <c r="F241" s="203" t="s">
        <v>1690</v>
      </c>
      <c r="G241" s="204" t="s">
        <v>191</v>
      </c>
      <c r="H241" s="205">
        <v>505.21</v>
      </c>
      <c r="I241" s="206"/>
      <c r="J241" s="207">
        <f>ROUND(I241*H241,2)</f>
        <v>0</v>
      </c>
      <c r="K241" s="203" t="s">
        <v>192</v>
      </c>
      <c r="L241" s="61"/>
      <c r="M241" s="208" t="s">
        <v>30</v>
      </c>
      <c r="N241" s="209" t="s">
        <v>45</v>
      </c>
      <c r="O241" s="42"/>
      <c r="P241" s="210">
        <f>O241*H241</f>
        <v>0</v>
      </c>
      <c r="Q241" s="210">
        <v>0</v>
      </c>
      <c r="R241" s="210">
        <f>Q241*H241</f>
        <v>0</v>
      </c>
      <c r="S241" s="210">
        <v>0</v>
      </c>
      <c r="T241" s="211">
        <f>S241*H241</f>
        <v>0</v>
      </c>
      <c r="AR241" s="24" t="s">
        <v>193</v>
      </c>
      <c r="AT241" s="24" t="s">
        <v>188</v>
      </c>
      <c r="AU241" s="24" t="s">
        <v>84</v>
      </c>
      <c r="AY241" s="24" t="s">
        <v>186</v>
      </c>
      <c r="BE241" s="212">
        <f>IF(N241="základní",J241,0)</f>
        <v>0</v>
      </c>
      <c r="BF241" s="212">
        <f>IF(N241="snížená",J241,0)</f>
        <v>0</v>
      </c>
      <c r="BG241" s="212">
        <f>IF(N241="zákl. přenesená",J241,0)</f>
        <v>0</v>
      </c>
      <c r="BH241" s="212">
        <f>IF(N241="sníž. přenesená",J241,0)</f>
        <v>0</v>
      </c>
      <c r="BI241" s="212">
        <f>IF(N241="nulová",J241,0)</f>
        <v>0</v>
      </c>
      <c r="BJ241" s="24" t="s">
        <v>82</v>
      </c>
      <c r="BK241" s="212">
        <f>ROUND(I241*H241,2)</f>
        <v>0</v>
      </c>
      <c r="BL241" s="24" t="s">
        <v>193</v>
      </c>
      <c r="BM241" s="24" t="s">
        <v>1691</v>
      </c>
    </row>
    <row r="242" spans="2:65" s="1" customFormat="1" ht="27">
      <c r="B242" s="41"/>
      <c r="C242" s="63"/>
      <c r="D242" s="213" t="s">
        <v>195</v>
      </c>
      <c r="E242" s="63"/>
      <c r="F242" s="214" t="s">
        <v>1692</v>
      </c>
      <c r="G242" s="63"/>
      <c r="H242" s="63"/>
      <c r="I242" s="172"/>
      <c r="J242" s="63"/>
      <c r="K242" s="63"/>
      <c r="L242" s="61"/>
      <c r="M242" s="215"/>
      <c r="N242" s="42"/>
      <c r="O242" s="42"/>
      <c r="P242" s="42"/>
      <c r="Q242" s="42"/>
      <c r="R242" s="42"/>
      <c r="S242" s="42"/>
      <c r="T242" s="78"/>
      <c r="AT242" s="24" t="s">
        <v>195</v>
      </c>
      <c r="AU242" s="24" t="s">
        <v>84</v>
      </c>
    </row>
    <row r="243" spans="2:65" s="12" customFormat="1" ht="13.5">
      <c r="B243" s="216"/>
      <c r="C243" s="217"/>
      <c r="D243" s="213" t="s">
        <v>197</v>
      </c>
      <c r="E243" s="218" t="s">
        <v>30</v>
      </c>
      <c r="F243" s="219" t="s">
        <v>1681</v>
      </c>
      <c r="G243" s="217"/>
      <c r="H243" s="220">
        <v>505.21</v>
      </c>
      <c r="I243" s="221"/>
      <c r="J243" s="217"/>
      <c r="K243" s="217"/>
      <c r="L243" s="222"/>
      <c r="M243" s="223"/>
      <c r="N243" s="224"/>
      <c r="O243" s="224"/>
      <c r="P243" s="224"/>
      <c r="Q243" s="224"/>
      <c r="R243" s="224"/>
      <c r="S243" s="224"/>
      <c r="T243" s="225"/>
      <c r="AT243" s="226" t="s">
        <v>197</v>
      </c>
      <c r="AU243" s="226" t="s">
        <v>84</v>
      </c>
      <c r="AV243" s="12" t="s">
        <v>84</v>
      </c>
      <c r="AW243" s="12" t="s">
        <v>37</v>
      </c>
      <c r="AX243" s="12" t="s">
        <v>74</v>
      </c>
      <c r="AY243" s="226" t="s">
        <v>186</v>
      </c>
    </row>
    <row r="244" spans="2:65" s="1" customFormat="1" ht="16.5" customHeight="1">
      <c r="B244" s="41"/>
      <c r="C244" s="201" t="s">
        <v>337</v>
      </c>
      <c r="D244" s="201" t="s">
        <v>188</v>
      </c>
      <c r="E244" s="202" t="s">
        <v>1693</v>
      </c>
      <c r="F244" s="203" t="s">
        <v>1694</v>
      </c>
      <c r="G244" s="204" t="s">
        <v>191</v>
      </c>
      <c r="H244" s="205">
        <v>505.21</v>
      </c>
      <c r="I244" s="206"/>
      <c r="J244" s="207">
        <f>ROUND(I244*H244,2)</f>
        <v>0</v>
      </c>
      <c r="K244" s="203" t="s">
        <v>192</v>
      </c>
      <c r="L244" s="61"/>
      <c r="M244" s="208" t="s">
        <v>30</v>
      </c>
      <c r="N244" s="209" t="s">
        <v>45</v>
      </c>
      <c r="O244" s="42"/>
      <c r="P244" s="210">
        <f>O244*H244</f>
        <v>0</v>
      </c>
      <c r="Q244" s="210">
        <v>0</v>
      </c>
      <c r="R244" s="210">
        <f>Q244*H244</f>
        <v>0</v>
      </c>
      <c r="S244" s="210">
        <v>0</v>
      </c>
      <c r="T244" s="211">
        <f>S244*H244</f>
        <v>0</v>
      </c>
      <c r="AR244" s="24" t="s">
        <v>193</v>
      </c>
      <c r="AT244" s="24" t="s">
        <v>188</v>
      </c>
      <c r="AU244" s="24" t="s">
        <v>84</v>
      </c>
      <c r="AY244" s="24" t="s">
        <v>186</v>
      </c>
      <c r="BE244" s="212">
        <f>IF(N244="základní",J244,0)</f>
        <v>0</v>
      </c>
      <c r="BF244" s="212">
        <f>IF(N244="snížená",J244,0)</f>
        <v>0</v>
      </c>
      <c r="BG244" s="212">
        <f>IF(N244="zákl. přenesená",J244,0)</f>
        <v>0</v>
      </c>
      <c r="BH244" s="212">
        <f>IF(N244="sníž. přenesená",J244,0)</f>
        <v>0</v>
      </c>
      <c r="BI244" s="212">
        <f>IF(N244="nulová",J244,0)</f>
        <v>0</v>
      </c>
      <c r="BJ244" s="24" t="s">
        <v>82</v>
      </c>
      <c r="BK244" s="212">
        <f>ROUND(I244*H244,2)</f>
        <v>0</v>
      </c>
      <c r="BL244" s="24" t="s">
        <v>193</v>
      </c>
      <c r="BM244" s="24" t="s">
        <v>1695</v>
      </c>
    </row>
    <row r="245" spans="2:65" s="1" customFormat="1" ht="27">
      <c r="B245" s="41"/>
      <c r="C245" s="63"/>
      <c r="D245" s="213" t="s">
        <v>195</v>
      </c>
      <c r="E245" s="63"/>
      <c r="F245" s="214" t="s">
        <v>1696</v>
      </c>
      <c r="G245" s="63"/>
      <c r="H245" s="63"/>
      <c r="I245" s="172"/>
      <c r="J245" s="63"/>
      <c r="K245" s="63"/>
      <c r="L245" s="61"/>
      <c r="M245" s="215"/>
      <c r="N245" s="42"/>
      <c r="O245" s="42"/>
      <c r="P245" s="42"/>
      <c r="Q245" s="42"/>
      <c r="R245" s="42"/>
      <c r="S245" s="42"/>
      <c r="T245" s="78"/>
      <c r="AT245" s="24" t="s">
        <v>195</v>
      </c>
      <c r="AU245" s="24" t="s">
        <v>84</v>
      </c>
    </row>
    <row r="246" spans="2:65" s="12" customFormat="1" ht="13.5">
      <c r="B246" s="216"/>
      <c r="C246" s="217"/>
      <c r="D246" s="213" t="s">
        <v>197</v>
      </c>
      <c r="E246" s="218" t="s">
        <v>30</v>
      </c>
      <c r="F246" s="219" t="s">
        <v>1681</v>
      </c>
      <c r="G246" s="217"/>
      <c r="H246" s="220">
        <v>505.21</v>
      </c>
      <c r="I246" s="221"/>
      <c r="J246" s="217"/>
      <c r="K246" s="217"/>
      <c r="L246" s="222"/>
      <c r="M246" s="223"/>
      <c r="N246" s="224"/>
      <c r="O246" s="224"/>
      <c r="P246" s="224"/>
      <c r="Q246" s="224"/>
      <c r="R246" s="224"/>
      <c r="S246" s="224"/>
      <c r="T246" s="225"/>
      <c r="AT246" s="226" t="s">
        <v>197</v>
      </c>
      <c r="AU246" s="226" t="s">
        <v>84</v>
      </c>
      <c r="AV246" s="12" t="s">
        <v>84</v>
      </c>
      <c r="AW246" s="12" t="s">
        <v>37</v>
      </c>
      <c r="AX246" s="12" t="s">
        <v>74</v>
      </c>
      <c r="AY246" s="226" t="s">
        <v>186</v>
      </c>
    </row>
    <row r="247" spans="2:65" s="1" customFormat="1" ht="16.5" customHeight="1">
      <c r="B247" s="41"/>
      <c r="C247" s="201" t="s">
        <v>342</v>
      </c>
      <c r="D247" s="201" t="s">
        <v>188</v>
      </c>
      <c r="E247" s="202" t="s">
        <v>1697</v>
      </c>
      <c r="F247" s="203" t="s">
        <v>1698</v>
      </c>
      <c r="G247" s="204" t="s">
        <v>1129</v>
      </c>
      <c r="H247" s="205">
        <v>1</v>
      </c>
      <c r="I247" s="206"/>
      <c r="J247" s="207">
        <f>ROUND(I247*H247,2)</f>
        <v>0</v>
      </c>
      <c r="K247" s="203" t="s">
        <v>30</v>
      </c>
      <c r="L247" s="61"/>
      <c r="M247" s="208" t="s">
        <v>30</v>
      </c>
      <c r="N247" s="209" t="s">
        <v>45</v>
      </c>
      <c r="O247" s="42"/>
      <c r="P247" s="210">
        <f>O247*H247</f>
        <v>0</v>
      </c>
      <c r="Q247" s="210">
        <v>0.54347999999999996</v>
      </c>
      <c r="R247" s="210">
        <f>Q247*H247</f>
        <v>0.54347999999999996</v>
      </c>
      <c r="S247" s="210">
        <v>0</v>
      </c>
      <c r="T247" s="211">
        <f>S247*H247</f>
        <v>0</v>
      </c>
      <c r="AR247" s="24" t="s">
        <v>193</v>
      </c>
      <c r="AT247" s="24" t="s">
        <v>188</v>
      </c>
      <c r="AU247" s="24" t="s">
        <v>84</v>
      </c>
      <c r="AY247" s="24" t="s">
        <v>186</v>
      </c>
      <c r="BE247" s="212">
        <f>IF(N247="základní",J247,0)</f>
        <v>0</v>
      </c>
      <c r="BF247" s="212">
        <f>IF(N247="snížená",J247,0)</f>
        <v>0</v>
      </c>
      <c r="BG247" s="212">
        <f>IF(N247="zákl. přenesená",J247,0)</f>
        <v>0</v>
      </c>
      <c r="BH247" s="212">
        <f>IF(N247="sníž. přenesená",J247,0)</f>
        <v>0</v>
      </c>
      <c r="BI247" s="212">
        <f>IF(N247="nulová",J247,0)</f>
        <v>0</v>
      </c>
      <c r="BJ247" s="24" t="s">
        <v>82</v>
      </c>
      <c r="BK247" s="212">
        <f>ROUND(I247*H247,2)</f>
        <v>0</v>
      </c>
      <c r="BL247" s="24" t="s">
        <v>193</v>
      </c>
      <c r="BM247" s="24" t="s">
        <v>1699</v>
      </c>
    </row>
    <row r="248" spans="2:65" s="1" customFormat="1" ht="13.5">
      <c r="B248" s="41"/>
      <c r="C248" s="63"/>
      <c r="D248" s="213" t="s">
        <v>195</v>
      </c>
      <c r="E248" s="63"/>
      <c r="F248" s="214" t="s">
        <v>1698</v>
      </c>
      <c r="G248" s="63"/>
      <c r="H248" s="63"/>
      <c r="I248" s="172"/>
      <c r="J248" s="63"/>
      <c r="K248" s="63"/>
      <c r="L248" s="61"/>
      <c r="M248" s="215"/>
      <c r="N248" s="42"/>
      <c r="O248" s="42"/>
      <c r="P248" s="42"/>
      <c r="Q248" s="42"/>
      <c r="R248" s="42"/>
      <c r="S248" s="42"/>
      <c r="T248" s="78"/>
      <c r="AT248" s="24" t="s">
        <v>195</v>
      </c>
      <c r="AU248" s="24" t="s">
        <v>84</v>
      </c>
    </row>
    <row r="249" spans="2:65" s="1" customFormat="1" ht="16.5" customHeight="1">
      <c r="B249" s="41"/>
      <c r="C249" s="201" t="s">
        <v>348</v>
      </c>
      <c r="D249" s="201" t="s">
        <v>188</v>
      </c>
      <c r="E249" s="202" t="s">
        <v>1700</v>
      </c>
      <c r="F249" s="203" t="s">
        <v>1701</v>
      </c>
      <c r="G249" s="204" t="s">
        <v>191</v>
      </c>
      <c r="H249" s="205">
        <v>1010.42</v>
      </c>
      <c r="I249" s="206"/>
      <c r="J249" s="207">
        <f>ROUND(I249*H249,2)</f>
        <v>0</v>
      </c>
      <c r="K249" s="203" t="s">
        <v>30</v>
      </c>
      <c r="L249" s="61"/>
      <c r="M249" s="208" t="s">
        <v>30</v>
      </c>
      <c r="N249" s="209" t="s">
        <v>45</v>
      </c>
      <c r="O249" s="42"/>
      <c r="P249" s="210">
        <f>O249*H249</f>
        <v>0</v>
      </c>
      <c r="Q249" s="210">
        <v>7.3440000000000005E-2</v>
      </c>
      <c r="R249" s="210">
        <f>Q249*H249</f>
        <v>74.205244800000003</v>
      </c>
      <c r="S249" s="210">
        <v>0</v>
      </c>
      <c r="T249" s="211">
        <f>S249*H249</f>
        <v>0</v>
      </c>
      <c r="AR249" s="24" t="s">
        <v>193</v>
      </c>
      <c r="AT249" s="24" t="s">
        <v>188</v>
      </c>
      <c r="AU249" s="24" t="s">
        <v>84</v>
      </c>
      <c r="AY249" s="24" t="s">
        <v>186</v>
      </c>
      <c r="BE249" s="212">
        <f>IF(N249="základní",J249,0)</f>
        <v>0</v>
      </c>
      <c r="BF249" s="212">
        <f>IF(N249="snížená",J249,0)</f>
        <v>0</v>
      </c>
      <c r="BG249" s="212">
        <f>IF(N249="zákl. přenesená",J249,0)</f>
        <v>0</v>
      </c>
      <c r="BH249" s="212">
        <f>IF(N249="sníž. přenesená",J249,0)</f>
        <v>0</v>
      </c>
      <c r="BI249" s="212">
        <f>IF(N249="nulová",J249,0)</f>
        <v>0</v>
      </c>
      <c r="BJ249" s="24" t="s">
        <v>82</v>
      </c>
      <c r="BK249" s="212">
        <f>ROUND(I249*H249,2)</f>
        <v>0</v>
      </c>
      <c r="BL249" s="24" t="s">
        <v>193</v>
      </c>
      <c r="BM249" s="24" t="s">
        <v>1702</v>
      </c>
    </row>
    <row r="250" spans="2:65" s="1" customFormat="1" ht="13.5">
      <c r="B250" s="41"/>
      <c r="C250" s="63"/>
      <c r="D250" s="213" t="s">
        <v>195</v>
      </c>
      <c r="E250" s="63"/>
      <c r="F250" s="214" t="s">
        <v>1703</v>
      </c>
      <c r="G250" s="63"/>
      <c r="H250" s="63"/>
      <c r="I250" s="172"/>
      <c r="J250" s="63"/>
      <c r="K250" s="63"/>
      <c r="L250" s="61"/>
      <c r="M250" s="215"/>
      <c r="N250" s="42"/>
      <c r="O250" s="42"/>
      <c r="P250" s="42"/>
      <c r="Q250" s="42"/>
      <c r="R250" s="42"/>
      <c r="S250" s="42"/>
      <c r="T250" s="78"/>
      <c r="AT250" s="24" t="s">
        <v>195</v>
      </c>
      <c r="AU250" s="24" t="s">
        <v>84</v>
      </c>
    </row>
    <row r="251" spans="2:65" s="12" customFormat="1" ht="13.5">
      <c r="B251" s="216"/>
      <c r="C251" s="217"/>
      <c r="D251" s="213" t="s">
        <v>197</v>
      </c>
      <c r="E251" s="218" t="s">
        <v>30</v>
      </c>
      <c r="F251" s="219" t="s">
        <v>1704</v>
      </c>
      <c r="G251" s="217"/>
      <c r="H251" s="220">
        <v>1010.42</v>
      </c>
      <c r="I251" s="221"/>
      <c r="J251" s="217"/>
      <c r="K251" s="217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197</v>
      </c>
      <c r="AU251" s="226" t="s">
        <v>84</v>
      </c>
      <c r="AV251" s="12" t="s">
        <v>84</v>
      </c>
      <c r="AW251" s="12" t="s">
        <v>37</v>
      </c>
      <c r="AX251" s="12" t="s">
        <v>74</v>
      </c>
      <c r="AY251" s="226" t="s">
        <v>186</v>
      </c>
    </row>
    <row r="252" spans="2:65" s="1" customFormat="1" ht="25.5" customHeight="1">
      <c r="B252" s="41"/>
      <c r="C252" s="201" t="s">
        <v>355</v>
      </c>
      <c r="D252" s="201" t="s">
        <v>188</v>
      </c>
      <c r="E252" s="202" t="s">
        <v>1705</v>
      </c>
      <c r="F252" s="203" t="s">
        <v>1706</v>
      </c>
      <c r="G252" s="204" t="s">
        <v>191</v>
      </c>
      <c r="H252" s="205">
        <v>505.21</v>
      </c>
      <c r="I252" s="206"/>
      <c r="J252" s="207">
        <f>ROUND(I252*H252,2)</f>
        <v>0</v>
      </c>
      <c r="K252" s="203" t="s">
        <v>30</v>
      </c>
      <c r="L252" s="61"/>
      <c r="M252" s="208" t="s">
        <v>30</v>
      </c>
      <c r="N252" s="209" t="s">
        <v>45</v>
      </c>
      <c r="O252" s="42"/>
      <c r="P252" s="210">
        <f>O252*H252</f>
        <v>0</v>
      </c>
      <c r="Q252" s="210">
        <v>1.54E-2</v>
      </c>
      <c r="R252" s="210">
        <f>Q252*H252</f>
        <v>7.7802340000000001</v>
      </c>
      <c r="S252" s="210">
        <v>0</v>
      </c>
      <c r="T252" s="211">
        <f>S252*H252</f>
        <v>0</v>
      </c>
      <c r="AR252" s="24" t="s">
        <v>193</v>
      </c>
      <c r="AT252" s="24" t="s">
        <v>188</v>
      </c>
      <c r="AU252" s="24" t="s">
        <v>84</v>
      </c>
      <c r="AY252" s="24" t="s">
        <v>186</v>
      </c>
      <c r="BE252" s="212">
        <f>IF(N252="základní",J252,0)</f>
        <v>0</v>
      </c>
      <c r="BF252" s="212">
        <f>IF(N252="snížená",J252,0)</f>
        <v>0</v>
      </c>
      <c r="BG252" s="212">
        <f>IF(N252="zákl. přenesená",J252,0)</f>
        <v>0</v>
      </c>
      <c r="BH252" s="212">
        <f>IF(N252="sníž. přenesená",J252,0)</f>
        <v>0</v>
      </c>
      <c r="BI252" s="212">
        <f>IF(N252="nulová",J252,0)</f>
        <v>0</v>
      </c>
      <c r="BJ252" s="24" t="s">
        <v>82</v>
      </c>
      <c r="BK252" s="212">
        <f>ROUND(I252*H252,2)</f>
        <v>0</v>
      </c>
      <c r="BL252" s="24" t="s">
        <v>193</v>
      </c>
      <c r="BM252" s="24" t="s">
        <v>1707</v>
      </c>
    </row>
    <row r="253" spans="2:65" s="1" customFormat="1" ht="13.5">
      <c r="B253" s="41"/>
      <c r="C253" s="63"/>
      <c r="D253" s="213" t="s">
        <v>195</v>
      </c>
      <c r="E253" s="63"/>
      <c r="F253" s="214" t="s">
        <v>1706</v>
      </c>
      <c r="G253" s="63"/>
      <c r="H253" s="63"/>
      <c r="I253" s="172"/>
      <c r="J253" s="63"/>
      <c r="K253" s="63"/>
      <c r="L253" s="61"/>
      <c r="M253" s="215"/>
      <c r="N253" s="42"/>
      <c r="O253" s="42"/>
      <c r="P253" s="42"/>
      <c r="Q253" s="42"/>
      <c r="R253" s="42"/>
      <c r="S253" s="42"/>
      <c r="T253" s="78"/>
      <c r="AT253" s="24" t="s">
        <v>195</v>
      </c>
      <c r="AU253" s="24" t="s">
        <v>84</v>
      </c>
    </row>
    <row r="254" spans="2:65" s="12" customFormat="1" ht="13.5">
      <c r="B254" s="216"/>
      <c r="C254" s="217"/>
      <c r="D254" s="213" t="s">
        <v>197</v>
      </c>
      <c r="E254" s="218" t="s">
        <v>30</v>
      </c>
      <c r="F254" s="219" t="s">
        <v>1681</v>
      </c>
      <c r="G254" s="217"/>
      <c r="H254" s="220">
        <v>505.21</v>
      </c>
      <c r="I254" s="221"/>
      <c r="J254" s="217"/>
      <c r="K254" s="217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197</v>
      </c>
      <c r="AU254" s="226" t="s">
        <v>84</v>
      </c>
      <c r="AV254" s="12" t="s">
        <v>84</v>
      </c>
      <c r="AW254" s="12" t="s">
        <v>37</v>
      </c>
      <c r="AX254" s="12" t="s">
        <v>74</v>
      </c>
      <c r="AY254" s="226" t="s">
        <v>186</v>
      </c>
    </row>
    <row r="255" spans="2:65" s="11" customFormat="1" ht="29.85" customHeight="1">
      <c r="B255" s="185"/>
      <c r="C255" s="186"/>
      <c r="D255" s="187" t="s">
        <v>73</v>
      </c>
      <c r="E255" s="199" t="s">
        <v>243</v>
      </c>
      <c r="F255" s="199" t="s">
        <v>1582</v>
      </c>
      <c r="G255" s="186"/>
      <c r="H255" s="186"/>
      <c r="I255" s="189"/>
      <c r="J255" s="200">
        <f>BK255</f>
        <v>0</v>
      </c>
      <c r="K255" s="186"/>
      <c r="L255" s="191"/>
      <c r="M255" s="192"/>
      <c r="N255" s="193"/>
      <c r="O255" s="193"/>
      <c r="P255" s="194">
        <f>SUM(P256:P263)</f>
        <v>0</v>
      </c>
      <c r="Q255" s="193"/>
      <c r="R255" s="194">
        <f>SUM(R256:R263)</f>
        <v>24.979098399999998</v>
      </c>
      <c r="S255" s="193"/>
      <c r="T255" s="195">
        <f>SUM(T256:T263)</f>
        <v>0</v>
      </c>
      <c r="AR255" s="196" t="s">
        <v>82</v>
      </c>
      <c r="AT255" s="197" t="s">
        <v>73</v>
      </c>
      <c r="AU255" s="197" t="s">
        <v>82</v>
      </c>
      <c r="AY255" s="196" t="s">
        <v>186</v>
      </c>
      <c r="BK255" s="198">
        <f>SUM(BK256:BK263)</f>
        <v>0</v>
      </c>
    </row>
    <row r="256" spans="2:65" s="1" customFormat="1" ht="25.5" customHeight="1">
      <c r="B256" s="41"/>
      <c r="C256" s="201" t="s">
        <v>361</v>
      </c>
      <c r="D256" s="201" t="s">
        <v>188</v>
      </c>
      <c r="E256" s="202" t="s">
        <v>1583</v>
      </c>
      <c r="F256" s="203" t="s">
        <v>1584</v>
      </c>
      <c r="G256" s="204" t="s">
        <v>206</v>
      </c>
      <c r="H256" s="205">
        <v>103.33</v>
      </c>
      <c r="I256" s="206"/>
      <c r="J256" s="207">
        <f>ROUND(I256*H256,2)</f>
        <v>0</v>
      </c>
      <c r="K256" s="203" t="s">
        <v>192</v>
      </c>
      <c r="L256" s="61"/>
      <c r="M256" s="208" t="s">
        <v>30</v>
      </c>
      <c r="N256" s="209" t="s">
        <v>45</v>
      </c>
      <c r="O256" s="42"/>
      <c r="P256" s="210">
        <f>O256*H256</f>
        <v>0</v>
      </c>
      <c r="Q256" s="210">
        <v>0.15540000000000001</v>
      </c>
      <c r="R256" s="210">
        <f>Q256*H256</f>
        <v>16.057482</v>
      </c>
      <c r="S256" s="210">
        <v>0</v>
      </c>
      <c r="T256" s="211">
        <f>S256*H256</f>
        <v>0</v>
      </c>
      <c r="AR256" s="24" t="s">
        <v>193</v>
      </c>
      <c r="AT256" s="24" t="s">
        <v>188</v>
      </c>
      <c r="AU256" s="24" t="s">
        <v>84</v>
      </c>
      <c r="AY256" s="24" t="s">
        <v>186</v>
      </c>
      <c r="BE256" s="212">
        <f>IF(N256="základní",J256,0)</f>
        <v>0</v>
      </c>
      <c r="BF256" s="212">
        <f>IF(N256="snížená",J256,0)</f>
        <v>0</v>
      </c>
      <c r="BG256" s="212">
        <f>IF(N256="zákl. přenesená",J256,0)</f>
        <v>0</v>
      </c>
      <c r="BH256" s="212">
        <f>IF(N256="sníž. přenesená",J256,0)</f>
        <v>0</v>
      </c>
      <c r="BI256" s="212">
        <f>IF(N256="nulová",J256,0)</f>
        <v>0</v>
      </c>
      <c r="BJ256" s="24" t="s">
        <v>82</v>
      </c>
      <c r="BK256" s="212">
        <f>ROUND(I256*H256,2)</f>
        <v>0</v>
      </c>
      <c r="BL256" s="24" t="s">
        <v>193</v>
      </c>
      <c r="BM256" s="24" t="s">
        <v>1708</v>
      </c>
    </row>
    <row r="257" spans="2:65" s="1" customFormat="1" ht="27">
      <c r="B257" s="41"/>
      <c r="C257" s="63"/>
      <c r="D257" s="213" t="s">
        <v>195</v>
      </c>
      <c r="E257" s="63"/>
      <c r="F257" s="214" t="s">
        <v>1586</v>
      </c>
      <c r="G257" s="63"/>
      <c r="H257" s="63"/>
      <c r="I257" s="172"/>
      <c r="J257" s="63"/>
      <c r="K257" s="63"/>
      <c r="L257" s="61"/>
      <c r="M257" s="215"/>
      <c r="N257" s="42"/>
      <c r="O257" s="42"/>
      <c r="P257" s="42"/>
      <c r="Q257" s="42"/>
      <c r="R257" s="42"/>
      <c r="S257" s="42"/>
      <c r="T257" s="78"/>
      <c r="AT257" s="24" t="s">
        <v>195</v>
      </c>
      <c r="AU257" s="24" t="s">
        <v>84</v>
      </c>
    </row>
    <row r="258" spans="2:65" s="12" customFormat="1" ht="13.5">
      <c r="B258" s="216"/>
      <c r="C258" s="217"/>
      <c r="D258" s="213" t="s">
        <v>197</v>
      </c>
      <c r="E258" s="218" t="s">
        <v>30</v>
      </c>
      <c r="F258" s="219" t="s">
        <v>1709</v>
      </c>
      <c r="G258" s="217"/>
      <c r="H258" s="220">
        <v>103.33</v>
      </c>
      <c r="I258" s="221"/>
      <c r="J258" s="217"/>
      <c r="K258" s="217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197</v>
      </c>
      <c r="AU258" s="226" t="s">
        <v>84</v>
      </c>
      <c r="AV258" s="12" t="s">
        <v>84</v>
      </c>
      <c r="AW258" s="12" t="s">
        <v>37</v>
      </c>
      <c r="AX258" s="12" t="s">
        <v>82</v>
      </c>
      <c r="AY258" s="226" t="s">
        <v>186</v>
      </c>
    </row>
    <row r="259" spans="2:65" s="1" customFormat="1" ht="16.5" customHeight="1">
      <c r="B259" s="41"/>
      <c r="C259" s="249" t="s">
        <v>366</v>
      </c>
      <c r="D259" s="249" t="s">
        <v>301</v>
      </c>
      <c r="E259" s="250" t="s">
        <v>1588</v>
      </c>
      <c r="F259" s="251" t="s">
        <v>1589</v>
      </c>
      <c r="G259" s="252" t="s">
        <v>206</v>
      </c>
      <c r="H259" s="253">
        <v>103.33</v>
      </c>
      <c r="I259" s="254"/>
      <c r="J259" s="255">
        <f>ROUND(I259*H259,2)</f>
        <v>0</v>
      </c>
      <c r="K259" s="251" t="s">
        <v>192</v>
      </c>
      <c r="L259" s="256"/>
      <c r="M259" s="257" t="s">
        <v>30</v>
      </c>
      <c r="N259" s="258" t="s">
        <v>45</v>
      </c>
      <c r="O259" s="42"/>
      <c r="P259" s="210">
        <f>O259*H259</f>
        <v>0</v>
      </c>
      <c r="Q259" s="210">
        <v>2.8000000000000001E-2</v>
      </c>
      <c r="R259" s="210">
        <f>Q259*H259</f>
        <v>2.89324</v>
      </c>
      <c r="S259" s="210">
        <v>0</v>
      </c>
      <c r="T259" s="211">
        <f>S259*H259</f>
        <v>0</v>
      </c>
      <c r="AR259" s="24" t="s">
        <v>236</v>
      </c>
      <c r="AT259" s="24" t="s">
        <v>301</v>
      </c>
      <c r="AU259" s="24" t="s">
        <v>84</v>
      </c>
      <c r="AY259" s="24" t="s">
        <v>186</v>
      </c>
      <c r="BE259" s="212">
        <f>IF(N259="základní",J259,0)</f>
        <v>0</v>
      </c>
      <c r="BF259" s="212">
        <f>IF(N259="snížená",J259,0)</f>
        <v>0</v>
      </c>
      <c r="BG259" s="212">
        <f>IF(N259="zákl. přenesená",J259,0)</f>
        <v>0</v>
      </c>
      <c r="BH259" s="212">
        <f>IF(N259="sníž. přenesená",J259,0)</f>
        <v>0</v>
      </c>
      <c r="BI259" s="212">
        <f>IF(N259="nulová",J259,0)</f>
        <v>0</v>
      </c>
      <c r="BJ259" s="24" t="s">
        <v>82</v>
      </c>
      <c r="BK259" s="212">
        <f>ROUND(I259*H259,2)</f>
        <v>0</v>
      </c>
      <c r="BL259" s="24" t="s">
        <v>193</v>
      </c>
      <c r="BM259" s="24" t="s">
        <v>1710</v>
      </c>
    </row>
    <row r="260" spans="2:65" s="1" customFormat="1" ht="13.5">
      <c r="B260" s="41"/>
      <c r="C260" s="63"/>
      <c r="D260" s="213" t="s">
        <v>195</v>
      </c>
      <c r="E260" s="63"/>
      <c r="F260" s="214" t="s">
        <v>1589</v>
      </c>
      <c r="G260" s="63"/>
      <c r="H260" s="63"/>
      <c r="I260" s="172"/>
      <c r="J260" s="63"/>
      <c r="K260" s="63"/>
      <c r="L260" s="61"/>
      <c r="M260" s="215"/>
      <c r="N260" s="42"/>
      <c r="O260" s="42"/>
      <c r="P260" s="42"/>
      <c r="Q260" s="42"/>
      <c r="R260" s="42"/>
      <c r="S260" s="42"/>
      <c r="T260" s="78"/>
      <c r="AT260" s="24" t="s">
        <v>195</v>
      </c>
      <c r="AU260" s="24" t="s">
        <v>84</v>
      </c>
    </row>
    <row r="261" spans="2:65" s="1" customFormat="1" ht="25.5" customHeight="1">
      <c r="B261" s="41"/>
      <c r="C261" s="201" t="s">
        <v>372</v>
      </c>
      <c r="D261" s="201" t="s">
        <v>188</v>
      </c>
      <c r="E261" s="202" t="s">
        <v>1711</v>
      </c>
      <c r="F261" s="203" t="s">
        <v>1712</v>
      </c>
      <c r="G261" s="204" t="s">
        <v>206</v>
      </c>
      <c r="H261" s="205">
        <v>69.66</v>
      </c>
      <c r="I261" s="206"/>
      <c r="J261" s="207">
        <f>ROUND(I261*H261,2)</f>
        <v>0</v>
      </c>
      <c r="K261" s="203" t="s">
        <v>192</v>
      </c>
      <c r="L261" s="61"/>
      <c r="M261" s="208" t="s">
        <v>30</v>
      </c>
      <c r="N261" s="209" t="s">
        <v>45</v>
      </c>
      <c r="O261" s="42"/>
      <c r="P261" s="210">
        <f>O261*H261</f>
        <v>0</v>
      </c>
      <c r="Q261" s="210">
        <v>8.6540000000000006E-2</v>
      </c>
      <c r="R261" s="210">
        <f>Q261*H261</f>
        <v>6.0283764</v>
      </c>
      <c r="S261" s="210">
        <v>0</v>
      </c>
      <c r="T261" s="211">
        <f>S261*H261</f>
        <v>0</v>
      </c>
      <c r="AR261" s="24" t="s">
        <v>193</v>
      </c>
      <c r="AT261" s="24" t="s">
        <v>188</v>
      </c>
      <c r="AU261" s="24" t="s">
        <v>84</v>
      </c>
      <c r="AY261" s="24" t="s">
        <v>186</v>
      </c>
      <c r="BE261" s="212">
        <f>IF(N261="základní",J261,0)</f>
        <v>0</v>
      </c>
      <c r="BF261" s="212">
        <f>IF(N261="snížená",J261,0)</f>
        <v>0</v>
      </c>
      <c r="BG261" s="212">
        <f>IF(N261="zákl. přenesená",J261,0)</f>
        <v>0</v>
      </c>
      <c r="BH261" s="212">
        <f>IF(N261="sníž. přenesená",J261,0)</f>
        <v>0</v>
      </c>
      <c r="BI261" s="212">
        <f>IF(N261="nulová",J261,0)</f>
        <v>0</v>
      </c>
      <c r="BJ261" s="24" t="s">
        <v>82</v>
      </c>
      <c r="BK261" s="212">
        <f>ROUND(I261*H261,2)</f>
        <v>0</v>
      </c>
      <c r="BL261" s="24" t="s">
        <v>193</v>
      </c>
      <c r="BM261" s="24" t="s">
        <v>1713</v>
      </c>
    </row>
    <row r="262" spans="2:65" s="1" customFormat="1" ht="27">
      <c r="B262" s="41"/>
      <c r="C262" s="63"/>
      <c r="D262" s="213" t="s">
        <v>195</v>
      </c>
      <c r="E262" s="63"/>
      <c r="F262" s="214" t="s">
        <v>1714</v>
      </c>
      <c r="G262" s="63"/>
      <c r="H262" s="63"/>
      <c r="I262" s="172"/>
      <c r="J262" s="63"/>
      <c r="K262" s="63"/>
      <c r="L262" s="61"/>
      <c r="M262" s="215"/>
      <c r="N262" s="42"/>
      <c r="O262" s="42"/>
      <c r="P262" s="42"/>
      <c r="Q262" s="42"/>
      <c r="R262" s="42"/>
      <c r="S262" s="42"/>
      <c r="T262" s="78"/>
      <c r="AT262" s="24" t="s">
        <v>195</v>
      </c>
      <c r="AU262" s="24" t="s">
        <v>84</v>
      </c>
    </row>
    <row r="263" spans="2:65" s="12" customFormat="1" ht="13.5">
      <c r="B263" s="216"/>
      <c r="C263" s="217"/>
      <c r="D263" s="213" t="s">
        <v>197</v>
      </c>
      <c r="E263" s="218" t="s">
        <v>30</v>
      </c>
      <c r="F263" s="219" t="s">
        <v>1715</v>
      </c>
      <c r="G263" s="217"/>
      <c r="H263" s="220">
        <v>69.66</v>
      </c>
      <c r="I263" s="221"/>
      <c r="J263" s="217"/>
      <c r="K263" s="217"/>
      <c r="L263" s="222"/>
      <c r="M263" s="223"/>
      <c r="N263" s="224"/>
      <c r="O263" s="224"/>
      <c r="P263" s="224"/>
      <c r="Q263" s="224"/>
      <c r="R263" s="224"/>
      <c r="S263" s="224"/>
      <c r="T263" s="225"/>
      <c r="AT263" s="226" t="s">
        <v>197</v>
      </c>
      <c r="AU263" s="226" t="s">
        <v>84</v>
      </c>
      <c r="AV263" s="12" t="s">
        <v>84</v>
      </c>
      <c r="AW263" s="12" t="s">
        <v>37</v>
      </c>
      <c r="AX263" s="12" t="s">
        <v>82</v>
      </c>
      <c r="AY263" s="226" t="s">
        <v>186</v>
      </c>
    </row>
    <row r="264" spans="2:65" s="11" customFormat="1" ht="29.85" customHeight="1">
      <c r="B264" s="185"/>
      <c r="C264" s="186"/>
      <c r="D264" s="187" t="s">
        <v>73</v>
      </c>
      <c r="E264" s="199" t="s">
        <v>609</v>
      </c>
      <c r="F264" s="199" t="s">
        <v>610</v>
      </c>
      <c r="G264" s="186"/>
      <c r="H264" s="186"/>
      <c r="I264" s="189"/>
      <c r="J264" s="200">
        <f>BK264</f>
        <v>0</v>
      </c>
      <c r="K264" s="186"/>
      <c r="L264" s="191"/>
      <c r="M264" s="192"/>
      <c r="N264" s="193"/>
      <c r="O264" s="193"/>
      <c r="P264" s="194">
        <f>SUM(P265:P266)</f>
        <v>0</v>
      </c>
      <c r="Q264" s="193"/>
      <c r="R264" s="194">
        <f>SUM(R265:R266)</f>
        <v>0</v>
      </c>
      <c r="S264" s="193"/>
      <c r="T264" s="195">
        <f>SUM(T265:T266)</f>
        <v>0</v>
      </c>
      <c r="AR264" s="196" t="s">
        <v>82</v>
      </c>
      <c r="AT264" s="197" t="s">
        <v>73</v>
      </c>
      <c r="AU264" s="197" t="s">
        <v>82</v>
      </c>
      <c r="AY264" s="196" t="s">
        <v>186</v>
      </c>
      <c r="BK264" s="198">
        <f>SUM(BK265:BK266)</f>
        <v>0</v>
      </c>
    </row>
    <row r="265" spans="2:65" s="1" customFormat="1" ht="16.5" customHeight="1">
      <c r="B265" s="41"/>
      <c r="C265" s="201" t="s">
        <v>379</v>
      </c>
      <c r="D265" s="201" t="s">
        <v>188</v>
      </c>
      <c r="E265" s="202" t="s">
        <v>1591</v>
      </c>
      <c r="F265" s="203" t="s">
        <v>1592</v>
      </c>
      <c r="G265" s="204" t="s">
        <v>304</v>
      </c>
      <c r="H265" s="205">
        <v>112.26</v>
      </c>
      <c r="I265" s="206"/>
      <c r="J265" s="207">
        <f>ROUND(I265*H265,2)</f>
        <v>0</v>
      </c>
      <c r="K265" s="203" t="s">
        <v>192</v>
      </c>
      <c r="L265" s="61"/>
      <c r="M265" s="208" t="s">
        <v>30</v>
      </c>
      <c r="N265" s="209" t="s">
        <v>45</v>
      </c>
      <c r="O265" s="42"/>
      <c r="P265" s="210">
        <f>O265*H265</f>
        <v>0</v>
      </c>
      <c r="Q265" s="210">
        <v>0</v>
      </c>
      <c r="R265" s="210">
        <f>Q265*H265</f>
        <v>0</v>
      </c>
      <c r="S265" s="210">
        <v>0</v>
      </c>
      <c r="T265" s="211">
        <f>S265*H265</f>
        <v>0</v>
      </c>
      <c r="AR265" s="24" t="s">
        <v>193</v>
      </c>
      <c r="AT265" s="24" t="s">
        <v>188</v>
      </c>
      <c r="AU265" s="24" t="s">
        <v>84</v>
      </c>
      <c r="AY265" s="24" t="s">
        <v>186</v>
      </c>
      <c r="BE265" s="212">
        <f>IF(N265="základní",J265,0)</f>
        <v>0</v>
      </c>
      <c r="BF265" s="212">
        <f>IF(N265="snížená",J265,0)</f>
        <v>0</v>
      </c>
      <c r="BG265" s="212">
        <f>IF(N265="zákl. přenesená",J265,0)</f>
        <v>0</v>
      </c>
      <c r="BH265" s="212">
        <f>IF(N265="sníž. přenesená",J265,0)</f>
        <v>0</v>
      </c>
      <c r="BI265" s="212">
        <f>IF(N265="nulová",J265,0)</f>
        <v>0</v>
      </c>
      <c r="BJ265" s="24" t="s">
        <v>82</v>
      </c>
      <c r="BK265" s="212">
        <f>ROUND(I265*H265,2)</f>
        <v>0</v>
      </c>
      <c r="BL265" s="24" t="s">
        <v>193</v>
      </c>
      <c r="BM265" s="24" t="s">
        <v>1716</v>
      </c>
    </row>
    <row r="266" spans="2:65" s="1" customFormat="1" ht="13.5">
      <c r="B266" s="41"/>
      <c r="C266" s="63"/>
      <c r="D266" s="213" t="s">
        <v>195</v>
      </c>
      <c r="E266" s="63"/>
      <c r="F266" s="214" t="s">
        <v>1594</v>
      </c>
      <c r="G266" s="63"/>
      <c r="H266" s="63"/>
      <c r="I266" s="172"/>
      <c r="J266" s="63"/>
      <c r="K266" s="63"/>
      <c r="L266" s="61"/>
      <c r="M266" s="215"/>
      <c r="N266" s="42"/>
      <c r="O266" s="42"/>
      <c r="P266" s="42"/>
      <c r="Q266" s="42"/>
      <c r="R266" s="42"/>
      <c r="S266" s="42"/>
      <c r="T266" s="78"/>
      <c r="AT266" s="24" t="s">
        <v>195</v>
      </c>
      <c r="AU266" s="24" t="s">
        <v>84</v>
      </c>
    </row>
    <row r="267" spans="2:65" s="11" customFormat="1" ht="37.35" customHeight="1">
      <c r="B267" s="185"/>
      <c r="C267" s="186"/>
      <c r="D267" s="187" t="s">
        <v>73</v>
      </c>
      <c r="E267" s="188" t="s">
        <v>1595</v>
      </c>
      <c r="F267" s="188" t="s">
        <v>1596</v>
      </c>
      <c r="G267" s="186"/>
      <c r="H267" s="186"/>
      <c r="I267" s="189"/>
      <c r="J267" s="190">
        <f>BK267</f>
        <v>0</v>
      </c>
      <c r="K267" s="186"/>
      <c r="L267" s="191"/>
      <c r="M267" s="192"/>
      <c r="N267" s="193"/>
      <c r="O267" s="193"/>
      <c r="P267" s="194">
        <f>SUM(P268:P279)</f>
        <v>0</v>
      </c>
      <c r="Q267" s="193"/>
      <c r="R267" s="194">
        <f>SUM(R268:R279)</f>
        <v>0</v>
      </c>
      <c r="S267" s="193"/>
      <c r="T267" s="195">
        <f>SUM(T268:T279)</f>
        <v>0</v>
      </c>
      <c r="AR267" s="196" t="s">
        <v>193</v>
      </c>
      <c r="AT267" s="197" t="s">
        <v>73</v>
      </c>
      <c r="AU267" s="197" t="s">
        <v>74</v>
      </c>
      <c r="AY267" s="196" t="s">
        <v>186</v>
      </c>
      <c r="BK267" s="198">
        <f>SUM(BK268:BK279)</f>
        <v>0</v>
      </c>
    </row>
    <row r="268" spans="2:65" s="1" customFormat="1" ht="38.25" customHeight="1">
      <c r="B268" s="41"/>
      <c r="C268" s="201" t="s">
        <v>384</v>
      </c>
      <c r="D268" s="201" t="s">
        <v>188</v>
      </c>
      <c r="E268" s="202" t="s">
        <v>1597</v>
      </c>
      <c r="F268" s="203" t="s">
        <v>1717</v>
      </c>
      <c r="G268" s="204" t="s">
        <v>206</v>
      </c>
      <c r="H268" s="205">
        <v>103.33</v>
      </c>
      <c r="I268" s="206"/>
      <c r="J268" s="207">
        <f>ROUND(I268*H268,2)</f>
        <v>0</v>
      </c>
      <c r="K268" s="203" t="s">
        <v>30</v>
      </c>
      <c r="L268" s="61"/>
      <c r="M268" s="208" t="s">
        <v>30</v>
      </c>
      <c r="N268" s="209" t="s">
        <v>45</v>
      </c>
      <c r="O268" s="42"/>
      <c r="P268" s="210">
        <f>O268*H268</f>
        <v>0</v>
      </c>
      <c r="Q268" s="210">
        <v>0</v>
      </c>
      <c r="R268" s="210">
        <f>Q268*H268</f>
        <v>0</v>
      </c>
      <c r="S268" s="210">
        <v>0</v>
      </c>
      <c r="T268" s="211">
        <f>S268*H268</f>
        <v>0</v>
      </c>
      <c r="AR268" s="24" t="s">
        <v>1599</v>
      </c>
      <c r="AT268" s="24" t="s">
        <v>188</v>
      </c>
      <c r="AU268" s="24" t="s">
        <v>82</v>
      </c>
      <c r="AY268" s="24" t="s">
        <v>186</v>
      </c>
      <c r="BE268" s="212">
        <f>IF(N268="základní",J268,0)</f>
        <v>0</v>
      </c>
      <c r="BF268" s="212">
        <f>IF(N268="snížená",J268,0)</f>
        <v>0</v>
      </c>
      <c r="BG268" s="212">
        <f>IF(N268="zákl. přenesená",J268,0)</f>
        <v>0</v>
      </c>
      <c r="BH268" s="212">
        <f>IF(N268="sníž. přenesená",J268,0)</f>
        <v>0</v>
      </c>
      <c r="BI268" s="212">
        <f>IF(N268="nulová",J268,0)</f>
        <v>0</v>
      </c>
      <c r="BJ268" s="24" t="s">
        <v>82</v>
      </c>
      <c r="BK268" s="212">
        <f>ROUND(I268*H268,2)</f>
        <v>0</v>
      </c>
      <c r="BL268" s="24" t="s">
        <v>1599</v>
      </c>
      <c r="BM268" s="24" t="s">
        <v>1718</v>
      </c>
    </row>
    <row r="269" spans="2:65" s="1" customFormat="1" ht="40.5">
      <c r="B269" s="41"/>
      <c r="C269" s="63"/>
      <c r="D269" s="213" t="s">
        <v>195</v>
      </c>
      <c r="E269" s="63"/>
      <c r="F269" s="214" t="s">
        <v>1717</v>
      </c>
      <c r="G269" s="63"/>
      <c r="H269" s="63"/>
      <c r="I269" s="172"/>
      <c r="J269" s="63"/>
      <c r="K269" s="63"/>
      <c r="L269" s="61"/>
      <c r="M269" s="215"/>
      <c r="N269" s="42"/>
      <c r="O269" s="42"/>
      <c r="P269" s="42"/>
      <c r="Q269" s="42"/>
      <c r="R269" s="42"/>
      <c r="S269" s="42"/>
      <c r="T269" s="78"/>
      <c r="AT269" s="24" t="s">
        <v>195</v>
      </c>
      <c r="AU269" s="24" t="s">
        <v>82</v>
      </c>
    </row>
    <row r="270" spans="2:65" s="12" customFormat="1" ht="13.5">
      <c r="B270" s="216"/>
      <c r="C270" s="217"/>
      <c r="D270" s="213" t="s">
        <v>197</v>
      </c>
      <c r="E270" s="218" t="s">
        <v>30</v>
      </c>
      <c r="F270" s="219" t="s">
        <v>1719</v>
      </c>
      <c r="G270" s="217"/>
      <c r="H270" s="220">
        <v>103.33</v>
      </c>
      <c r="I270" s="221"/>
      <c r="J270" s="217"/>
      <c r="K270" s="217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197</v>
      </c>
      <c r="AU270" s="226" t="s">
        <v>82</v>
      </c>
      <c r="AV270" s="12" t="s">
        <v>84</v>
      </c>
      <c r="AW270" s="12" t="s">
        <v>37</v>
      </c>
      <c r="AX270" s="12" t="s">
        <v>82</v>
      </c>
      <c r="AY270" s="226" t="s">
        <v>186</v>
      </c>
    </row>
    <row r="271" spans="2:65" s="1" customFormat="1" ht="25.5" customHeight="1">
      <c r="B271" s="41"/>
      <c r="C271" s="201" t="s">
        <v>391</v>
      </c>
      <c r="D271" s="201" t="s">
        <v>188</v>
      </c>
      <c r="E271" s="202" t="s">
        <v>1601</v>
      </c>
      <c r="F271" s="203" t="s">
        <v>1720</v>
      </c>
      <c r="G271" s="204" t="s">
        <v>461</v>
      </c>
      <c r="H271" s="205">
        <v>4</v>
      </c>
      <c r="I271" s="206"/>
      <c r="J271" s="207">
        <f>ROUND(I271*H271,2)</f>
        <v>0</v>
      </c>
      <c r="K271" s="203" t="s">
        <v>30</v>
      </c>
      <c r="L271" s="61"/>
      <c r="M271" s="208" t="s">
        <v>30</v>
      </c>
      <c r="N271" s="209" t="s">
        <v>45</v>
      </c>
      <c r="O271" s="42"/>
      <c r="P271" s="210">
        <f>O271*H271</f>
        <v>0</v>
      </c>
      <c r="Q271" s="210">
        <v>0</v>
      </c>
      <c r="R271" s="210">
        <f>Q271*H271</f>
        <v>0</v>
      </c>
      <c r="S271" s="210">
        <v>0</v>
      </c>
      <c r="T271" s="211">
        <f>S271*H271</f>
        <v>0</v>
      </c>
      <c r="AR271" s="24" t="s">
        <v>193</v>
      </c>
      <c r="AT271" s="24" t="s">
        <v>188</v>
      </c>
      <c r="AU271" s="24" t="s">
        <v>82</v>
      </c>
      <c r="AY271" s="24" t="s">
        <v>186</v>
      </c>
      <c r="BE271" s="212">
        <f>IF(N271="základní",J271,0)</f>
        <v>0</v>
      </c>
      <c r="BF271" s="212">
        <f>IF(N271="snížená",J271,0)</f>
        <v>0</v>
      </c>
      <c r="BG271" s="212">
        <f>IF(N271="zákl. přenesená",J271,0)</f>
        <v>0</v>
      </c>
      <c r="BH271" s="212">
        <f>IF(N271="sníž. přenesená",J271,0)</f>
        <v>0</v>
      </c>
      <c r="BI271" s="212">
        <f>IF(N271="nulová",J271,0)</f>
        <v>0</v>
      </c>
      <c r="BJ271" s="24" t="s">
        <v>82</v>
      </c>
      <c r="BK271" s="212">
        <f>ROUND(I271*H271,2)</f>
        <v>0</v>
      </c>
      <c r="BL271" s="24" t="s">
        <v>193</v>
      </c>
      <c r="BM271" s="24" t="s">
        <v>1721</v>
      </c>
    </row>
    <row r="272" spans="2:65" s="1" customFormat="1" ht="13.5">
      <c r="B272" s="41"/>
      <c r="C272" s="63"/>
      <c r="D272" s="213" t="s">
        <v>195</v>
      </c>
      <c r="E272" s="63"/>
      <c r="F272" s="214" t="s">
        <v>1720</v>
      </c>
      <c r="G272" s="63"/>
      <c r="H272" s="63"/>
      <c r="I272" s="172"/>
      <c r="J272" s="63"/>
      <c r="K272" s="63"/>
      <c r="L272" s="61"/>
      <c r="M272" s="215"/>
      <c r="N272" s="42"/>
      <c r="O272" s="42"/>
      <c r="P272" s="42"/>
      <c r="Q272" s="42"/>
      <c r="R272" s="42"/>
      <c r="S272" s="42"/>
      <c r="T272" s="78"/>
      <c r="AT272" s="24" t="s">
        <v>195</v>
      </c>
      <c r="AU272" s="24" t="s">
        <v>82</v>
      </c>
    </row>
    <row r="273" spans="2:65" s="12" customFormat="1" ht="13.5">
      <c r="B273" s="216"/>
      <c r="C273" s="217"/>
      <c r="D273" s="213" t="s">
        <v>197</v>
      </c>
      <c r="E273" s="218" t="s">
        <v>30</v>
      </c>
      <c r="F273" s="219" t="s">
        <v>193</v>
      </c>
      <c r="G273" s="217"/>
      <c r="H273" s="220">
        <v>4</v>
      </c>
      <c r="I273" s="221"/>
      <c r="J273" s="217"/>
      <c r="K273" s="217"/>
      <c r="L273" s="222"/>
      <c r="M273" s="223"/>
      <c r="N273" s="224"/>
      <c r="O273" s="224"/>
      <c r="P273" s="224"/>
      <c r="Q273" s="224"/>
      <c r="R273" s="224"/>
      <c r="S273" s="224"/>
      <c r="T273" s="225"/>
      <c r="AT273" s="226" t="s">
        <v>197</v>
      </c>
      <c r="AU273" s="226" t="s">
        <v>82</v>
      </c>
      <c r="AV273" s="12" t="s">
        <v>84</v>
      </c>
      <c r="AW273" s="12" t="s">
        <v>37</v>
      </c>
      <c r="AX273" s="12" t="s">
        <v>82</v>
      </c>
      <c r="AY273" s="226" t="s">
        <v>186</v>
      </c>
    </row>
    <row r="274" spans="2:65" s="1" customFormat="1" ht="51" customHeight="1">
      <c r="B274" s="41"/>
      <c r="C274" s="201" t="s">
        <v>398</v>
      </c>
      <c r="D274" s="201" t="s">
        <v>188</v>
      </c>
      <c r="E274" s="202" t="s">
        <v>1604</v>
      </c>
      <c r="F274" s="203" t="s">
        <v>1722</v>
      </c>
      <c r="G274" s="204" t="s">
        <v>461</v>
      </c>
      <c r="H274" s="205">
        <v>2</v>
      </c>
      <c r="I274" s="206"/>
      <c r="J274" s="207">
        <f>ROUND(I274*H274,2)</f>
        <v>0</v>
      </c>
      <c r="K274" s="203" t="s">
        <v>30</v>
      </c>
      <c r="L274" s="61"/>
      <c r="M274" s="208" t="s">
        <v>30</v>
      </c>
      <c r="N274" s="209" t="s">
        <v>45</v>
      </c>
      <c r="O274" s="42"/>
      <c r="P274" s="210">
        <f>O274*H274</f>
        <v>0</v>
      </c>
      <c r="Q274" s="210">
        <v>0</v>
      </c>
      <c r="R274" s="210">
        <f>Q274*H274</f>
        <v>0</v>
      </c>
      <c r="S274" s="210">
        <v>0</v>
      </c>
      <c r="T274" s="211">
        <f>S274*H274</f>
        <v>0</v>
      </c>
      <c r="AR274" s="24" t="s">
        <v>193</v>
      </c>
      <c r="AT274" s="24" t="s">
        <v>188</v>
      </c>
      <c r="AU274" s="24" t="s">
        <v>82</v>
      </c>
      <c r="AY274" s="24" t="s">
        <v>186</v>
      </c>
      <c r="BE274" s="212">
        <f>IF(N274="základní",J274,0)</f>
        <v>0</v>
      </c>
      <c r="BF274" s="212">
        <f>IF(N274="snížená",J274,0)</f>
        <v>0</v>
      </c>
      <c r="BG274" s="212">
        <f>IF(N274="zákl. přenesená",J274,0)</f>
        <v>0</v>
      </c>
      <c r="BH274" s="212">
        <f>IF(N274="sníž. přenesená",J274,0)</f>
        <v>0</v>
      </c>
      <c r="BI274" s="212">
        <f>IF(N274="nulová",J274,0)</f>
        <v>0</v>
      </c>
      <c r="BJ274" s="24" t="s">
        <v>82</v>
      </c>
      <c r="BK274" s="212">
        <f>ROUND(I274*H274,2)</f>
        <v>0</v>
      </c>
      <c r="BL274" s="24" t="s">
        <v>193</v>
      </c>
      <c r="BM274" s="24" t="s">
        <v>1723</v>
      </c>
    </row>
    <row r="275" spans="2:65" s="1" customFormat="1" ht="40.5">
      <c r="B275" s="41"/>
      <c r="C275" s="63"/>
      <c r="D275" s="213" t="s">
        <v>195</v>
      </c>
      <c r="E275" s="63"/>
      <c r="F275" s="214" t="s">
        <v>1724</v>
      </c>
      <c r="G275" s="63"/>
      <c r="H275" s="63"/>
      <c r="I275" s="172"/>
      <c r="J275" s="63"/>
      <c r="K275" s="63"/>
      <c r="L275" s="61"/>
      <c r="M275" s="215"/>
      <c r="N275" s="42"/>
      <c r="O275" s="42"/>
      <c r="P275" s="42"/>
      <c r="Q275" s="42"/>
      <c r="R275" s="42"/>
      <c r="S275" s="42"/>
      <c r="T275" s="78"/>
      <c r="AT275" s="24" t="s">
        <v>195</v>
      </c>
      <c r="AU275" s="24" t="s">
        <v>82</v>
      </c>
    </row>
    <row r="276" spans="2:65" s="12" customFormat="1" ht="13.5">
      <c r="B276" s="216"/>
      <c r="C276" s="217"/>
      <c r="D276" s="213" t="s">
        <v>197</v>
      </c>
      <c r="E276" s="218" t="s">
        <v>30</v>
      </c>
      <c r="F276" s="219" t="s">
        <v>84</v>
      </c>
      <c r="G276" s="217"/>
      <c r="H276" s="220">
        <v>2</v>
      </c>
      <c r="I276" s="221"/>
      <c r="J276" s="217"/>
      <c r="K276" s="217"/>
      <c r="L276" s="222"/>
      <c r="M276" s="223"/>
      <c r="N276" s="224"/>
      <c r="O276" s="224"/>
      <c r="P276" s="224"/>
      <c r="Q276" s="224"/>
      <c r="R276" s="224"/>
      <c r="S276" s="224"/>
      <c r="T276" s="225"/>
      <c r="AT276" s="226" t="s">
        <v>197</v>
      </c>
      <c r="AU276" s="226" t="s">
        <v>82</v>
      </c>
      <c r="AV276" s="12" t="s">
        <v>84</v>
      </c>
      <c r="AW276" s="12" t="s">
        <v>37</v>
      </c>
      <c r="AX276" s="12" t="s">
        <v>82</v>
      </c>
      <c r="AY276" s="226" t="s">
        <v>186</v>
      </c>
    </row>
    <row r="277" spans="2:65" s="1" customFormat="1" ht="38.25" customHeight="1">
      <c r="B277" s="41"/>
      <c r="C277" s="201" t="s">
        <v>404</v>
      </c>
      <c r="D277" s="201" t="s">
        <v>188</v>
      </c>
      <c r="E277" s="202" t="s">
        <v>1607</v>
      </c>
      <c r="F277" s="203" t="s">
        <v>1725</v>
      </c>
      <c r="G277" s="204" t="s">
        <v>1129</v>
      </c>
      <c r="H277" s="205">
        <v>1</v>
      </c>
      <c r="I277" s="206"/>
      <c r="J277" s="207">
        <f>ROUND(I277*H277,2)</f>
        <v>0</v>
      </c>
      <c r="K277" s="203" t="s">
        <v>30</v>
      </c>
      <c r="L277" s="61"/>
      <c r="M277" s="208" t="s">
        <v>30</v>
      </c>
      <c r="N277" s="209" t="s">
        <v>45</v>
      </c>
      <c r="O277" s="42"/>
      <c r="P277" s="210">
        <f>O277*H277</f>
        <v>0</v>
      </c>
      <c r="Q277" s="210">
        <v>0</v>
      </c>
      <c r="R277" s="210">
        <f>Q277*H277</f>
        <v>0</v>
      </c>
      <c r="S277" s="210">
        <v>0</v>
      </c>
      <c r="T277" s="211">
        <f>S277*H277</f>
        <v>0</v>
      </c>
      <c r="AR277" s="24" t="s">
        <v>1599</v>
      </c>
      <c r="AT277" s="24" t="s">
        <v>188</v>
      </c>
      <c r="AU277" s="24" t="s">
        <v>82</v>
      </c>
      <c r="AY277" s="24" t="s">
        <v>186</v>
      </c>
      <c r="BE277" s="212">
        <f>IF(N277="základní",J277,0)</f>
        <v>0</v>
      </c>
      <c r="BF277" s="212">
        <f>IF(N277="snížená",J277,0)</f>
        <v>0</v>
      </c>
      <c r="BG277" s="212">
        <f>IF(N277="zákl. přenesená",J277,0)</f>
        <v>0</v>
      </c>
      <c r="BH277" s="212">
        <f>IF(N277="sníž. přenesená",J277,0)</f>
        <v>0</v>
      </c>
      <c r="BI277" s="212">
        <f>IF(N277="nulová",J277,0)</f>
        <v>0</v>
      </c>
      <c r="BJ277" s="24" t="s">
        <v>82</v>
      </c>
      <c r="BK277" s="212">
        <f>ROUND(I277*H277,2)</f>
        <v>0</v>
      </c>
      <c r="BL277" s="24" t="s">
        <v>1599</v>
      </c>
      <c r="BM277" s="24" t="s">
        <v>1726</v>
      </c>
    </row>
    <row r="278" spans="2:65" s="1" customFormat="1" ht="40.5">
      <c r="B278" s="41"/>
      <c r="C278" s="63"/>
      <c r="D278" s="213" t="s">
        <v>195</v>
      </c>
      <c r="E278" s="63"/>
      <c r="F278" s="214" t="s">
        <v>1725</v>
      </c>
      <c r="G278" s="63"/>
      <c r="H278" s="63"/>
      <c r="I278" s="172"/>
      <c r="J278" s="63"/>
      <c r="K278" s="63"/>
      <c r="L278" s="61"/>
      <c r="M278" s="215"/>
      <c r="N278" s="42"/>
      <c r="O278" s="42"/>
      <c r="P278" s="42"/>
      <c r="Q278" s="42"/>
      <c r="R278" s="42"/>
      <c r="S278" s="42"/>
      <c r="T278" s="78"/>
      <c r="AT278" s="24" t="s">
        <v>195</v>
      </c>
      <c r="AU278" s="24" t="s">
        <v>82</v>
      </c>
    </row>
    <row r="279" spans="2:65" s="1" customFormat="1" ht="16.5" customHeight="1">
      <c r="B279" s="41"/>
      <c r="C279" s="201" t="s">
        <v>410</v>
      </c>
      <c r="D279" s="201" t="s">
        <v>188</v>
      </c>
      <c r="E279" s="202" t="s">
        <v>1618</v>
      </c>
      <c r="F279" s="203" t="s">
        <v>1619</v>
      </c>
      <c r="G279" s="204" t="s">
        <v>1065</v>
      </c>
      <c r="H279" s="264"/>
      <c r="I279" s="206"/>
      <c r="J279" s="207">
        <f>ROUND(I279*H279,2)</f>
        <v>0</v>
      </c>
      <c r="K279" s="203" t="s">
        <v>30</v>
      </c>
      <c r="L279" s="61"/>
      <c r="M279" s="208" t="s">
        <v>30</v>
      </c>
      <c r="N279" s="265" t="s">
        <v>45</v>
      </c>
      <c r="O279" s="260"/>
      <c r="P279" s="266">
        <f>O279*H279</f>
        <v>0</v>
      </c>
      <c r="Q279" s="266">
        <v>0</v>
      </c>
      <c r="R279" s="266">
        <f>Q279*H279</f>
        <v>0</v>
      </c>
      <c r="S279" s="266">
        <v>0</v>
      </c>
      <c r="T279" s="267">
        <f>S279*H279</f>
        <v>0</v>
      </c>
      <c r="AR279" s="24" t="s">
        <v>1599</v>
      </c>
      <c r="AT279" s="24" t="s">
        <v>188</v>
      </c>
      <c r="AU279" s="24" t="s">
        <v>82</v>
      </c>
      <c r="AY279" s="24" t="s">
        <v>186</v>
      </c>
      <c r="BE279" s="212">
        <f>IF(N279="základní",J279,0)</f>
        <v>0</v>
      </c>
      <c r="BF279" s="212">
        <f>IF(N279="snížená",J279,0)</f>
        <v>0</v>
      </c>
      <c r="BG279" s="212">
        <f>IF(N279="zákl. přenesená",J279,0)</f>
        <v>0</v>
      </c>
      <c r="BH279" s="212">
        <f>IF(N279="sníž. přenesená",J279,0)</f>
        <v>0</v>
      </c>
      <c r="BI279" s="212">
        <f>IF(N279="nulová",J279,0)</f>
        <v>0</v>
      </c>
      <c r="BJ279" s="24" t="s">
        <v>82</v>
      </c>
      <c r="BK279" s="212">
        <f>ROUND(I279*H279,2)</f>
        <v>0</v>
      </c>
      <c r="BL279" s="24" t="s">
        <v>1599</v>
      </c>
      <c r="BM279" s="24" t="s">
        <v>1727</v>
      </c>
    </row>
    <row r="280" spans="2:65" s="1" customFormat="1" ht="6.95" customHeight="1">
      <c r="B280" s="56"/>
      <c r="C280" s="57"/>
      <c r="D280" s="57"/>
      <c r="E280" s="57"/>
      <c r="F280" s="57"/>
      <c r="G280" s="57"/>
      <c r="H280" s="57"/>
      <c r="I280" s="148"/>
      <c r="J280" s="57"/>
      <c r="K280" s="57"/>
      <c r="L280" s="61"/>
    </row>
  </sheetData>
  <sheetProtection algorithmName="SHA-512" hashValue="NuSqRujME8VVxAyF5/U/Cd22h+uzpNemNBhP23TVyu0tkDMmzxJHBju/lW9ksIXuzhJehcawaE+ZyWk3/YSesw==" saltValue="TW4wYsK3+MGYtRQv7R4M+J55g4tU6OehtYHUhCKLLclfEdbYj+73mDxLtd9K9UOXh/eJoM16ROx6LnPkJN/U+Q==" spinCount="100000" sheet="1" objects="1" scenarios="1" formatColumns="0" formatRows="0" autoFilter="0"/>
  <autoFilter ref="C89:K279" xr:uid="{00000000-0009-0000-0000-000005000000}"/>
  <mergeCells count="13">
    <mergeCell ref="E82:H82"/>
    <mergeCell ref="G1:H1"/>
    <mergeCell ref="L2:V2"/>
    <mergeCell ref="E49:H49"/>
    <mergeCell ref="E51:H51"/>
    <mergeCell ref="J55:J56"/>
    <mergeCell ref="E78:H78"/>
    <mergeCell ref="E80:H80"/>
    <mergeCell ref="E7:H7"/>
    <mergeCell ref="E9:H9"/>
    <mergeCell ref="E11:H11"/>
    <mergeCell ref="E26:H26"/>
    <mergeCell ref="E47:H47"/>
  </mergeCells>
  <hyperlinks>
    <hyperlink ref="F1:G1" location="C2" display="1) Krycí list soupisu" xr:uid="{00000000-0004-0000-0500-000000000000}"/>
    <hyperlink ref="G1:H1" location="C58" display="2) Rekapitulace" xr:uid="{00000000-0004-0000-0500-000001000000}"/>
    <hyperlink ref="J1" location="C89" display="3) Soupis prací" xr:uid="{00000000-0004-0000-0500-000002000000}"/>
    <hyperlink ref="L1:V1" location="'Rekapitulace stavby'!C2" display="Rekapitulace stavby" xr:uid="{00000000-0004-0000-05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R326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147</v>
      </c>
      <c r="G1" s="399" t="s">
        <v>148</v>
      </c>
      <c r="H1" s="399"/>
      <c r="I1" s="124"/>
      <c r="J1" s="123" t="s">
        <v>149</v>
      </c>
      <c r="K1" s="122" t="s">
        <v>150</v>
      </c>
      <c r="L1" s="123" t="s">
        <v>151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104</v>
      </c>
    </row>
    <row r="3" spans="1:70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152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1:70" ht="16.5" customHeight="1">
      <c r="B7" s="28"/>
      <c r="C7" s="29"/>
      <c r="D7" s="29"/>
      <c r="E7" s="391" t="str">
        <f>'Rekapitulace stavby'!K6</f>
        <v>Revitalizace koupaliště Lhotka, Praha 4 - 2.etapa</v>
      </c>
      <c r="F7" s="392"/>
      <c r="G7" s="392"/>
      <c r="H7" s="392"/>
      <c r="I7" s="126"/>
      <c r="J7" s="29"/>
      <c r="K7" s="31"/>
    </row>
    <row r="8" spans="1:70">
      <c r="B8" s="28"/>
      <c r="C8" s="29"/>
      <c r="D8" s="37" t="s">
        <v>153</v>
      </c>
      <c r="E8" s="29"/>
      <c r="F8" s="29"/>
      <c r="G8" s="29"/>
      <c r="H8" s="29"/>
      <c r="I8" s="126"/>
      <c r="J8" s="29"/>
      <c r="K8" s="31"/>
    </row>
    <row r="9" spans="1:70" s="1" customFormat="1" ht="16.5" customHeight="1">
      <c r="B9" s="41"/>
      <c r="C9" s="42"/>
      <c r="D9" s="42"/>
      <c r="E9" s="391" t="s">
        <v>878</v>
      </c>
      <c r="F9" s="394"/>
      <c r="G9" s="394"/>
      <c r="H9" s="394"/>
      <c r="I9" s="127"/>
      <c r="J9" s="42"/>
      <c r="K9" s="45"/>
    </row>
    <row r="10" spans="1:70" s="1" customFormat="1">
      <c r="B10" s="41"/>
      <c r="C10" s="42"/>
      <c r="D10" s="37" t="s">
        <v>879</v>
      </c>
      <c r="E10" s="42"/>
      <c r="F10" s="42"/>
      <c r="G10" s="42"/>
      <c r="H10" s="42"/>
      <c r="I10" s="127"/>
      <c r="J10" s="42"/>
      <c r="K10" s="45"/>
    </row>
    <row r="11" spans="1:70" s="1" customFormat="1" ht="36.950000000000003" customHeight="1">
      <c r="B11" s="41"/>
      <c r="C11" s="42"/>
      <c r="D11" s="42"/>
      <c r="E11" s="393" t="s">
        <v>1728</v>
      </c>
      <c r="F11" s="394"/>
      <c r="G11" s="394"/>
      <c r="H11" s="394"/>
      <c r="I11" s="127"/>
      <c r="J11" s="42"/>
      <c r="K11" s="45"/>
    </row>
    <row r="12" spans="1:70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1:70" s="1" customFormat="1" ht="14.45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8" t="s">
        <v>22</v>
      </c>
      <c r="J13" s="35" t="s">
        <v>30</v>
      </c>
      <c r="K13" s="45"/>
    </row>
    <row r="14" spans="1:70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8" t="s">
        <v>26</v>
      </c>
      <c r="J14" s="129" t="str">
        <f>'Rekapitulace stavby'!AN8</f>
        <v>10. 8. 2018</v>
      </c>
      <c r="K14" s="45"/>
    </row>
    <row r="15" spans="1:70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1:70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8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8" t="s">
        <v>32</v>
      </c>
      <c r="J17" s="35" t="s">
        <v>30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33</v>
      </c>
      <c r="E19" s="42"/>
      <c r="F19" s="42"/>
      <c r="G19" s="42"/>
      <c r="H19" s="42"/>
      <c r="I19" s="128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35</v>
      </c>
      <c r="E22" s="42"/>
      <c r="F22" s="42"/>
      <c r="G22" s="42"/>
      <c r="H22" s="42"/>
      <c r="I22" s="128" t="s">
        <v>29</v>
      </c>
      <c r="J22" s="35" t="s">
        <v>30</v>
      </c>
      <c r="K22" s="45"/>
    </row>
    <row r="23" spans="2:11" s="1" customFormat="1" ht="18" customHeight="1">
      <c r="B23" s="41"/>
      <c r="C23" s="42"/>
      <c r="D23" s="42"/>
      <c r="E23" s="35" t="s">
        <v>36</v>
      </c>
      <c r="F23" s="42"/>
      <c r="G23" s="42"/>
      <c r="H23" s="42"/>
      <c r="I23" s="128" t="s">
        <v>32</v>
      </c>
      <c r="J23" s="35" t="s">
        <v>30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38</v>
      </c>
      <c r="E25" s="42"/>
      <c r="F25" s="42"/>
      <c r="G25" s="42"/>
      <c r="H25" s="42"/>
      <c r="I25" s="127"/>
      <c r="J25" s="42"/>
      <c r="K25" s="45"/>
    </row>
    <row r="26" spans="2:11" s="7" customFormat="1" ht="16.5" customHeight="1">
      <c r="B26" s="130"/>
      <c r="C26" s="131"/>
      <c r="D26" s="131"/>
      <c r="E26" s="367" t="s">
        <v>30</v>
      </c>
      <c r="F26" s="367"/>
      <c r="G26" s="367"/>
      <c r="H26" s="367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40</v>
      </c>
      <c r="E29" s="42"/>
      <c r="F29" s="42"/>
      <c r="G29" s="42"/>
      <c r="H29" s="42"/>
      <c r="I29" s="127"/>
      <c r="J29" s="137">
        <f>ROUND(J90,2)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42</v>
      </c>
      <c r="G31" s="42"/>
      <c r="H31" s="42"/>
      <c r="I31" s="138" t="s">
        <v>41</v>
      </c>
      <c r="J31" s="46" t="s">
        <v>43</v>
      </c>
      <c r="K31" s="45"/>
    </row>
    <row r="32" spans="2:11" s="1" customFormat="1" ht="14.45" customHeight="1">
      <c r="B32" s="41"/>
      <c r="C32" s="42"/>
      <c r="D32" s="49" t="s">
        <v>44</v>
      </c>
      <c r="E32" s="49" t="s">
        <v>45</v>
      </c>
      <c r="F32" s="139">
        <f>ROUND(SUM(BE90:BE325), 2)</f>
        <v>0</v>
      </c>
      <c r="G32" s="42"/>
      <c r="H32" s="42"/>
      <c r="I32" s="140">
        <v>0.21</v>
      </c>
      <c r="J32" s="139">
        <f>ROUND(ROUND((SUM(BE90:BE325)), 2)*I32, 2)</f>
        <v>0</v>
      </c>
      <c r="K32" s="45"/>
    </row>
    <row r="33" spans="2:11" s="1" customFormat="1" ht="14.45" customHeight="1">
      <c r="B33" s="41"/>
      <c r="C33" s="42"/>
      <c r="D33" s="42"/>
      <c r="E33" s="49" t="s">
        <v>46</v>
      </c>
      <c r="F33" s="139">
        <f>ROUND(SUM(BF90:BF325), 2)</f>
        <v>0</v>
      </c>
      <c r="G33" s="42"/>
      <c r="H33" s="42"/>
      <c r="I33" s="140">
        <v>0.15</v>
      </c>
      <c r="J33" s="139">
        <f>ROUND(ROUND((SUM(BF90:BF325)), 2)*I33, 2)</f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47</v>
      </c>
      <c r="F34" s="139">
        <f>ROUND(SUM(BG90:BG325), 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hidden="1" customHeight="1">
      <c r="B35" s="41"/>
      <c r="C35" s="42"/>
      <c r="D35" s="42"/>
      <c r="E35" s="49" t="s">
        <v>48</v>
      </c>
      <c r="F35" s="139">
        <f>ROUND(SUM(BH90:BH325), 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hidden="1" customHeight="1">
      <c r="B36" s="41"/>
      <c r="C36" s="42"/>
      <c r="D36" s="42"/>
      <c r="E36" s="49" t="s">
        <v>49</v>
      </c>
      <c r="F36" s="139">
        <f>ROUND(SUM(BI90:BI325), 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50</v>
      </c>
      <c r="E38" s="79"/>
      <c r="F38" s="79"/>
      <c r="G38" s="143" t="s">
        <v>51</v>
      </c>
      <c r="H38" s="144" t="s">
        <v>52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0000000000003" customHeight="1">
      <c r="B44" s="41"/>
      <c r="C44" s="30" t="s">
        <v>155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6.5" customHeight="1">
      <c r="B47" s="41"/>
      <c r="C47" s="42"/>
      <c r="D47" s="42"/>
      <c r="E47" s="391" t="str">
        <f>E7</f>
        <v>Revitalizace koupaliště Lhotka, Praha 4 - 2.etapa</v>
      </c>
      <c r="F47" s="392"/>
      <c r="G47" s="392"/>
      <c r="H47" s="392"/>
      <c r="I47" s="127"/>
      <c r="J47" s="42"/>
      <c r="K47" s="45"/>
    </row>
    <row r="48" spans="2:11">
      <c r="B48" s="28"/>
      <c r="C48" s="37" t="s">
        <v>153</v>
      </c>
      <c r="D48" s="29"/>
      <c r="E48" s="29"/>
      <c r="F48" s="29"/>
      <c r="G48" s="29"/>
      <c r="H48" s="29"/>
      <c r="I48" s="126"/>
      <c r="J48" s="29"/>
      <c r="K48" s="31"/>
    </row>
    <row r="49" spans="2:47" s="1" customFormat="1" ht="16.5" customHeight="1">
      <c r="B49" s="41"/>
      <c r="C49" s="42"/>
      <c r="D49" s="42"/>
      <c r="E49" s="391" t="s">
        <v>878</v>
      </c>
      <c r="F49" s="394"/>
      <c r="G49" s="394"/>
      <c r="H49" s="394"/>
      <c r="I49" s="127"/>
      <c r="J49" s="42"/>
      <c r="K49" s="45"/>
    </row>
    <row r="50" spans="2:47" s="1" customFormat="1" ht="14.45" customHeight="1">
      <c r="B50" s="41"/>
      <c r="C50" s="37" t="s">
        <v>879</v>
      </c>
      <c r="D50" s="42"/>
      <c r="E50" s="42"/>
      <c r="F50" s="42"/>
      <c r="G50" s="42"/>
      <c r="H50" s="42"/>
      <c r="I50" s="127"/>
      <c r="J50" s="42"/>
      <c r="K50" s="45"/>
    </row>
    <row r="51" spans="2:47" s="1" customFormat="1" ht="17.25" customHeight="1">
      <c r="B51" s="41"/>
      <c r="C51" s="42"/>
      <c r="D51" s="42"/>
      <c r="E51" s="393" t="str">
        <f>E11</f>
        <v>SO 3.04b - Hřiště víceúčelové velké</v>
      </c>
      <c r="F51" s="394"/>
      <c r="G51" s="394"/>
      <c r="H51" s="394"/>
      <c r="I51" s="127"/>
      <c r="J51" s="42"/>
      <c r="K51" s="45"/>
    </row>
    <row r="52" spans="2:47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47" s="1" customFormat="1" ht="18" customHeight="1">
      <c r="B53" s="41"/>
      <c r="C53" s="37" t="s">
        <v>24</v>
      </c>
      <c r="D53" s="42"/>
      <c r="E53" s="42"/>
      <c r="F53" s="35" t="str">
        <f>F14</f>
        <v>Praha 4, k.ú. Lhotka 728071</v>
      </c>
      <c r="G53" s="42"/>
      <c r="H53" s="42"/>
      <c r="I53" s="128" t="s">
        <v>26</v>
      </c>
      <c r="J53" s="129" t="str">
        <f>IF(J14="","",J14)</f>
        <v>10. 8. 2018</v>
      </c>
      <c r="K53" s="45"/>
    </row>
    <row r="54" spans="2:47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47" s="1" customFormat="1">
      <c r="B55" s="41"/>
      <c r="C55" s="37" t="s">
        <v>28</v>
      </c>
      <c r="D55" s="42"/>
      <c r="E55" s="42"/>
      <c r="F55" s="35" t="str">
        <f>E17</f>
        <v>Městská část Praha 4</v>
      </c>
      <c r="G55" s="42"/>
      <c r="H55" s="42"/>
      <c r="I55" s="128" t="s">
        <v>35</v>
      </c>
      <c r="J55" s="367" t="str">
        <f>E23</f>
        <v>SUNCAD, s.r.o.</v>
      </c>
      <c r="K55" s="45"/>
    </row>
    <row r="56" spans="2:47" s="1" customFormat="1" ht="14.45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27"/>
      <c r="J56" s="395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47" s="1" customFormat="1" ht="29.25" customHeight="1">
      <c r="B58" s="41"/>
      <c r="C58" s="153" t="s">
        <v>156</v>
      </c>
      <c r="D58" s="141"/>
      <c r="E58" s="141"/>
      <c r="F58" s="141"/>
      <c r="G58" s="141"/>
      <c r="H58" s="141"/>
      <c r="I58" s="154"/>
      <c r="J58" s="155" t="s">
        <v>157</v>
      </c>
      <c r="K58" s="156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158</v>
      </c>
      <c r="D60" s="42"/>
      <c r="E60" s="42"/>
      <c r="F60" s="42"/>
      <c r="G60" s="42"/>
      <c r="H60" s="42"/>
      <c r="I60" s="127"/>
      <c r="J60" s="137">
        <f>J90</f>
        <v>0</v>
      </c>
      <c r="K60" s="45"/>
      <c r="AU60" s="24" t="s">
        <v>159</v>
      </c>
    </row>
    <row r="61" spans="2:47" s="8" customFormat="1" ht="24.95" customHeight="1">
      <c r="B61" s="158"/>
      <c r="C61" s="159"/>
      <c r="D61" s="160" t="s">
        <v>160</v>
      </c>
      <c r="E61" s="161"/>
      <c r="F61" s="161"/>
      <c r="G61" s="161"/>
      <c r="H61" s="161"/>
      <c r="I61" s="162"/>
      <c r="J61" s="163">
        <f>J91</f>
        <v>0</v>
      </c>
      <c r="K61" s="164"/>
    </row>
    <row r="62" spans="2:47" s="9" customFormat="1" ht="19.899999999999999" customHeight="1">
      <c r="B62" s="165"/>
      <c r="C62" s="166"/>
      <c r="D62" s="167" t="s">
        <v>161</v>
      </c>
      <c r="E62" s="168"/>
      <c r="F62" s="168"/>
      <c r="G62" s="168"/>
      <c r="H62" s="168"/>
      <c r="I62" s="169"/>
      <c r="J62" s="170">
        <f>J92</f>
        <v>0</v>
      </c>
      <c r="K62" s="171"/>
    </row>
    <row r="63" spans="2:47" s="9" customFormat="1" ht="19.899999999999999" customHeight="1">
      <c r="B63" s="165"/>
      <c r="C63" s="166"/>
      <c r="D63" s="167" t="s">
        <v>162</v>
      </c>
      <c r="E63" s="168"/>
      <c r="F63" s="168"/>
      <c r="G63" s="168"/>
      <c r="H63" s="168"/>
      <c r="I63" s="169"/>
      <c r="J63" s="170">
        <f>J246</f>
        <v>0</v>
      </c>
      <c r="K63" s="171"/>
    </row>
    <row r="64" spans="2:47" s="9" customFormat="1" ht="19.899999999999999" customHeight="1">
      <c r="B64" s="165"/>
      <c r="C64" s="166"/>
      <c r="D64" s="167" t="s">
        <v>164</v>
      </c>
      <c r="E64" s="168"/>
      <c r="F64" s="168"/>
      <c r="G64" s="168"/>
      <c r="H64" s="168"/>
      <c r="I64" s="169"/>
      <c r="J64" s="170">
        <f>J269</f>
        <v>0</v>
      </c>
      <c r="K64" s="171"/>
    </row>
    <row r="65" spans="2:12" s="9" customFormat="1" ht="19.899999999999999" customHeight="1">
      <c r="B65" s="165"/>
      <c r="C65" s="166"/>
      <c r="D65" s="167" t="s">
        <v>165</v>
      </c>
      <c r="E65" s="168"/>
      <c r="F65" s="168"/>
      <c r="G65" s="168"/>
      <c r="H65" s="168"/>
      <c r="I65" s="169"/>
      <c r="J65" s="170">
        <f>J274</f>
        <v>0</v>
      </c>
      <c r="K65" s="171"/>
    </row>
    <row r="66" spans="2:12" s="9" customFormat="1" ht="19.899999999999999" customHeight="1">
      <c r="B66" s="165"/>
      <c r="C66" s="166"/>
      <c r="D66" s="167" t="s">
        <v>1493</v>
      </c>
      <c r="E66" s="168"/>
      <c r="F66" s="168"/>
      <c r="G66" s="168"/>
      <c r="H66" s="168"/>
      <c r="I66" s="169"/>
      <c r="J66" s="170">
        <f>J299</f>
        <v>0</v>
      </c>
      <c r="K66" s="171"/>
    </row>
    <row r="67" spans="2:12" s="9" customFormat="1" ht="19.899999999999999" customHeight="1">
      <c r="B67" s="165"/>
      <c r="C67" s="166"/>
      <c r="D67" s="167" t="s">
        <v>169</v>
      </c>
      <c r="E67" s="168"/>
      <c r="F67" s="168"/>
      <c r="G67" s="168"/>
      <c r="H67" s="168"/>
      <c r="I67" s="169"/>
      <c r="J67" s="170">
        <f>J308</f>
        <v>0</v>
      </c>
      <c r="K67" s="171"/>
    </row>
    <row r="68" spans="2:12" s="8" customFormat="1" ht="24.95" customHeight="1">
      <c r="B68" s="158"/>
      <c r="C68" s="159"/>
      <c r="D68" s="160" t="s">
        <v>1494</v>
      </c>
      <c r="E68" s="161"/>
      <c r="F68" s="161"/>
      <c r="G68" s="161"/>
      <c r="H68" s="161"/>
      <c r="I68" s="162"/>
      <c r="J68" s="163">
        <f>J311</f>
        <v>0</v>
      </c>
      <c r="K68" s="164"/>
    </row>
    <row r="69" spans="2:12" s="1" customFormat="1" ht="21.75" customHeight="1">
      <c r="B69" s="41"/>
      <c r="C69" s="42"/>
      <c r="D69" s="42"/>
      <c r="E69" s="42"/>
      <c r="F69" s="42"/>
      <c r="G69" s="42"/>
      <c r="H69" s="42"/>
      <c r="I69" s="127"/>
      <c r="J69" s="42"/>
      <c r="K69" s="45"/>
    </row>
    <row r="70" spans="2:12" s="1" customFormat="1" ht="6.95" customHeight="1">
      <c r="B70" s="56"/>
      <c r="C70" s="57"/>
      <c r="D70" s="57"/>
      <c r="E70" s="57"/>
      <c r="F70" s="57"/>
      <c r="G70" s="57"/>
      <c r="H70" s="57"/>
      <c r="I70" s="148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51"/>
      <c r="J74" s="60"/>
      <c r="K74" s="60"/>
      <c r="L74" s="61"/>
    </row>
    <row r="75" spans="2:12" s="1" customFormat="1" ht="36.950000000000003" customHeight="1">
      <c r="B75" s="41"/>
      <c r="C75" s="62" t="s">
        <v>170</v>
      </c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72"/>
      <c r="J76" s="63"/>
      <c r="K76" s="63"/>
      <c r="L76" s="61"/>
    </row>
    <row r="77" spans="2:12" s="1" customFormat="1" ht="14.45" customHeight="1">
      <c r="B77" s="41"/>
      <c r="C77" s="65" t="s">
        <v>18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16.5" customHeight="1">
      <c r="B78" s="41"/>
      <c r="C78" s="63"/>
      <c r="D78" s="63"/>
      <c r="E78" s="396" t="str">
        <f>E7</f>
        <v>Revitalizace koupaliště Lhotka, Praha 4 - 2.etapa</v>
      </c>
      <c r="F78" s="397"/>
      <c r="G78" s="397"/>
      <c r="H78" s="397"/>
      <c r="I78" s="172"/>
      <c r="J78" s="63"/>
      <c r="K78" s="63"/>
      <c r="L78" s="61"/>
    </row>
    <row r="79" spans="2:12">
      <c r="B79" s="28"/>
      <c r="C79" s="65" t="s">
        <v>153</v>
      </c>
      <c r="D79" s="262"/>
      <c r="E79" s="262"/>
      <c r="F79" s="262"/>
      <c r="G79" s="262"/>
      <c r="H79" s="262"/>
      <c r="J79" s="262"/>
      <c r="K79" s="262"/>
      <c r="L79" s="263"/>
    </row>
    <row r="80" spans="2:12" s="1" customFormat="1" ht="16.5" customHeight="1">
      <c r="B80" s="41"/>
      <c r="C80" s="63"/>
      <c r="D80" s="63"/>
      <c r="E80" s="396" t="s">
        <v>878</v>
      </c>
      <c r="F80" s="398"/>
      <c r="G80" s="398"/>
      <c r="H80" s="398"/>
      <c r="I80" s="172"/>
      <c r="J80" s="63"/>
      <c r="K80" s="63"/>
      <c r="L80" s="61"/>
    </row>
    <row r="81" spans="2:65" s="1" customFormat="1" ht="14.45" customHeight="1">
      <c r="B81" s="41"/>
      <c r="C81" s="65" t="s">
        <v>879</v>
      </c>
      <c r="D81" s="63"/>
      <c r="E81" s="63"/>
      <c r="F81" s="63"/>
      <c r="G81" s="63"/>
      <c r="H81" s="63"/>
      <c r="I81" s="172"/>
      <c r="J81" s="63"/>
      <c r="K81" s="63"/>
      <c r="L81" s="61"/>
    </row>
    <row r="82" spans="2:65" s="1" customFormat="1" ht="17.25" customHeight="1">
      <c r="B82" s="41"/>
      <c r="C82" s="63"/>
      <c r="D82" s="63"/>
      <c r="E82" s="384" t="str">
        <f>E11</f>
        <v>SO 3.04b - Hřiště víceúčelové velké</v>
      </c>
      <c r="F82" s="398"/>
      <c r="G82" s="398"/>
      <c r="H82" s="398"/>
      <c r="I82" s="172"/>
      <c r="J82" s="63"/>
      <c r="K82" s="63"/>
      <c r="L82" s="61"/>
    </row>
    <row r="83" spans="2:65" s="1" customFormat="1" ht="6.95" customHeight="1">
      <c r="B83" s="41"/>
      <c r="C83" s="63"/>
      <c r="D83" s="63"/>
      <c r="E83" s="63"/>
      <c r="F83" s="63"/>
      <c r="G83" s="63"/>
      <c r="H83" s="63"/>
      <c r="I83" s="172"/>
      <c r="J83" s="63"/>
      <c r="K83" s="63"/>
      <c r="L83" s="61"/>
    </row>
    <row r="84" spans="2:65" s="1" customFormat="1" ht="18" customHeight="1">
      <c r="B84" s="41"/>
      <c r="C84" s="65" t="s">
        <v>24</v>
      </c>
      <c r="D84" s="63"/>
      <c r="E84" s="63"/>
      <c r="F84" s="173" t="str">
        <f>F14</f>
        <v>Praha 4, k.ú. Lhotka 728071</v>
      </c>
      <c r="G84" s="63"/>
      <c r="H84" s="63"/>
      <c r="I84" s="174" t="s">
        <v>26</v>
      </c>
      <c r="J84" s="73" t="str">
        <f>IF(J14="","",J14)</f>
        <v>10. 8. 2018</v>
      </c>
      <c r="K84" s="63"/>
      <c r="L84" s="61"/>
    </row>
    <row r="85" spans="2:65" s="1" customFormat="1" ht="6.95" customHeight="1">
      <c r="B85" s="41"/>
      <c r="C85" s="63"/>
      <c r="D85" s="63"/>
      <c r="E85" s="63"/>
      <c r="F85" s="63"/>
      <c r="G85" s="63"/>
      <c r="H85" s="63"/>
      <c r="I85" s="172"/>
      <c r="J85" s="63"/>
      <c r="K85" s="63"/>
      <c r="L85" s="61"/>
    </row>
    <row r="86" spans="2:65" s="1" customFormat="1">
      <c r="B86" s="41"/>
      <c r="C86" s="65" t="s">
        <v>28</v>
      </c>
      <c r="D86" s="63"/>
      <c r="E86" s="63"/>
      <c r="F86" s="173" t="str">
        <f>E17</f>
        <v>Městská část Praha 4</v>
      </c>
      <c r="G86" s="63"/>
      <c r="H86" s="63"/>
      <c r="I86" s="174" t="s">
        <v>35</v>
      </c>
      <c r="J86" s="173" t="str">
        <f>E23</f>
        <v>SUNCAD, s.r.o.</v>
      </c>
      <c r="K86" s="63"/>
      <c r="L86" s="61"/>
    </row>
    <row r="87" spans="2:65" s="1" customFormat="1" ht="14.45" customHeight="1">
      <c r="B87" s="41"/>
      <c r="C87" s="65" t="s">
        <v>33</v>
      </c>
      <c r="D87" s="63"/>
      <c r="E87" s="63"/>
      <c r="F87" s="173" t="str">
        <f>IF(E20="","",E20)</f>
        <v/>
      </c>
      <c r="G87" s="63"/>
      <c r="H87" s="63"/>
      <c r="I87" s="172"/>
      <c r="J87" s="63"/>
      <c r="K87" s="63"/>
      <c r="L87" s="61"/>
    </row>
    <row r="88" spans="2:65" s="1" customFormat="1" ht="10.35" customHeight="1">
      <c r="B88" s="41"/>
      <c r="C88" s="63"/>
      <c r="D88" s="63"/>
      <c r="E88" s="63"/>
      <c r="F88" s="63"/>
      <c r="G88" s="63"/>
      <c r="H88" s="63"/>
      <c r="I88" s="172"/>
      <c r="J88" s="63"/>
      <c r="K88" s="63"/>
      <c r="L88" s="61"/>
    </row>
    <row r="89" spans="2:65" s="10" customFormat="1" ht="29.25" customHeight="1">
      <c r="B89" s="175"/>
      <c r="C89" s="176" t="s">
        <v>171</v>
      </c>
      <c r="D89" s="177" t="s">
        <v>59</v>
      </c>
      <c r="E89" s="177" t="s">
        <v>55</v>
      </c>
      <c r="F89" s="177" t="s">
        <v>172</v>
      </c>
      <c r="G89" s="177" t="s">
        <v>173</v>
      </c>
      <c r="H89" s="177" t="s">
        <v>174</v>
      </c>
      <c r="I89" s="178" t="s">
        <v>175</v>
      </c>
      <c r="J89" s="177" t="s">
        <v>157</v>
      </c>
      <c r="K89" s="179" t="s">
        <v>176</v>
      </c>
      <c r="L89" s="180"/>
      <c r="M89" s="81" t="s">
        <v>177</v>
      </c>
      <c r="N89" s="82" t="s">
        <v>44</v>
      </c>
      <c r="O89" s="82" t="s">
        <v>178</v>
      </c>
      <c r="P89" s="82" t="s">
        <v>179</v>
      </c>
      <c r="Q89" s="82" t="s">
        <v>180</v>
      </c>
      <c r="R89" s="82" t="s">
        <v>181</v>
      </c>
      <c r="S89" s="82" t="s">
        <v>182</v>
      </c>
      <c r="T89" s="83" t="s">
        <v>183</v>
      </c>
    </row>
    <row r="90" spans="2:65" s="1" customFormat="1" ht="29.25" customHeight="1">
      <c r="B90" s="41"/>
      <c r="C90" s="87" t="s">
        <v>158</v>
      </c>
      <c r="D90" s="63"/>
      <c r="E90" s="63"/>
      <c r="F90" s="63"/>
      <c r="G90" s="63"/>
      <c r="H90" s="63"/>
      <c r="I90" s="172"/>
      <c r="J90" s="181">
        <f>BK90</f>
        <v>0</v>
      </c>
      <c r="K90" s="63"/>
      <c r="L90" s="61"/>
      <c r="M90" s="84"/>
      <c r="N90" s="85"/>
      <c r="O90" s="85"/>
      <c r="P90" s="182">
        <f>P91+P311</f>
        <v>0</v>
      </c>
      <c r="Q90" s="85"/>
      <c r="R90" s="182">
        <f>R91+R311</f>
        <v>132.64618044000002</v>
      </c>
      <c r="S90" s="85"/>
      <c r="T90" s="183">
        <f>T91+T311</f>
        <v>0</v>
      </c>
      <c r="AT90" s="24" t="s">
        <v>73</v>
      </c>
      <c r="AU90" s="24" t="s">
        <v>159</v>
      </c>
      <c r="BK90" s="184">
        <f>BK91+BK311</f>
        <v>0</v>
      </c>
    </row>
    <row r="91" spans="2:65" s="11" customFormat="1" ht="37.35" customHeight="1">
      <c r="B91" s="185"/>
      <c r="C91" s="186"/>
      <c r="D91" s="187" t="s">
        <v>73</v>
      </c>
      <c r="E91" s="188" t="s">
        <v>184</v>
      </c>
      <c r="F91" s="188" t="s">
        <v>185</v>
      </c>
      <c r="G91" s="186"/>
      <c r="H91" s="186"/>
      <c r="I91" s="189"/>
      <c r="J91" s="190">
        <f>BK91</f>
        <v>0</v>
      </c>
      <c r="K91" s="186"/>
      <c r="L91" s="191"/>
      <c r="M91" s="192"/>
      <c r="N91" s="193"/>
      <c r="O91" s="193"/>
      <c r="P91" s="194">
        <f>P92+P246+P269+P274+P299+P308</f>
        <v>0</v>
      </c>
      <c r="Q91" s="193"/>
      <c r="R91" s="194">
        <f>R92+R246+R269+R274+R299+R308</f>
        <v>132.64618044000002</v>
      </c>
      <c r="S91" s="193"/>
      <c r="T91" s="195">
        <f>T92+T246+T269+T274+T299+T308</f>
        <v>0</v>
      </c>
      <c r="AR91" s="196" t="s">
        <v>82</v>
      </c>
      <c r="AT91" s="197" t="s">
        <v>73</v>
      </c>
      <c r="AU91" s="197" t="s">
        <v>74</v>
      </c>
      <c r="AY91" s="196" t="s">
        <v>186</v>
      </c>
      <c r="BK91" s="198">
        <f>BK92+BK246+BK269+BK274+BK299+BK308</f>
        <v>0</v>
      </c>
    </row>
    <row r="92" spans="2:65" s="11" customFormat="1" ht="19.899999999999999" customHeight="1">
      <c r="B92" s="185"/>
      <c r="C92" s="186"/>
      <c r="D92" s="187" t="s">
        <v>73</v>
      </c>
      <c r="E92" s="199" t="s">
        <v>82</v>
      </c>
      <c r="F92" s="199" t="s">
        <v>187</v>
      </c>
      <c r="G92" s="186"/>
      <c r="H92" s="186"/>
      <c r="I92" s="189"/>
      <c r="J92" s="200">
        <f>BK92</f>
        <v>0</v>
      </c>
      <c r="K92" s="186"/>
      <c r="L92" s="191"/>
      <c r="M92" s="192"/>
      <c r="N92" s="193"/>
      <c r="O92" s="193"/>
      <c r="P92" s="194">
        <f>SUM(P93:P245)</f>
        <v>0</v>
      </c>
      <c r="Q92" s="193"/>
      <c r="R92" s="194">
        <f>SUM(R93:R245)</f>
        <v>0</v>
      </c>
      <c r="S92" s="193"/>
      <c r="T92" s="195">
        <f>SUM(T93:T245)</f>
        <v>0</v>
      </c>
      <c r="AR92" s="196" t="s">
        <v>82</v>
      </c>
      <c r="AT92" s="197" t="s">
        <v>73</v>
      </c>
      <c r="AU92" s="197" t="s">
        <v>82</v>
      </c>
      <c r="AY92" s="196" t="s">
        <v>186</v>
      </c>
      <c r="BK92" s="198">
        <f>SUM(BK93:BK245)</f>
        <v>0</v>
      </c>
    </row>
    <row r="93" spans="2:65" s="1" customFormat="1" ht="16.5" customHeight="1">
      <c r="B93" s="41"/>
      <c r="C93" s="201" t="s">
        <v>82</v>
      </c>
      <c r="D93" s="201" t="s">
        <v>188</v>
      </c>
      <c r="E93" s="202" t="s">
        <v>210</v>
      </c>
      <c r="F93" s="203" t="s">
        <v>211</v>
      </c>
      <c r="G93" s="204" t="s">
        <v>212</v>
      </c>
      <c r="H93" s="205">
        <v>128.114</v>
      </c>
      <c r="I93" s="206"/>
      <c r="J93" s="207">
        <f>ROUND(I93*H93,2)</f>
        <v>0</v>
      </c>
      <c r="K93" s="203" t="s">
        <v>192</v>
      </c>
      <c r="L93" s="61"/>
      <c r="M93" s="208" t="s">
        <v>30</v>
      </c>
      <c r="N93" s="209" t="s">
        <v>45</v>
      </c>
      <c r="O93" s="42"/>
      <c r="P93" s="210">
        <f>O93*H93</f>
        <v>0</v>
      </c>
      <c r="Q93" s="210">
        <v>0</v>
      </c>
      <c r="R93" s="210">
        <f>Q93*H93</f>
        <v>0</v>
      </c>
      <c r="S93" s="210">
        <v>0</v>
      </c>
      <c r="T93" s="211">
        <f>S93*H93</f>
        <v>0</v>
      </c>
      <c r="AR93" s="24" t="s">
        <v>193</v>
      </c>
      <c r="AT93" s="24" t="s">
        <v>188</v>
      </c>
      <c r="AU93" s="24" t="s">
        <v>84</v>
      </c>
      <c r="AY93" s="24" t="s">
        <v>186</v>
      </c>
      <c r="BE93" s="212">
        <f>IF(N93="základní",J93,0)</f>
        <v>0</v>
      </c>
      <c r="BF93" s="212">
        <f>IF(N93="snížená",J93,0)</f>
        <v>0</v>
      </c>
      <c r="BG93" s="212">
        <f>IF(N93="zákl. přenesená",J93,0)</f>
        <v>0</v>
      </c>
      <c r="BH93" s="212">
        <f>IF(N93="sníž. přenesená",J93,0)</f>
        <v>0</v>
      </c>
      <c r="BI93" s="212">
        <f>IF(N93="nulová",J93,0)</f>
        <v>0</v>
      </c>
      <c r="BJ93" s="24" t="s">
        <v>82</v>
      </c>
      <c r="BK93" s="212">
        <f>ROUND(I93*H93,2)</f>
        <v>0</v>
      </c>
      <c r="BL93" s="24" t="s">
        <v>193</v>
      </c>
      <c r="BM93" s="24" t="s">
        <v>1622</v>
      </c>
    </row>
    <row r="94" spans="2:65" s="1" customFormat="1" ht="27">
      <c r="B94" s="41"/>
      <c r="C94" s="63"/>
      <c r="D94" s="213" t="s">
        <v>195</v>
      </c>
      <c r="E94" s="63"/>
      <c r="F94" s="214" t="s">
        <v>214</v>
      </c>
      <c r="G94" s="63"/>
      <c r="H94" s="63"/>
      <c r="I94" s="172"/>
      <c r="J94" s="63"/>
      <c r="K94" s="63"/>
      <c r="L94" s="61"/>
      <c r="M94" s="215"/>
      <c r="N94" s="42"/>
      <c r="O94" s="42"/>
      <c r="P94" s="42"/>
      <c r="Q94" s="42"/>
      <c r="R94" s="42"/>
      <c r="S94" s="42"/>
      <c r="T94" s="78"/>
      <c r="AT94" s="24" t="s">
        <v>195</v>
      </c>
      <c r="AU94" s="24" t="s">
        <v>84</v>
      </c>
    </row>
    <row r="95" spans="2:65" s="13" customFormat="1" ht="13.5">
      <c r="B95" s="227"/>
      <c r="C95" s="228"/>
      <c r="D95" s="213" t="s">
        <v>197</v>
      </c>
      <c r="E95" s="229" t="s">
        <v>30</v>
      </c>
      <c r="F95" s="230" t="s">
        <v>1729</v>
      </c>
      <c r="G95" s="228"/>
      <c r="H95" s="229" t="s">
        <v>30</v>
      </c>
      <c r="I95" s="231"/>
      <c r="J95" s="228"/>
      <c r="K95" s="228"/>
      <c r="L95" s="232"/>
      <c r="M95" s="233"/>
      <c r="N95" s="234"/>
      <c r="O95" s="234"/>
      <c r="P95" s="234"/>
      <c r="Q95" s="234"/>
      <c r="R95" s="234"/>
      <c r="S95" s="234"/>
      <c r="T95" s="235"/>
      <c r="AT95" s="236" t="s">
        <v>197</v>
      </c>
      <c r="AU95" s="236" t="s">
        <v>84</v>
      </c>
      <c r="AV95" s="13" t="s">
        <v>82</v>
      </c>
      <c r="AW95" s="13" t="s">
        <v>37</v>
      </c>
      <c r="AX95" s="13" t="s">
        <v>74</v>
      </c>
      <c r="AY95" s="236" t="s">
        <v>186</v>
      </c>
    </row>
    <row r="96" spans="2:65" s="12" customFormat="1" ht="13.5">
      <c r="B96" s="216"/>
      <c r="C96" s="217"/>
      <c r="D96" s="213" t="s">
        <v>197</v>
      </c>
      <c r="E96" s="218" t="s">
        <v>30</v>
      </c>
      <c r="F96" s="219" t="s">
        <v>1730</v>
      </c>
      <c r="G96" s="217"/>
      <c r="H96" s="220">
        <v>128.114</v>
      </c>
      <c r="I96" s="221"/>
      <c r="J96" s="217"/>
      <c r="K96" s="217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197</v>
      </c>
      <c r="AU96" s="226" t="s">
        <v>84</v>
      </c>
      <c r="AV96" s="12" t="s">
        <v>84</v>
      </c>
      <c r="AW96" s="12" t="s">
        <v>37</v>
      </c>
      <c r="AX96" s="12" t="s">
        <v>74</v>
      </c>
      <c r="AY96" s="226" t="s">
        <v>186</v>
      </c>
    </row>
    <row r="97" spans="2:65" s="1" customFormat="1" ht="16.5" customHeight="1">
      <c r="B97" s="41"/>
      <c r="C97" s="201" t="s">
        <v>84</v>
      </c>
      <c r="D97" s="201" t="s">
        <v>188</v>
      </c>
      <c r="E97" s="202" t="s">
        <v>217</v>
      </c>
      <c r="F97" s="203" t="s">
        <v>218</v>
      </c>
      <c r="G97" s="204" t="s">
        <v>212</v>
      </c>
      <c r="H97" s="205">
        <v>122.989</v>
      </c>
      <c r="I97" s="206"/>
      <c r="J97" s="207">
        <f>ROUND(I97*H97,2)</f>
        <v>0</v>
      </c>
      <c r="K97" s="203" t="s">
        <v>192</v>
      </c>
      <c r="L97" s="61"/>
      <c r="M97" s="208" t="s">
        <v>30</v>
      </c>
      <c r="N97" s="209" t="s">
        <v>45</v>
      </c>
      <c r="O97" s="42"/>
      <c r="P97" s="210">
        <f>O97*H97</f>
        <v>0</v>
      </c>
      <c r="Q97" s="210">
        <v>0</v>
      </c>
      <c r="R97" s="210">
        <f>Q97*H97</f>
        <v>0</v>
      </c>
      <c r="S97" s="210">
        <v>0</v>
      </c>
      <c r="T97" s="211">
        <f>S97*H97</f>
        <v>0</v>
      </c>
      <c r="AR97" s="24" t="s">
        <v>193</v>
      </c>
      <c r="AT97" s="24" t="s">
        <v>188</v>
      </c>
      <c r="AU97" s="24" t="s">
        <v>84</v>
      </c>
      <c r="AY97" s="24" t="s">
        <v>186</v>
      </c>
      <c r="BE97" s="212">
        <f>IF(N97="základní",J97,0)</f>
        <v>0</v>
      </c>
      <c r="BF97" s="212">
        <f>IF(N97="snížená",J97,0)</f>
        <v>0</v>
      </c>
      <c r="BG97" s="212">
        <f>IF(N97="zákl. přenesená",J97,0)</f>
        <v>0</v>
      </c>
      <c r="BH97" s="212">
        <f>IF(N97="sníž. přenesená",J97,0)</f>
        <v>0</v>
      </c>
      <c r="BI97" s="212">
        <f>IF(N97="nulová",J97,0)</f>
        <v>0</v>
      </c>
      <c r="BJ97" s="24" t="s">
        <v>82</v>
      </c>
      <c r="BK97" s="212">
        <f>ROUND(I97*H97,2)</f>
        <v>0</v>
      </c>
      <c r="BL97" s="24" t="s">
        <v>193</v>
      </c>
      <c r="BM97" s="24" t="s">
        <v>1625</v>
      </c>
    </row>
    <row r="98" spans="2:65" s="1" customFormat="1" ht="27">
      <c r="B98" s="41"/>
      <c r="C98" s="63"/>
      <c r="D98" s="213" t="s">
        <v>195</v>
      </c>
      <c r="E98" s="63"/>
      <c r="F98" s="214" t="s">
        <v>220</v>
      </c>
      <c r="G98" s="63"/>
      <c r="H98" s="63"/>
      <c r="I98" s="172"/>
      <c r="J98" s="63"/>
      <c r="K98" s="63"/>
      <c r="L98" s="61"/>
      <c r="M98" s="215"/>
      <c r="N98" s="42"/>
      <c r="O98" s="42"/>
      <c r="P98" s="42"/>
      <c r="Q98" s="42"/>
      <c r="R98" s="42"/>
      <c r="S98" s="42"/>
      <c r="T98" s="78"/>
      <c r="AT98" s="24" t="s">
        <v>195</v>
      </c>
      <c r="AU98" s="24" t="s">
        <v>84</v>
      </c>
    </row>
    <row r="99" spans="2:65" s="13" customFormat="1" ht="13.5">
      <c r="B99" s="227"/>
      <c r="C99" s="228"/>
      <c r="D99" s="213" t="s">
        <v>197</v>
      </c>
      <c r="E99" s="229" t="s">
        <v>30</v>
      </c>
      <c r="F99" s="230" t="s">
        <v>1729</v>
      </c>
      <c r="G99" s="228"/>
      <c r="H99" s="229" t="s">
        <v>30</v>
      </c>
      <c r="I99" s="231"/>
      <c r="J99" s="228"/>
      <c r="K99" s="228"/>
      <c r="L99" s="232"/>
      <c r="M99" s="233"/>
      <c r="N99" s="234"/>
      <c r="O99" s="234"/>
      <c r="P99" s="234"/>
      <c r="Q99" s="234"/>
      <c r="R99" s="234"/>
      <c r="S99" s="234"/>
      <c r="T99" s="235"/>
      <c r="AT99" s="236" t="s">
        <v>197</v>
      </c>
      <c r="AU99" s="236" t="s">
        <v>84</v>
      </c>
      <c r="AV99" s="13" t="s">
        <v>82</v>
      </c>
      <c r="AW99" s="13" t="s">
        <v>37</v>
      </c>
      <c r="AX99" s="13" t="s">
        <v>74</v>
      </c>
      <c r="AY99" s="236" t="s">
        <v>186</v>
      </c>
    </row>
    <row r="100" spans="2:65" s="12" customFormat="1" ht="13.5">
      <c r="B100" s="216"/>
      <c r="C100" s="217"/>
      <c r="D100" s="213" t="s">
        <v>197</v>
      </c>
      <c r="E100" s="218" t="s">
        <v>30</v>
      </c>
      <c r="F100" s="219" t="s">
        <v>1731</v>
      </c>
      <c r="G100" s="217"/>
      <c r="H100" s="220">
        <v>122.989</v>
      </c>
      <c r="I100" s="221"/>
      <c r="J100" s="217"/>
      <c r="K100" s="217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197</v>
      </c>
      <c r="AU100" s="226" t="s">
        <v>84</v>
      </c>
      <c r="AV100" s="12" t="s">
        <v>84</v>
      </c>
      <c r="AW100" s="12" t="s">
        <v>37</v>
      </c>
      <c r="AX100" s="12" t="s">
        <v>74</v>
      </c>
      <c r="AY100" s="226" t="s">
        <v>186</v>
      </c>
    </row>
    <row r="101" spans="2:65" s="1" customFormat="1" ht="16.5" customHeight="1">
      <c r="B101" s="41"/>
      <c r="C101" s="201" t="s">
        <v>203</v>
      </c>
      <c r="D101" s="201" t="s">
        <v>188</v>
      </c>
      <c r="E101" s="202" t="s">
        <v>223</v>
      </c>
      <c r="F101" s="203" t="s">
        <v>224</v>
      </c>
      <c r="G101" s="204" t="s">
        <v>212</v>
      </c>
      <c r="H101" s="205">
        <v>61.494999999999997</v>
      </c>
      <c r="I101" s="206"/>
      <c r="J101" s="207">
        <f>ROUND(I101*H101,2)</f>
        <v>0</v>
      </c>
      <c r="K101" s="203" t="s">
        <v>192</v>
      </c>
      <c r="L101" s="61"/>
      <c r="M101" s="208" t="s">
        <v>30</v>
      </c>
      <c r="N101" s="209" t="s">
        <v>45</v>
      </c>
      <c r="O101" s="42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AR101" s="24" t="s">
        <v>193</v>
      </c>
      <c r="AT101" s="24" t="s">
        <v>188</v>
      </c>
      <c r="AU101" s="24" t="s">
        <v>84</v>
      </c>
      <c r="AY101" s="24" t="s">
        <v>186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24" t="s">
        <v>82</v>
      </c>
      <c r="BK101" s="212">
        <f>ROUND(I101*H101,2)</f>
        <v>0</v>
      </c>
      <c r="BL101" s="24" t="s">
        <v>193</v>
      </c>
      <c r="BM101" s="24" t="s">
        <v>1627</v>
      </c>
    </row>
    <row r="102" spans="2:65" s="1" customFormat="1" ht="27">
      <c r="B102" s="41"/>
      <c r="C102" s="63"/>
      <c r="D102" s="213" t="s">
        <v>195</v>
      </c>
      <c r="E102" s="63"/>
      <c r="F102" s="214" t="s">
        <v>226</v>
      </c>
      <c r="G102" s="63"/>
      <c r="H102" s="63"/>
      <c r="I102" s="172"/>
      <c r="J102" s="63"/>
      <c r="K102" s="63"/>
      <c r="L102" s="61"/>
      <c r="M102" s="215"/>
      <c r="N102" s="42"/>
      <c r="O102" s="42"/>
      <c r="P102" s="42"/>
      <c r="Q102" s="42"/>
      <c r="R102" s="42"/>
      <c r="S102" s="42"/>
      <c r="T102" s="78"/>
      <c r="AT102" s="24" t="s">
        <v>195</v>
      </c>
      <c r="AU102" s="24" t="s">
        <v>84</v>
      </c>
    </row>
    <row r="103" spans="2:65" s="13" customFormat="1" ht="13.5">
      <c r="B103" s="227"/>
      <c r="C103" s="228"/>
      <c r="D103" s="213" t="s">
        <v>197</v>
      </c>
      <c r="E103" s="229" t="s">
        <v>30</v>
      </c>
      <c r="F103" s="230" t="s">
        <v>227</v>
      </c>
      <c r="G103" s="228"/>
      <c r="H103" s="229" t="s">
        <v>30</v>
      </c>
      <c r="I103" s="231"/>
      <c r="J103" s="228"/>
      <c r="K103" s="228"/>
      <c r="L103" s="232"/>
      <c r="M103" s="233"/>
      <c r="N103" s="234"/>
      <c r="O103" s="234"/>
      <c r="P103" s="234"/>
      <c r="Q103" s="234"/>
      <c r="R103" s="234"/>
      <c r="S103" s="234"/>
      <c r="T103" s="235"/>
      <c r="AT103" s="236" t="s">
        <v>197</v>
      </c>
      <c r="AU103" s="236" t="s">
        <v>84</v>
      </c>
      <c r="AV103" s="13" t="s">
        <v>82</v>
      </c>
      <c r="AW103" s="13" t="s">
        <v>37</v>
      </c>
      <c r="AX103" s="13" t="s">
        <v>74</v>
      </c>
      <c r="AY103" s="236" t="s">
        <v>186</v>
      </c>
    </row>
    <row r="104" spans="2:65" s="13" customFormat="1" ht="13.5">
      <c r="B104" s="227"/>
      <c r="C104" s="228"/>
      <c r="D104" s="213" t="s">
        <v>197</v>
      </c>
      <c r="E104" s="229" t="s">
        <v>30</v>
      </c>
      <c r="F104" s="230" t="s">
        <v>1729</v>
      </c>
      <c r="G104" s="228"/>
      <c r="H104" s="229" t="s">
        <v>30</v>
      </c>
      <c r="I104" s="231"/>
      <c r="J104" s="228"/>
      <c r="K104" s="228"/>
      <c r="L104" s="232"/>
      <c r="M104" s="233"/>
      <c r="N104" s="234"/>
      <c r="O104" s="234"/>
      <c r="P104" s="234"/>
      <c r="Q104" s="234"/>
      <c r="R104" s="234"/>
      <c r="S104" s="234"/>
      <c r="T104" s="235"/>
      <c r="AT104" s="236" t="s">
        <v>197</v>
      </c>
      <c r="AU104" s="236" t="s">
        <v>84</v>
      </c>
      <c r="AV104" s="13" t="s">
        <v>82</v>
      </c>
      <c r="AW104" s="13" t="s">
        <v>37</v>
      </c>
      <c r="AX104" s="13" t="s">
        <v>74</v>
      </c>
      <c r="AY104" s="236" t="s">
        <v>186</v>
      </c>
    </row>
    <row r="105" spans="2:65" s="12" customFormat="1" ht="13.5">
      <c r="B105" s="216"/>
      <c r="C105" s="217"/>
      <c r="D105" s="213" t="s">
        <v>197</v>
      </c>
      <c r="E105" s="218" t="s">
        <v>30</v>
      </c>
      <c r="F105" s="219" t="s">
        <v>1731</v>
      </c>
      <c r="G105" s="217"/>
      <c r="H105" s="220">
        <v>122.989</v>
      </c>
      <c r="I105" s="221"/>
      <c r="J105" s="217"/>
      <c r="K105" s="217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197</v>
      </c>
      <c r="AU105" s="226" t="s">
        <v>84</v>
      </c>
      <c r="AV105" s="12" t="s">
        <v>84</v>
      </c>
      <c r="AW105" s="12" t="s">
        <v>37</v>
      </c>
      <c r="AX105" s="12" t="s">
        <v>74</v>
      </c>
      <c r="AY105" s="226" t="s">
        <v>186</v>
      </c>
    </row>
    <row r="106" spans="2:65" s="12" customFormat="1" ht="13.5">
      <c r="B106" s="216"/>
      <c r="C106" s="217"/>
      <c r="D106" s="213" t="s">
        <v>197</v>
      </c>
      <c r="E106" s="217"/>
      <c r="F106" s="219" t="s">
        <v>1732</v>
      </c>
      <c r="G106" s="217"/>
      <c r="H106" s="220">
        <v>61.494999999999997</v>
      </c>
      <c r="I106" s="221"/>
      <c r="J106" s="217"/>
      <c r="K106" s="217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197</v>
      </c>
      <c r="AU106" s="226" t="s">
        <v>84</v>
      </c>
      <c r="AV106" s="12" t="s">
        <v>84</v>
      </c>
      <c r="AW106" s="12" t="s">
        <v>6</v>
      </c>
      <c r="AX106" s="12" t="s">
        <v>82</v>
      </c>
      <c r="AY106" s="226" t="s">
        <v>186</v>
      </c>
    </row>
    <row r="107" spans="2:65" s="1" customFormat="1" ht="16.5" customHeight="1">
      <c r="B107" s="41"/>
      <c r="C107" s="201" t="s">
        <v>193</v>
      </c>
      <c r="D107" s="201" t="s">
        <v>188</v>
      </c>
      <c r="E107" s="202" t="s">
        <v>891</v>
      </c>
      <c r="F107" s="203" t="s">
        <v>892</v>
      </c>
      <c r="G107" s="204" t="s">
        <v>212</v>
      </c>
      <c r="H107" s="205">
        <v>16.940999999999999</v>
      </c>
      <c r="I107" s="206"/>
      <c r="J107" s="207">
        <f>ROUND(I107*H107,2)</f>
        <v>0</v>
      </c>
      <c r="K107" s="203" t="s">
        <v>192</v>
      </c>
      <c r="L107" s="61"/>
      <c r="M107" s="208" t="s">
        <v>30</v>
      </c>
      <c r="N107" s="209" t="s">
        <v>45</v>
      </c>
      <c r="O107" s="42"/>
      <c r="P107" s="210">
        <f>O107*H107</f>
        <v>0</v>
      </c>
      <c r="Q107" s="210">
        <v>0</v>
      </c>
      <c r="R107" s="210">
        <f>Q107*H107</f>
        <v>0</v>
      </c>
      <c r="S107" s="210">
        <v>0</v>
      </c>
      <c r="T107" s="211">
        <f>S107*H107</f>
        <v>0</v>
      </c>
      <c r="AR107" s="24" t="s">
        <v>193</v>
      </c>
      <c r="AT107" s="24" t="s">
        <v>188</v>
      </c>
      <c r="AU107" s="24" t="s">
        <v>84</v>
      </c>
      <c r="AY107" s="24" t="s">
        <v>186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4" t="s">
        <v>82</v>
      </c>
      <c r="BK107" s="212">
        <f>ROUND(I107*H107,2)</f>
        <v>0</v>
      </c>
      <c r="BL107" s="24" t="s">
        <v>193</v>
      </c>
      <c r="BM107" s="24" t="s">
        <v>1629</v>
      </c>
    </row>
    <row r="108" spans="2:65" s="1" customFormat="1" ht="27">
      <c r="B108" s="41"/>
      <c r="C108" s="63"/>
      <c r="D108" s="213" t="s">
        <v>195</v>
      </c>
      <c r="E108" s="63"/>
      <c r="F108" s="214" t="s">
        <v>894</v>
      </c>
      <c r="G108" s="63"/>
      <c r="H108" s="63"/>
      <c r="I108" s="172"/>
      <c r="J108" s="63"/>
      <c r="K108" s="63"/>
      <c r="L108" s="61"/>
      <c r="M108" s="215"/>
      <c r="N108" s="42"/>
      <c r="O108" s="42"/>
      <c r="P108" s="42"/>
      <c r="Q108" s="42"/>
      <c r="R108" s="42"/>
      <c r="S108" s="42"/>
      <c r="T108" s="78"/>
      <c r="AT108" s="24" t="s">
        <v>195</v>
      </c>
      <c r="AU108" s="24" t="s">
        <v>84</v>
      </c>
    </row>
    <row r="109" spans="2:65" s="13" customFormat="1" ht="13.5">
      <c r="B109" s="227"/>
      <c r="C109" s="228"/>
      <c r="D109" s="213" t="s">
        <v>197</v>
      </c>
      <c r="E109" s="229" t="s">
        <v>30</v>
      </c>
      <c r="F109" s="230" t="s">
        <v>1733</v>
      </c>
      <c r="G109" s="228"/>
      <c r="H109" s="229" t="s">
        <v>30</v>
      </c>
      <c r="I109" s="231"/>
      <c r="J109" s="228"/>
      <c r="K109" s="228"/>
      <c r="L109" s="232"/>
      <c r="M109" s="233"/>
      <c r="N109" s="234"/>
      <c r="O109" s="234"/>
      <c r="P109" s="234"/>
      <c r="Q109" s="234"/>
      <c r="R109" s="234"/>
      <c r="S109" s="234"/>
      <c r="T109" s="235"/>
      <c r="AT109" s="236" t="s">
        <v>197</v>
      </c>
      <c r="AU109" s="236" t="s">
        <v>84</v>
      </c>
      <c r="AV109" s="13" t="s">
        <v>82</v>
      </c>
      <c r="AW109" s="13" t="s">
        <v>37</v>
      </c>
      <c r="AX109" s="13" t="s">
        <v>74</v>
      </c>
      <c r="AY109" s="236" t="s">
        <v>186</v>
      </c>
    </row>
    <row r="110" spans="2:65" s="12" customFormat="1" ht="13.5">
      <c r="B110" s="216"/>
      <c r="C110" s="217"/>
      <c r="D110" s="213" t="s">
        <v>197</v>
      </c>
      <c r="E110" s="218" t="s">
        <v>30</v>
      </c>
      <c r="F110" s="219" t="s">
        <v>1632</v>
      </c>
      <c r="G110" s="217"/>
      <c r="H110" s="220">
        <v>0.14399999999999999</v>
      </c>
      <c r="I110" s="221"/>
      <c r="J110" s="217"/>
      <c r="K110" s="217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197</v>
      </c>
      <c r="AU110" s="226" t="s">
        <v>84</v>
      </c>
      <c r="AV110" s="12" t="s">
        <v>84</v>
      </c>
      <c r="AW110" s="12" t="s">
        <v>37</v>
      </c>
      <c r="AX110" s="12" t="s">
        <v>74</v>
      </c>
      <c r="AY110" s="226" t="s">
        <v>186</v>
      </c>
    </row>
    <row r="111" spans="2:65" s="13" customFormat="1" ht="13.5">
      <c r="B111" s="227"/>
      <c r="C111" s="228"/>
      <c r="D111" s="213" t="s">
        <v>197</v>
      </c>
      <c r="E111" s="229" t="s">
        <v>30</v>
      </c>
      <c r="F111" s="230" t="s">
        <v>1504</v>
      </c>
      <c r="G111" s="228"/>
      <c r="H111" s="229" t="s">
        <v>30</v>
      </c>
      <c r="I111" s="231"/>
      <c r="J111" s="228"/>
      <c r="K111" s="228"/>
      <c r="L111" s="232"/>
      <c r="M111" s="233"/>
      <c r="N111" s="234"/>
      <c r="O111" s="234"/>
      <c r="P111" s="234"/>
      <c r="Q111" s="234"/>
      <c r="R111" s="234"/>
      <c r="S111" s="234"/>
      <c r="T111" s="235"/>
      <c r="AT111" s="236" t="s">
        <v>197</v>
      </c>
      <c r="AU111" s="236" t="s">
        <v>84</v>
      </c>
      <c r="AV111" s="13" t="s">
        <v>82</v>
      </c>
      <c r="AW111" s="13" t="s">
        <v>37</v>
      </c>
      <c r="AX111" s="13" t="s">
        <v>74</v>
      </c>
      <c r="AY111" s="236" t="s">
        <v>186</v>
      </c>
    </row>
    <row r="112" spans="2:65" s="12" customFormat="1" ht="13.5">
      <c r="B112" s="216"/>
      <c r="C112" s="217"/>
      <c r="D112" s="213" t="s">
        <v>197</v>
      </c>
      <c r="E112" s="218" t="s">
        <v>30</v>
      </c>
      <c r="F112" s="219" t="s">
        <v>1632</v>
      </c>
      <c r="G112" s="217"/>
      <c r="H112" s="220">
        <v>0.14399999999999999</v>
      </c>
      <c r="I112" s="221"/>
      <c r="J112" s="217"/>
      <c r="K112" s="217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197</v>
      </c>
      <c r="AU112" s="226" t="s">
        <v>84</v>
      </c>
      <c r="AV112" s="12" t="s">
        <v>84</v>
      </c>
      <c r="AW112" s="12" t="s">
        <v>37</v>
      </c>
      <c r="AX112" s="12" t="s">
        <v>74</v>
      </c>
      <c r="AY112" s="226" t="s">
        <v>186</v>
      </c>
    </row>
    <row r="113" spans="2:65" s="13" customFormat="1" ht="13.5">
      <c r="B113" s="227"/>
      <c r="C113" s="228"/>
      <c r="D113" s="213" t="s">
        <v>197</v>
      </c>
      <c r="E113" s="229" t="s">
        <v>30</v>
      </c>
      <c r="F113" s="230" t="s">
        <v>1506</v>
      </c>
      <c r="G113" s="228"/>
      <c r="H113" s="229" t="s">
        <v>30</v>
      </c>
      <c r="I113" s="231"/>
      <c r="J113" s="228"/>
      <c r="K113" s="228"/>
      <c r="L113" s="232"/>
      <c r="M113" s="233"/>
      <c r="N113" s="234"/>
      <c r="O113" s="234"/>
      <c r="P113" s="234"/>
      <c r="Q113" s="234"/>
      <c r="R113" s="234"/>
      <c r="S113" s="234"/>
      <c r="T113" s="235"/>
      <c r="AT113" s="236" t="s">
        <v>197</v>
      </c>
      <c r="AU113" s="236" t="s">
        <v>84</v>
      </c>
      <c r="AV113" s="13" t="s">
        <v>82</v>
      </c>
      <c r="AW113" s="13" t="s">
        <v>37</v>
      </c>
      <c r="AX113" s="13" t="s">
        <v>74</v>
      </c>
      <c r="AY113" s="236" t="s">
        <v>186</v>
      </c>
    </row>
    <row r="114" spans="2:65" s="12" customFormat="1" ht="13.5">
      <c r="B114" s="216"/>
      <c r="C114" s="217"/>
      <c r="D114" s="213" t="s">
        <v>197</v>
      </c>
      <c r="E114" s="218" t="s">
        <v>30</v>
      </c>
      <c r="F114" s="219" t="s">
        <v>1734</v>
      </c>
      <c r="G114" s="217"/>
      <c r="H114" s="220">
        <v>4.6529999999999996</v>
      </c>
      <c r="I114" s="221"/>
      <c r="J114" s="217"/>
      <c r="K114" s="217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197</v>
      </c>
      <c r="AU114" s="226" t="s">
        <v>84</v>
      </c>
      <c r="AV114" s="12" t="s">
        <v>84</v>
      </c>
      <c r="AW114" s="12" t="s">
        <v>37</v>
      </c>
      <c r="AX114" s="12" t="s">
        <v>74</v>
      </c>
      <c r="AY114" s="226" t="s">
        <v>186</v>
      </c>
    </row>
    <row r="115" spans="2:65" s="13" customFormat="1" ht="13.5">
      <c r="B115" s="227"/>
      <c r="C115" s="228"/>
      <c r="D115" s="213" t="s">
        <v>197</v>
      </c>
      <c r="E115" s="229" t="s">
        <v>30</v>
      </c>
      <c r="F115" s="230" t="s">
        <v>1508</v>
      </c>
      <c r="G115" s="228"/>
      <c r="H115" s="229" t="s">
        <v>30</v>
      </c>
      <c r="I115" s="231"/>
      <c r="J115" s="228"/>
      <c r="K115" s="228"/>
      <c r="L115" s="232"/>
      <c r="M115" s="233"/>
      <c r="N115" s="234"/>
      <c r="O115" s="234"/>
      <c r="P115" s="234"/>
      <c r="Q115" s="234"/>
      <c r="R115" s="234"/>
      <c r="S115" s="234"/>
      <c r="T115" s="235"/>
      <c r="AT115" s="236" t="s">
        <v>197</v>
      </c>
      <c r="AU115" s="236" t="s">
        <v>84</v>
      </c>
      <c r="AV115" s="13" t="s">
        <v>82</v>
      </c>
      <c r="AW115" s="13" t="s">
        <v>37</v>
      </c>
      <c r="AX115" s="13" t="s">
        <v>74</v>
      </c>
      <c r="AY115" s="236" t="s">
        <v>186</v>
      </c>
    </row>
    <row r="116" spans="2:65" s="12" customFormat="1" ht="13.5">
      <c r="B116" s="216"/>
      <c r="C116" s="217"/>
      <c r="D116" s="213" t="s">
        <v>197</v>
      </c>
      <c r="E116" s="218" t="s">
        <v>30</v>
      </c>
      <c r="F116" s="219" t="s">
        <v>1735</v>
      </c>
      <c r="G116" s="217"/>
      <c r="H116" s="220">
        <v>12</v>
      </c>
      <c r="I116" s="221"/>
      <c r="J116" s="217"/>
      <c r="K116" s="217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197</v>
      </c>
      <c r="AU116" s="226" t="s">
        <v>84</v>
      </c>
      <c r="AV116" s="12" t="s">
        <v>84</v>
      </c>
      <c r="AW116" s="12" t="s">
        <v>37</v>
      </c>
      <c r="AX116" s="12" t="s">
        <v>74</v>
      </c>
      <c r="AY116" s="226" t="s">
        <v>186</v>
      </c>
    </row>
    <row r="117" spans="2:65" s="1" customFormat="1" ht="16.5" customHeight="1">
      <c r="B117" s="41"/>
      <c r="C117" s="201" t="s">
        <v>216</v>
      </c>
      <c r="D117" s="201" t="s">
        <v>188</v>
      </c>
      <c r="E117" s="202" t="s">
        <v>898</v>
      </c>
      <c r="F117" s="203" t="s">
        <v>899</v>
      </c>
      <c r="G117" s="204" t="s">
        <v>212</v>
      </c>
      <c r="H117" s="205">
        <v>8.4710000000000001</v>
      </c>
      <c r="I117" s="206"/>
      <c r="J117" s="207">
        <f>ROUND(I117*H117,2)</f>
        <v>0</v>
      </c>
      <c r="K117" s="203" t="s">
        <v>192</v>
      </c>
      <c r="L117" s="61"/>
      <c r="M117" s="208" t="s">
        <v>30</v>
      </c>
      <c r="N117" s="209" t="s">
        <v>45</v>
      </c>
      <c r="O117" s="42"/>
      <c r="P117" s="210">
        <f>O117*H117</f>
        <v>0</v>
      </c>
      <c r="Q117" s="210">
        <v>0</v>
      </c>
      <c r="R117" s="210">
        <f>Q117*H117</f>
        <v>0</v>
      </c>
      <c r="S117" s="210">
        <v>0</v>
      </c>
      <c r="T117" s="211">
        <f>S117*H117</f>
        <v>0</v>
      </c>
      <c r="AR117" s="24" t="s">
        <v>193</v>
      </c>
      <c r="AT117" s="24" t="s">
        <v>188</v>
      </c>
      <c r="AU117" s="24" t="s">
        <v>84</v>
      </c>
      <c r="AY117" s="24" t="s">
        <v>186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24" t="s">
        <v>82</v>
      </c>
      <c r="BK117" s="212">
        <f>ROUND(I117*H117,2)</f>
        <v>0</v>
      </c>
      <c r="BL117" s="24" t="s">
        <v>193</v>
      </c>
      <c r="BM117" s="24" t="s">
        <v>1634</v>
      </c>
    </row>
    <row r="118" spans="2:65" s="1" customFormat="1" ht="27">
      <c r="B118" s="41"/>
      <c r="C118" s="63"/>
      <c r="D118" s="213" t="s">
        <v>195</v>
      </c>
      <c r="E118" s="63"/>
      <c r="F118" s="214" t="s">
        <v>901</v>
      </c>
      <c r="G118" s="63"/>
      <c r="H118" s="63"/>
      <c r="I118" s="172"/>
      <c r="J118" s="63"/>
      <c r="K118" s="63"/>
      <c r="L118" s="61"/>
      <c r="M118" s="215"/>
      <c r="N118" s="42"/>
      <c r="O118" s="42"/>
      <c r="P118" s="42"/>
      <c r="Q118" s="42"/>
      <c r="R118" s="42"/>
      <c r="S118" s="42"/>
      <c r="T118" s="78"/>
      <c r="AT118" s="24" t="s">
        <v>195</v>
      </c>
      <c r="AU118" s="24" t="s">
        <v>84</v>
      </c>
    </row>
    <row r="119" spans="2:65" s="13" customFormat="1" ht="13.5">
      <c r="B119" s="227"/>
      <c r="C119" s="228"/>
      <c r="D119" s="213" t="s">
        <v>197</v>
      </c>
      <c r="E119" s="229" t="s">
        <v>30</v>
      </c>
      <c r="F119" s="230" t="s">
        <v>227</v>
      </c>
      <c r="G119" s="228"/>
      <c r="H119" s="229" t="s">
        <v>30</v>
      </c>
      <c r="I119" s="231"/>
      <c r="J119" s="228"/>
      <c r="K119" s="228"/>
      <c r="L119" s="232"/>
      <c r="M119" s="233"/>
      <c r="N119" s="234"/>
      <c r="O119" s="234"/>
      <c r="P119" s="234"/>
      <c r="Q119" s="234"/>
      <c r="R119" s="234"/>
      <c r="S119" s="234"/>
      <c r="T119" s="235"/>
      <c r="AT119" s="236" t="s">
        <v>197</v>
      </c>
      <c r="AU119" s="236" t="s">
        <v>84</v>
      </c>
      <c r="AV119" s="13" t="s">
        <v>82</v>
      </c>
      <c r="AW119" s="13" t="s">
        <v>37</v>
      </c>
      <c r="AX119" s="13" t="s">
        <v>74</v>
      </c>
      <c r="AY119" s="236" t="s">
        <v>186</v>
      </c>
    </row>
    <row r="120" spans="2:65" s="13" customFormat="1" ht="13.5">
      <c r="B120" s="227"/>
      <c r="C120" s="228"/>
      <c r="D120" s="213" t="s">
        <v>197</v>
      </c>
      <c r="E120" s="229" t="s">
        <v>30</v>
      </c>
      <c r="F120" s="230" t="s">
        <v>1733</v>
      </c>
      <c r="G120" s="228"/>
      <c r="H120" s="229" t="s">
        <v>30</v>
      </c>
      <c r="I120" s="231"/>
      <c r="J120" s="228"/>
      <c r="K120" s="228"/>
      <c r="L120" s="232"/>
      <c r="M120" s="233"/>
      <c r="N120" s="234"/>
      <c r="O120" s="234"/>
      <c r="P120" s="234"/>
      <c r="Q120" s="234"/>
      <c r="R120" s="234"/>
      <c r="S120" s="234"/>
      <c r="T120" s="235"/>
      <c r="AT120" s="236" t="s">
        <v>197</v>
      </c>
      <c r="AU120" s="236" t="s">
        <v>84</v>
      </c>
      <c r="AV120" s="13" t="s">
        <v>82</v>
      </c>
      <c r="AW120" s="13" t="s">
        <v>37</v>
      </c>
      <c r="AX120" s="13" t="s">
        <v>74</v>
      </c>
      <c r="AY120" s="236" t="s">
        <v>186</v>
      </c>
    </row>
    <row r="121" spans="2:65" s="12" customFormat="1" ht="13.5">
      <c r="B121" s="216"/>
      <c r="C121" s="217"/>
      <c r="D121" s="213" t="s">
        <v>197</v>
      </c>
      <c r="E121" s="218" t="s">
        <v>30</v>
      </c>
      <c r="F121" s="219" t="s">
        <v>1632</v>
      </c>
      <c r="G121" s="217"/>
      <c r="H121" s="220">
        <v>0.14399999999999999</v>
      </c>
      <c r="I121" s="221"/>
      <c r="J121" s="217"/>
      <c r="K121" s="217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197</v>
      </c>
      <c r="AU121" s="226" t="s">
        <v>84</v>
      </c>
      <c r="AV121" s="12" t="s">
        <v>84</v>
      </c>
      <c r="AW121" s="12" t="s">
        <v>37</v>
      </c>
      <c r="AX121" s="12" t="s">
        <v>74</v>
      </c>
      <c r="AY121" s="226" t="s">
        <v>186</v>
      </c>
    </row>
    <row r="122" spans="2:65" s="13" customFormat="1" ht="13.5">
      <c r="B122" s="227"/>
      <c r="C122" s="228"/>
      <c r="D122" s="213" t="s">
        <v>197</v>
      </c>
      <c r="E122" s="229" t="s">
        <v>30</v>
      </c>
      <c r="F122" s="230" t="s">
        <v>1504</v>
      </c>
      <c r="G122" s="228"/>
      <c r="H122" s="229" t="s">
        <v>30</v>
      </c>
      <c r="I122" s="231"/>
      <c r="J122" s="228"/>
      <c r="K122" s="228"/>
      <c r="L122" s="232"/>
      <c r="M122" s="233"/>
      <c r="N122" s="234"/>
      <c r="O122" s="234"/>
      <c r="P122" s="234"/>
      <c r="Q122" s="234"/>
      <c r="R122" s="234"/>
      <c r="S122" s="234"/>
      <c r="T122" s="235"/>
      <c r="AT122" s="236" t="s">
        <v>197</v>
      </c>
      <c r="AU122" s="236" t="s">
        <v>84</v>
      </c>
      <c r="AV122" s="13" t="s">
        <v>82</v>
      </c>
      <c r="AW122" s="13" t="s">
        <v>37</v>
      </c>
      <c r="AX122" s="13" t="s">
        <v>74</v>
      </c>
      <c r="AY122" s="236" t="s">
        <v>186</v>
      </c>
    </row>
    <row r="123" spans="2:65" s="12" customFormat="1" ht="13.5">
      <c r="B123" s="216"/>
      <c r="C123" s="217"/>
      <c r="D123" s="213" t="s">
        <v>197</v>
      </c>
      <c r="E123" s="218" t="s">
        <v>30</v>
      </c>
      <c r="F123" s="219" t="s">
        <v>1632</v>
      </c>
      <c r="G123" s="217"/>
      <c r="H123" s="220">
        <v>0.14399999999999999</v>
      </c>
      <c r="I123" s="221"/>
      <c r="J123" s="217"/>
      <c r="K123" s="217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197</v>
      </c>
      <c r="AU123" s="226" t="s">
        <v>84</v>
      </c>
      <c r="AV123" s="12" t="s">
        <v>84</v>
      </c>
      <c r="AW123" s="12" t="s">
        <v>37</v>
      </c>
      <c r="AX123" s="12" t="s">
        <v>74</v>
      </c>
      <c r="AY123" s="226" t="s">
        <v>186</v>
      </c>
    </row>
    <row r="124" spans="2:65" s="13" customFormat="1" ht="13.5">
      <c r="B124" s="227"/>
      <c r="C124" s="228"/>
      <c r="D124" s="213" t="s">
        <v>197</v>
      </c>
      <c r="E124" s="229" t="s">
        <v>30</v>
      </c>
      <c r="F124" s="230" t="s">
        <v>1506</v>
      </c>
      <c r="G124" s="228"/>
      <c r="H124" s="229" t="s">
        <v>30</v>
      </c>
      <c r="I124" s="231"/>
      <c r="J124" s="228"/>
      <c r="K124" s="228"/>
      <c r="L124" s="232"/>
      <c r="M124" s="233"/>
      <c r="N124" s="234"/>
      <c r="O124" s="234"/>
      <c r="P124" s="234"/>
      <c r="Q124" s="234"/>
      <c r="R124" s="234"/>
      <c r="S124" s="234"/>
      <c r="T124" s="235"/>
      <c r="AT124" s="236" t="s">
        <v>197</v>
      </c>
      <c r="AU124" s="236" t="s">
        <v>84</v>
      </c>
      <c r="AV124" s="13" t="s">
        <v>82</v>
      </c>
      <c r="AW124" s="13" t="s">
        <v>37</v>
      </c>
      <c r="AX124" s="13" t="s">
        <v>74</v>
      </c>
      <c r="AY124" s="236" t="s">
        <v>186</v>
      </c>
    </row>
    <row r="125" spans="2:65" s="12" customFormat="1" ht="13.5">
      <c r="B125" s="216"/>
      <c r="C125" s="217"/>
      <c r="D125" s="213" t="s">
        <v>197</v>
      </c>
      <c r="E125" s="218" t="s">
        <v>30</v>
      </c>
      <c r="F125" s="219" t="s">
        <v>1734</v>
      </c>
      <c r="G125" s="217"/>
      <c r="H125" s="220">
        <v>4.6529999999999996</v>
      </c>
      <c r="I125" s="221"/>
      <c r="J125" s="217"/>
      <c r="K125" s="217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197</v>
      </c>
      <c r="AU125" s="226" t="s">
        <v>84</v>
      </c>
      <c r="AV125" s="12" t="s">
        <v>84</v>
      </c>
      <c r="AW125" s="12" t="s">
        <v>37</v>
      </c>
      <c r="AX125" s="12" t="s">
        <v>74</v>
      </c>
      <c r="AY125" s="226" t="s">
        <v>186</v>
      </c>
    </row>
    <row r="126" spans="2:65" s="13" customFormat="1" ht="13.5">
      <c r="B126" s="227"/>
      <c r="C126" s="228"/>
      <c r="D126" s="213" t="s">
        <v>197</v>
      </c>
      <c r="E126" s="229" t="s">
        <v>30</v>
      </c>
      <c r="F126" s="230" t="s">
        <v>1508</v>
      </c>
      <c r="G126" s="228"/>
      <c r="H126" s="229" t="s">
        <v>30</v>
      </c>
      <c r="I126" s="231"/>
      <c r="J126" s="228"/>
      <c r="K126" s="228"/>
      <c r="L126" s="232"/>
      <c r="M126" s="233"/>
      <c r="N126" s="234"/>
      <c r="O126" s="234"/>
      <c r="P126" s="234"/>
      <c r="Q126" s="234"/>
      <c r="R126" s="234"/>
      <c r="S126" s="234"/>
      <c r="T126" s="235"/>
      <c r="AT126" s="236" t="s">
        <v>197</v>
      </c>
      <c r="AU126" s="236" t="s">
        <v>84</v>
      </c>
      <c r="AV126" s="13" t="s">
        <v>82</v>
      </c>
      <c r="AW126" s="13" t="s">
        <v>37</v>
      </c>
      <c r="AX126" s="13" t="s">
        <v>74</v>
      </c>
      <c r="AY126" s="236" t="s">
        <v>186</v>
      </c>
    </row>
    <row r="127" spans="2:65" s="12" customFormat="1" ht="13.5">
      <c r="B127" s="216"/>
      <c r="C127" s="217"/>
      <c r="D127" s="213" t="s">
        <v>197</v>
      </c>
      <c r="E127" s="218" t="s">
        <v>30</v>
      </c>
      <c r="F127" s="219" t="s">
        <v>1735</v>
      </c>
      <c r="G127" s="217"/>
      <c r="H127" s="220">
        <v>12</v>
      </c>
      <c r="I127" s="221"/>
      <c r="J127" s="217"/>
      <c r="K127" s="217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197</v>
      </c>
      <c r="AU127" s="226" t="s">
        <v>84</v>
      </c>
      <c r="AV127" s="12" t="s">
        <v>84</v>
      </c>
      <c r="AW127" s="12" t="s">
        <v>37</v>
      </c>
      <c r="AX127" s="12" t="s">
        <v>74</v>
      </c>
      <c r="AY127" s="226" t="s">
        <v>186</v>
      </c>
    </row>
    <row r="128" spans="2:65" s="12" customFormat="1" ht="13.5">
      <c r="B128" s="216"/>
      <c r="C128" s="217"/>
      <c r="D128" s="213" t="s">
        <v>197</v>
      </c>
      <c r="E128" s="217"/>
      <c r="F128" s="219" t="s">
        <v>1736</v>
      </c>
      <c r="G128" s="217"/>
      <c r="H128" s="220">
        <v>8.4710000000000001</v>
      </c>
      <c r="I128" s="221"/>
      <c r="J128" s="217"/>
      <c r="K128" s="217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197</v>
      </c>
      <c r="AU128" s="226" t="s">
        <v>84</v>
      </c>
      <c r="AV128" s="12" t="s">
        <v>84</v>
      </c>
      <c r="AW128" s="12" t="s">
        <v>6</v>
      </c>
      <c r="AX128" s="12" t="s">
        <v>82</v>
      </c>
      <c r="AY128" s="226" t="s">
        <v>186</v>
      </c>
    </row>
    <row r="129" spans="2:65" s="1" customFormat="1" ht="16.5" customHeight="1">
      <c r="B129" s="41"/>
      <c r="C129" s="201" t="s">
        <v>222</v>
      </c>
      <c r="D129" s="201" t="s">
        <v>188</v>
      </c>
      <c r="E129" s="202" t="s">
        <v>1512</v>
      </c>
      <c r="F129" s="203" t="s">
        <v>1513</v>
      </c>
      <c r="G129" s="204" t="s">
        <v>212</v>
      </c>
      <c r="H129" s="205">
        <v>36.512</v>
      </c>
      <c r="I129" s="206"/>
      <c r="J129" s="207">
        <f>ROUND(I129*H129,2)</f>
        <v>0</v>
      </c>
      <c r="K129" s="203" t="s">
        <v>192</v>
      </c>
      <c r="L129" s="61"/>
      <c r="M129" s="208" t="s">
        <v>30</v>
      </c>
      <c r="N129" s="209" t="s">
        <v>45</v>
      </c>
      <c r="O129" s="42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AR129" s="24" t="s">
        <v>193</v>
      </c>
      <c r="AT129" s="24" t="s">
        <v>188</v>
      </c>
      <c r="AU129" s="24" t="s">
        <v>84</v>
      </c>
      <c r="AY129" s="24" t="s">
        <v>186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24" t="s">
        <v>82</v>
      </c>
      <c r="BK129" s="212">
        <f>ROUND(I129*H129,2)</f>
        <v>0</v>
      </c>
      <c r="BL129" s="24" t="s">
        <v>193</v>
      </c>
      <c r="BM129" s="24" t="s">
        <v>1636</v>
      </c>
    </row>
    <row r="130" spans="2:65" s="1" customFormat="1" ht="27">
      <c r="B130" s="41"/>
      <c r="C130" s="63"/>
      <c r="D130" s="213" t="s">
        <v>195</v>
      </c>
      <c r="E130" s="63"/>
      <c r="F130" s="214" t="s">
        <v>1515</v>
      </c>
      <c r="G130" s="63"/>
      <c r="H130" s="63"/>
      <c r="I130" s="172"/>
      <c r="J130" s="63"/>
      <c r="K130" s="63"/>
      <c r="L130" s="61"/>
      <c r="M130" s="215"/>
      <c r="N130" s="42"/>
      <c r="O130" s="42"/>
      <c r="P130" s="42"/>
      <c r="Q130" s="42"/>
      <c r="R130" s="42"/>
      <c r="S130" s="42"/>
      <c r="T130" s="78"/>
      <c r="AT130" s="24" t="s">
        <v>195</v>
      </c>
      <c r="AU130" s="24" t="s">
        <v>84</v>
      </c>
    </row>
    <row r="131" spans="2:65" s="13" customFormat="1" ht="13.5">
      <c r="B131" s="227"/>
      <c r="C131" s="228"/>
      <c r="D131" s="213" t="s">
        <v>197</v>
      </c>
      <c r="E131" s="229" t="s">
        <v>30</v>
      </c>
      <c r="F131" s="230" t="s">
        <v>911</v>
      </c>
      <c r="G131" s="228"/>
      <c r="H131" s="229" t="s">
        <v>30</v>
      </c>
      <c r="I131" s="231"/>
      <c r="J131" s="228"/>
      <c r="K131" s="228"/>
      <c r="L131" s="232"/>
      <c r="M131" s="233"/>
      <c r="N131" s="234"/>
      <c r="O131" s="234"/>
      <c r="P131" s="234"/>
      <c r="Q131" s="234"/>
      <c r="R131" s="234"/>
      <c r="S131" s="234"/>
      <c r="T131" s="235"/>
      <c r="AT131" s="236" t="s">
        <v>197</v>
      </c>
      <c r="AU131" s="236" t="s">
        <v>84</v>
      </c>
      <c r="AV131" s="13" t="s">
        <v>82</v>
      </c>
      <c r="AW131" s="13" t="s">
        <v>37</v>
      </c>
      <c r="AX131" s="13" t="s">
        <v>74</v>
      </c>
      <c r="AY131" s="236" t="s">
        <v>186</v>
      </c>
    </row>
    <row r="132" spans="2:65" s="12" customFormat="1" ht="13.5">
      <c r="B132" s="216"/>
      <c r="C132" s="217"/>
      <c r="D132" s="213" t="s">
        <v>197</v>
      </c>
      <c r="E132" s="218" t="s">
        <v>30</v>
      </c>
      <c r="F132" s="219" t="s">
        <v>1737</v>
      </c>
      <c r="G132" s="217"/>
      <c r="H132" s="220">
        <v>36.512</v>
      </c>
      <c r="I132" s="221"/>
      <c r="J132" s="217"/>
      <c r="K132" s="217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197</v>
      </c>
      <c r="AU132" s="226" t="s">
        <v>84</v>
      </c>
      <c r="AV132" s="12" t="s">
        <v>84</v>
      </c>
      <c r="AW132" s="12" t="s">
        <v>37</v>
      </c>
      <c r="AX132" s="12" t="s">
        <v>74</v>
      </c>
      <c r="AY132" s="226" t="s">
        <v>186</v>
      </c>
    </row>
    <row r="133" spans="2:65" s="1" customFormat="1" ht="16.5" customHeight="1">
      <c r="B133" s="41"/>
      <c r="C133" s="201" t="s">
        <v>229</v>
      </c>
      <c r="D133" s="201" t="s">
        <v>188</v>
      </c>
      <c r="E133" s="202" t="s">
        <v>1517</v>
      </c>
      <c r="F133" s="203" t="s">
        <v>1518</v>
      </c>
      <c r="G133" s="204" t="s">
        <v>212</v>
      </c>
      <c r="H133" s="205">
        <v>18.256</v>
      </c>
      <c r="I133" s="206"/>
      <c r="J133" s="207">
        <f>ROUND(I133*H133,2)</f>
        <v>0</v>
      </c>
      <c r="K133" s="203" t="s">
        <v>192</v>
      </c>
      <c r="L133" s="61"/>
      <c r="M133" s="208" t="s">
        <v>30</v>
      </c>
      <c r="N133" s="209" t="s">
        <v>45</v>
      </c>
      <c r="O133" s="42"/>
      <c r="P133" s="210">
        <f>O133*H133</f>
        <v>0</v>
      </c>
      <c r="Q133" s="210">
        <v>0</v>
      </c>
      <c r="R133" s="210">
        <f>Q133*H133</f>
        <v>0</v>
      </c>
      <c r="S133" s="210">
        <v>0</v>
      </c>
      <c r="T133" s="211">
        <f>S133*H133</f>
        <v>0</v>
      </c>
      <c r="AR133" s="24" t="s">
        <v>193</v>
      </c>
      <c r="AT133" s="24" t="s">
        <v>188</v>
      </c>
      <c r="AU133" s="24" t="s">
        <v>84</v>
      </c>
      <c r="AY133" s="24" t="s">
        <v>186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24" t="s">
        <v>82</v>
      </c>
      <c r="BK133" s="212">
        <f>ROUND(I133*H133,2)</f>
        <v>0</v>
      </c>
      <c r="BL133" s="24" t="s">
        <v>193</v>
      </c>
      <c r="BM133" s="24" t="s">
        <v>1638</v>
      </c>
    </row>
    <row r="134" spans="2:65" s="1" customFormat="1" ht="27">
      <c r="B134" s="41"/>
      <c r="C134" s="63"/>
      <c r="D134" s="213" t="s">
        <v>195</v>
      </c>
      <c r="E134" s="63"/>
      <c r="F134" s="214" t="s">
        <v>1520</v>
      </c>
      <c r="G134" s="63"/>
      <c r="H134" s="63"/>
      <c r="I134" s="172"/>
      <c r="J134" s="63"/>
      <c r="K134" s="63"/>
      <c r="L134" s="61"/>
      <c r="M134" s="215"/>
      <c r="N134" s="42"/>
      <c r="O134" s="42"/>
      <c r="P134" s="42"/>
      <c r="Q134" s="42"/>
      <c r="R134" s="42"/>
      <c r="S134" s="42"/>
      <c r="T134" s="78"/>
      <c r="AT134" s="24" t="s">
        <v>195</v>
      </c>
      <c r="AU134" s="24" t="s">
        <v>84</v>
      </c>
    </row>
    <row r="135" spans="2:65" s="13" customFormat="1" ht="13.5">
      <c r="B135" s="227"/>
      <c r="C135" s="228"/>
      <c r="D135" s="213" t="s">
        <v>197</v>
      </c>
      <c r="E135" s="229" t="s">
        <v>30</v>
      </c>
      <c r="F135" s="230" t="s">
        <v>227</v>
      </c>
      <c r="G135" s="228"/>
      <c r="H135" s="229" t="s">
        <v>30</v>
      </c>
      <c r="I135" s="231"/>
      <c r="J135" s="228"/>
      <c r="K135" s="228"/>
      <c r="L135" s="232"/>
      <c r="M135" s="233"/>
      <c r="N135" s="234"/>
      <c r="O135" s="234"/>
      <c r="P135" s="234"/>
      <c r="Q135" s="234"/>
      <c r="R135" s="234"/>
      <c r="S135" s="234"/>
      <c r="T135" s="235"/>
      <c r="AT135" s="236" t="s">
        <v>197</v>
      </c>
      <c r="AU135" s="236" t="s">
        <v>84</v>
      </c>
      <c r="AV135" s="13" t="s">
        <v>82</v>
      </c>
      <c r="AW135" s="13" t="s">
        <v>37</v>
      </c>
      <c r="AX135" s="13" t="s">
        <v>74</v>
      </c>
      <c r="AY135" s="236" t="s">
        <v>186</v>
      </c>
    </row>
    <row r="136" spans="2:65" s="13" customFormat="1" ht="13.5">
      <c r="B136" s="227"/>
      <c r="C136" s="228"/>
      <c r="D136" s="213" t="s">
        <v>197</v>
      </c>
      <c r="E136" s="229" t="s">
        <v>30</v>
      </c>
      <c r="F136" s="230" t="s">
        <v>911</v>
      </c>
      <c r="G136" s="228"/>
      <c r="H136" s="229" t="s">
        <v>30</v>
      </c>
      <c r="I136" s="231"/>
      <c r="J136" s="228"/>
      <c r="K136" s="228"/>
      <c r="L136" s="232"/>
      <c r="M136" s="233"/>
      <c r="N136" s="234"/>
      <c r="O136" s="234"/>
      <c r="P136" s="234"/>
      <c r="Q136" s="234"/>
      <c r="R136" s="234"/>
      <c r="S136" s="234"/>
      <c r="T136" s="235"/>
      <c r="AT136" s="236" t="s">
        <v>197</v>
      </c>
      <c r="AU136" s="236" t="s">
        <v>84</v>
      </c>
      <c r="AV136" s="13" t="s">
        <v>82</v>
      </c>
      <c r="AW136" s="13" t="s">
        <v>37</v>
      </c>
      <c r="AX136" s="13" t="s">
        <v>74</v>
      </c>
      <c r="AY136" s="236" t="s">
        <v>186</v>
      </c>
    </row>
    <row r="137" spans="2:65" s="12" customFormat="1" ht="13.5">
      <c r="B137" s="216"/>
      <c r="C137" s="217"/>
      <c r="D137" s="213" t="s">
        <v>197</v>
      </c>
      <c r="E137" s="218" t="s">
        <v>30</v>
      </c>
      <c r="F137" s="219" t="s">
        <v>1737</v>
      </c>
      <c r="G137" s="217"/>
      <c r="H137" s="220">
        <v>36.512</v>
      </c>
      <c r="I137" s="221"/>
      <c r="J137" s="217"/>
      <c r="K137" s="217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197</v>
      </c>
      <c r="AU137" s="226" t="s">
        <v>84</v>
      </c>
      <c r="AV137" s="12" t="s">
        <v>84</v>
      </c>
      <c r="AW137" s="12" t="s">
        <v>37</v>
      </c>
      <c r="AX137" s="12" t="s">
        <v>74</v>
      </c>
      <c r="AY137" s="226" t="s">
        <v>186</v>
      </c>
    </row>
    <row r="138" spans="2:65" s="12" customFormat="1" ht="13.5">
      <c r="B138" s="216"/>
      <c r="C138" s="217"/>
      <c r="D138" s="213" t="s">
        <v>197</v>
      </c>
      <c r="E138" s="217"/>
      <c r="F138" s="219" t="s">
        <v>1738</v>
      </c>
      <c r="G138" s="217"/>
      <c r="H138" s="220">
        <v>18.256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197</v>
      </c>
      <c r="AU138" s="226" t="s">
        <v>84</v>
      </c>
      <c r="AV138" s="12" t="s">
        <v>84</v>
      </c>
      <c r="AW138" s="12" t="s">
        <v>6</v>
      </c>
      <c r="AX138" s="12" t="s">
        <v>82</v>
      </c>
      <c r="AY138" s="226" t="s">
        <v>186</v>
      </c>
    </row>
    <row r="139" spans="2:65" s="1" customFormat="1" ht="16.5" customHeight="1">
      <c r="B139" s="41"/>
      <c r="C139" s="201" t="s">
        <v>236</v>
      </c>
      <c r="D139" s="201" t="s">
        <v>188</v>
      </c>
      <c r="E139" s="202" t="s">
        <v>267</v>
      </c>
      <c r="F139" s="203" t="s">
        <v>268</v>
      </c>
      <c r="G139" s="204" t="s">
        <v>212</v>
      </c>
      <c r="H139" s="205">
        <v>2155.1790000000001</v>
      </c>
      <c r="I139" s="206"/>
      <c r="J139" s="207">
        <f>ROUND(I139*H139,2)</f>
        <v>0</v>
      </c>
      <c r="K139" s="203" t="s">
        <v>192</v>
      </c>
      <c r="L139" s="61"/>
      <c r="M139" s="208" t="s">
        <v>30</v>
      </c>
      <c r="N139" s="209" t="s">
        <v>45</v>
      </c>
      <c r="O139" s="42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AR139" s="24" t="s">
        <v>193</v>
      </c>
      <c r="AT139" s="24" t="s">
        <v>188</v>
      </c>
      <c r="AU139" s="24" t="s">
        <v>84</v>
      </c>
      <c r="AY139" s="24" t="s">
        <v>186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24" t="s">
        <v>82</v>
      </c>
      <c r="BK139" s="212">
        <f>ROUND(I139*H139,2)</f>
        <v>0</v>
      </c>
      <c r="BL139" s="24" t="s">
        <v>193</v>
      </c>
      <c r="BM139" s="24" t="s">
        <v>1640</v>
      </c>
    </row>
    <row r="140" spans="2:65" s="1" customFormat="1" ht="40.5">
      <c r="B140" s="41"/>
      <c r="C140" s="63"/>
      <c r="D140" s="213" t="s">
        <v>195</v>
      </c>
      <c r="E140" s="63"/>
      <c r="F140" s="214" t="s">
        <v>270</v>
      </c>
      <c r="G140" s="63"/>
      <c r="H140" s="63"/>
      <c r="I140" s="172"/>
      <c r="J140" s="63"/>
      <c r="K140" s="63"/>
      <c r="L140" s="61"/>
      <c r="M140" s="215"/>
      <c r="N140" s="42"/>
      <c r="O140" s="42"/>
      <c r="P140" s="42"/>
      <c r="Q140" s="42"/>
      <c r="R140" s="42"/>
      <c r="S140" s="42"/>
      <c r="T140" s="78"/>
      <c r="AT140" s="24" t="s">
        <v>195</v>
      </c>
      <c r="AU140" s="24" t="s">
        <v>84</v>
      </c>
    </row>
    <row r="141" spans="2:65" s="13" customFormat="1" ht="13.5">
      <c r="B141" s="227"/>
      <c r="C141" s="228"/>
      <c r="D141" s="213" t="s">
        <v>197</v>
      </c>
      <c r="E141" s="229" t="s">
        <v>30</v>
      </c>
      <c r="F141" s="230" t="s">
        <v>904</v>
      </c>
      <c r="G141" s="228"/>
      <c r="H141" s="229" t="s">
        <v>30</v>
      </c>
      <c r="I141" s="231"/>
      <c r="J141" s="228"/>
      <c r="K141" s="228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197</v>
      </c>
      <c r="AU141" s="236" t="s">
        <v>84</v>
      </c>
      <c r="AV141" s="13" t="s">
        <v>82</v>
      </c>
      <c r="AW141" s="13" t="s">
        <v>37</v>
      </c>
      <c r="AX141" s="13" t="s">
        <v>74</v>
      </c>
      <c r="AY141" s="236" t="s">
        <v>186</v>
      </c>
    </row>
    <row r="142" spans="2:65" s="13" customFormat="1" ht="13.5">
      <c r="B142" s="227"/>
      <c r="C142" s="228"/>
      <c r="D142" s="213" t="s">
        <v>197</v>
      </c>
      <c r="E142" s="229" t="s">
        <v>30</v>
      </c>
      <c r="F142" s="230" t="s">
        <v>1729</v>
      </c>
      <c r="G142" s="228"/>
      <c r="H142" s="229" t="s">
        <v>30</v>
      </c>
      <c r="I142" s="231"/>
      <c r="J142" s="228"/>
      <c r="K142" s="228"/>
      <c r="L142" s="232"/>
      <c r="M142" s="233"/>
      <c r="N142" s="234"/>
      <c r="O142" s="234"/>
      <c r="P142" s="234"/>
      <c r="Q142" s="234"/>
      <c r="R142" s="234"/>
      <c r="S142" s="234"/>
      <c r="T142" s="235"/>
      <c r="AT142" s="236" t="s">
        <v>197</v>
      </c>
      <c r="AU142" s="236" t="s">
        <v>84</v>
      </c>
      <c r="AV142" s="13" t="s">
        <v>82</v>
      </c>
      <c r="AW142" s="13" t="s">
        <v>37</v>
      </c>
      <c r="AX142" s="13" t="s">
        <v>74</v>
      </c>
      <c r="AY142" s="236" t="s">
        <v>186</v>
      </c>
    </row>
    <row r="143" spans="2:65" s="12" customFormat="1" ht="13.5">
      <c r="B143" s="216"/>
      <c r="C143" s="217"/>
      <c r="D143" s="213" t="s">
        <v>197</v>
      </c>
      <c r="E143" s="218" t="s">
        <v>30</v>
      </c>
      <c r="F143" s="219" t="s">
        <v>1730</v>
      </c>
      <c r="G143" s="217"/>
      <c r="H143" s="220">
        <v>128.114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197</v>
      </c>
      <c r="AU143" s="226" t="s">
        <v>84</v>
      </c>
      <c r="AV143" s="12" t="s">
        <v>84</v>
      </c>
      <c r="AW143" s="12" t="s">
        <v>37</v>
      </c>
      <c r="AX143" s="12" t="s">
        <v>74</v>
      </c>
      <c r="AY143" s="226" t="s">
        <v>186</v>
      </c>
    </row>
    <row r="144" spans="2:65" s="13" customFormat="1" ht="27">
      <c r="B144" s="227"/>
      <c r="C144" s="228"/>
      <c r="D144" s="213" t="s">
        <v>197</v>
      </c>
      <c r="E144" s="229" t="s">
        <v>30</v>
      </c>
      <c r="F144" s="230" t="s">
        <v>274</v>
      </c>
      <c r="G144" s="228"/>
      <c r="H144" s="229" t="s">
        <v>30</v>
      </c>
      <c r="I144" s="231"/>
      <c r="J144" s="228"/>
      <c r="K144" s="228"/>
      <c r="L144" s="232"/>
      <c r="M144" s="233"/>
      <c r="N144" s="234"/>
      <c r="O144" s="234"/>
      <c r="P144" s="234"/>
      <c r="Q144" s="234"/>
      <c r="R144" s="234"/>
      <c r="S144" s="234"/>
      <c r="T144" s="235"/>
      <c r="AT144" s="236" t="s">
        <v>197</v>
      </c>
      <c r="AU144" s="236" t="s">
        <v>84</v>
      </c>
      <c r="AV144" s="13" t="s">
        <v>82</v>
      </c>
      <c r="AW144" s="13" t="s">
        <v>37</v>
      </c>
      <c r="AX144" s="13" t="s">
        <v>74</v>
      </c>
      <c r="AY144" s="236" t="s">
        <v>186</v>
      </c>
    </row>
    <row r="145" spans="2:51" s="13" customFormat="1" ht="13.5">
      <c r="B145" s="227"/>
      <c r="C145" s="228"/>
      <c r="D145" s="213" t="s">
        <v>197</v>
      </c>
      <c r="E145" s="229" t="s">
        <v>30</v>
      </c>
      <c r="F145" s="230" t="s">
        <v>1508</v>
      </c>
      <c r="G145" s="228"/>
      <c r="H145" s="229" t="s">
        <v>30</v>
      </c>
      <c r="I145" s="231"/>
      <c r="J145" s="228"/>
      <c r="K145" s="228"/>
      <c r="L145" s="232"/>
      <c r="M145" s="233"/>
      <c r="N145" s="234"/>
      <c r="O145" s="234"/>
      <c r="P145" s="234"/>
      <c r="Q145" s="234"/>
      <c r="R145" s="234"/>
      <c r="S145" s="234"/>
      <c r="T145" s="235"/>
      <c r="AT145" s="236" t="s">
        <v>197</v>
      </c>
      <c r="AU145" s="236" t="s">
        <v>84</v>
      </c>
      <c r="AV145" s="13" t="s">
        <v>82</v>
      </c>
      <c r="AW145" s="13" t="s">
        <v>37</v>
      </c>
      <c r="AX145" s="13" t="s">
        <v>74</v>
      </c>
      <c r="AY145" s="236" t="s">
        <v>186</v>
      </c>
    </row>
    <row r="146" spans="2:51" s="12" customFormat="1" ht="13.5">
      <c r="B146" s="216"/>
      <c r="C146" s="217"/>
      <c r="D146" s="213" t="s">
        <v>197</v>
      </c>
      <c r="E146" s="218" t="s">
        <v>30</v>
      </c>
      <c r="F146" s="219" t="s">
        <v>1739</v>
      </c>
      <c r="G146" s="217"/>
      <c r="H146" s="220">
        <v>24</v>
      </c>
      <c r="I146" s="221"/>
      <c r="J146" s="217"/>
      <c r="K146" s="217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197</v>
      </c>
      <c r="AU146" s="226" t="s">
        <v>84</v>
      </c>
      <c r="AV146" s="12" t="s">
        <v>84</v>
      </c>
      <c r="AW146" s="12" t="s">
        <v>37</v>
      </c>
      <c r="AX146" s="12" t="s">
        <v>74</v>
      </c>
      <c r="AY146" s="226" t="s">
        <v>186</v>
      </c>
    </row>
    <row r="147" spans="2:51" s="13" customFormat="1" ht="13.5">
      <c r="B147" s="227"/>
      <c r="C147" s="228"/>
      <c r="D147" s="213" t="s">
        <v>197</v>
      </c>
      <c r="E147" s="229" t="s">
        <v>30</v>
      </c>
      <c r="F147" s="230" t="s">
        <v>911</v>
      </c>
      <c r="G147" s="228"/>
      <c r="H147" s="229" t="s">
        <v>30</v>
      </c>
      <c r="I147" s="231"/>
      <c r="J147" s="228"/>
      <c r="K147" s="228"/>
      <c r="L147" s="232"/>
      <c r="M147" s="233"/>
      <c r="N147" s="234"/>
      <c r="O147" s="234"/>
      <c r="P147" s="234"/>
      <c r="Q147" s="234"/>
      <c r="R147" s="234"/>
      <c r="S147" s="234"/>
      <c r="T147" s="235"/>
      <c r="AT147" s="236" t="s">
        <v>197</v>
      </c>
      <c r="AU147" s="236" t="s">
        <v>84</v>
      </c>
      <c r="AV147" s="13" t="s">
        <v>82</v>
      </c>
      <c r="AW147" s="13" t="s">
        <v>37</v>
      </c>
      <c r="AX147" s="13" t="s">
        <v>74</v>
      </c>
      <c r="AY147" s="236" t="s">
        <v>186</v>
      </c>
    </row>
    <row r="148" spans="2:51" s="12" customFormat="1" ht="13.5">
      <c r="B148" s="216"/>
      <c r="C148" s="217"/>
      <c r="D148" s="213" t="s">
        <v>197</v>
      </c>
      <c r="E148" s="218" t="s">
        <v>30</v>
      </c>
      <c r="F148" s="219" t="s">
        <v>1740</v>
      </c>
      <c r="G148" s="217"/>
      <c r="H148" s="220">
        <v>67.135000000000005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197</v>
      </c>
      <c r="AU148" s="226" t="s">
        <v>84</v>
      </c>
      <c r="AV148" s="12" t="s">
        <v>84</v>
      </c>
      <c r="AW148" s="12" t="s">
        <v>37</v>
      </c>
      <c r="AX148" s="12" t="s">
        <v>74</v>
      </c>
      <c r="AY148" s="226" t="s">
        <v>186</v>
      </c>
    </row>
    <row r="149" spans="2:51" s="13" customFormat="1" ht="13.5">
      <c r="B149" s="227"/>
      <c r="C149" s="228"/>
      <c r="D149" s="213" t="s">
        <v>197</v>
      </c>
      <c r="E149" s="229" t="s">
        <v>30</v>
      </c>
      <c r="F149" s="230" t="s">
        <v>1741</v>
      </c>
      <c r="G149" s="228"/>
      <c r="H149" s="229" t="s">
        <v>30</v>
      </c>
      <c r="I149" s="231"/>
      <c r="J149" s="228"/>
      <c r="K149" s="228"/>
      <c r="L149" s="232"/>
      <c r="M149" s="233"/>
      <c r="N149" s="234"/>
      <c r="O149" s="234"/>
      <c r="P149" s="234"/>
      <c r="Q149" s="234"/>
      <c r="R149" s="234"/>
      <c r="S149" s="234"/>
      <c r="T149" s="235"/>
      <c r="AT149" s="236" t="s">
        <v>197</v>
      </c>
      <c r="AU149" s="236" t="s">
        <v>84</v>
      </c>
      <c r="AV149" s="13" t="s">
        <v>82</v>
      </c>
      <c r="AW149" s="13" t="s">
        <v>37</v>
      </c>
      <c r="AX149" s="13" t="s">
        <v>74</v>
      </c>
      <c r="AY149" s="236" t="s">
        <v>186</v>
      </c>
    </row>
    <row r="150" spans="2:51" s="13" customFormat="1" ht="13.5">
      <c r="B150" s="227"/>
      <c r="C150" s="228"/>
      <c r="D150" s="213" t="s">
        <v>197</v>
      </c>
      <c r="E150" s="229" t="s">
        <v>30</v>
      </c>
      <c r="F150" s="230" t="s">
        <v>1742</v>
      </c>
      <c r="G150" s="228"/>
      <c r="H150" s="229" t="s">
        <v>30</v>
      </c>
      <c r="I150" s="231"/>
      <c r="J150" s="228"/>
      <c r="K150" s="228"/>
      <c r="L150" s="232"/>
      <c r="M150" s="233"/>
      <c r="N150" s="234"/>
      <c r="O150" s="234"/>
      <c r="P150" s="234"/>
      <c r="Q150" s="234"/>
      <c r="R150" s="234"/>
      <c r="S150" s="234"/>
      <c r="T150" s="235"/>
      <c r="AT150" s="236" t="s">
        <v>197</v>
      </c>
      <c r="AU150" s="236" t="s">
        <v>84</v>
      </c>
      <c r="AV150" s="13" t="s">
        <v>82</v>
      </c>
      <c r="AW150" s="13" t="s">
        <v>37</v>
      </c>
      <c r="AX150" s="13" t="s">
        <v>74</v>
      </c>
      <c r="AY150" s="236" t="s">
        <v>186</v>
      </c>
    </row>
    <row r="151" spans="2:51" s="12" customFormat="1" ht="13.5">
      <c r="B151" s="216"/>
      <c r="C151" s="217"/>
      <c r="D151" s="213" t="s">
        <v>197</v>
      </c>
      <c r="E151" s="218" t="s">
        <v>30</v>
      </c>
      <c r="F151" s="219" t="s">
        <v>1743</v>
      </c>
      <c r="G151" s="217"/>
      <c r="H151" s="220">
        <v>1520</v>
      </c>
      <c r="I151" s="221"/>
      <c r="J151" s="217"/>
      <c r="K151" s="217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197</v>
      </c>
      <c r="AU151" s="226" t="s">
        <v>84</v>
      </c>
      <c r="AV151" s="12" t="s">
        <v>84</v>
      </c>
      <c r="AW151" s="12" t="s">
        <v>37</v>
      </c>
      <c r="AX151" s="12" t="s">
        <v>74</v>
      </c>
      <c r="AY151" s="226" t="s">
        <v>186</v>
      </c>
    </row>
    <row r="152" spans="2:51" s="13" customFormat="1" ht="13.5">
      <c r="B152" s="227"/>
      <c r="C152" s="228"/>
      <c r="D152" s="213" t="s">
        <v>197</v>
      </c>
      <c r="E152" s="229" t="s">
        <v>30</v>
      </c>
      <c r="F152" s="230" t="s">
        <v>1744</v>
      </c>
      <c r="G152" s="228"/>
      <c r="H152" s="229" t="s">
        <v>30</v>
      </c>
      <c r="I152" s="231"/>
      <c r="J152" s="228"/>
      <c r="K152" s="228"/>
      <c r="L152" s="232"/>
      <c r="M152" s="233"/>
      <c r="N152" s="234"/>
      <c r="O152" s="234"/>
      <c r="P152" s="234"/>
      <c r="Q152" s="234"/>
      <c r="R152" s="234"/>
      <c r="S152" s="234"/>
      <c r="T152" s="235"/>
      <c r="AT152" s="236" t="s">
        <v>197</v>
      </c>
      <c r="AU152" s="236" t="s">
        <v>84</v>
      </c>
      <c r="AV152" s="13" t="s">
        <v>82</v>
      </c>
      <c r="AW152" s="13" t="s">
        <v>37</v>
      </c>
      <c r="AX152" s="13" t="s">
        <v>74</v>
      </c>
      <c r="AY152" s="236" t="s">
        <v>186</v>
      </c>
    </row>
    <row r="153" spans="2:51" s="12" customFormat="1" ht="13.5">
      <c r="B153" s="216"/>
      <c r="C153" s="217"/>
      <c r="D153" s="213" t="s">
        <v>197</v>
      </c>
      <c r="E153" s="218" t="s">
        <v>30</v>
      </c>
      <c r="F153" s="219" t="s">
        <v>1745</v>
      </c>
      <c r="G153" s="217"/>
      <c r="H153" s="220">
        <v>129.97800000000001</v>
      </c>
      <c r="I153" s="221"/>
      <c r="J153" s="217"/>
      <c r="K153" s="217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197</v>
      </c>
      <c r="AU153" s="226" t="s">
        <v>84</v>
      </c>
      <c r="AV153" s="12" t="s">
        <v>84</v>
      </c>
      <c r="AW153" s="12" t="s">
        <v>37</v>
      </c>
      <c r="AX153" s="12" t="s">
        <v>74</v>
      </c>
      <c r="AY153" s="226" t="s">
        <v>186</v>
      </c>
    </row>
    <row r="154" spans="2:51" s="13" customFormat="1" ht="13.5">
      <c r="B154" s="227"/>
      <c r="C154" s="228"/>
      <c r="D154" s="213" t="s">
        <v>197</v>
      </c>
      <c r="E154" s="229" t="s">
        <v>30</v>
      </c>
      <c r="F154" s="230" t="s">
        <v>1746</v>
      </c>
      <c r="G154" s="228"/>
      <c r="H154" s="229" t="s">
        <v>30</v>
      </c>
      <c r="I154" s="231"/>
      <c r="J154" s="228"/>
      <c r="K154" s="228"/>
      <c r="L154" s="232"/>
      <c r="M154" s="233"/>
      <c r="N154" s="234"/>
      <c r="O154" s="234"/>
      <c r="P154" s="234"/>
      <c r="Q154" s="234"/>
      <c r="R154" s="234"/>
      <c r="S154" s="234"/>
      <c r="T154" s="235"/>
      <c r="AT154" s="236" t="s">
        <v>197</v>
      </c>
      <c r="AU154" s="236" t="s">
        <v>84</v>
      </c>
      <c r="AV154" s="13" t="s">
        <v>82</v>
      </c>
      <c r="AW154" s="13" t="s">
        <v>37</v>
      </c>
      <c r="AX154" s="13" t="s">
        <v>74</v>
      </c>
      <c r="AY154" s="236" t="s">
        <v>186</v>
      </c>
    </row>
    <row r="155" spans="2:51" s="12" customFormat="1" ht="13.5">
      <c r="B155" s="216"/>
      <c r="C155" s="217"/>
      <c r="D155" s="213" t="s">
        <v>197</v>
      </c>
      <c r="E155" s="218" t="s">
        <v>30</v>
      </c>
      <c r="F155" s="219" t="s">
        <v>1747</v>
      </c>
      <c r="G155" s="217"/>
      <c r="H155" s="220">
        <v>25.995999999999999</v>
      </c>
      <c r="I155" s="221"/>
      <c r="J155" s="217"/>
      <c r="K155" s="217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197</v>
      </c>
      <c r="AU155" s="226" t="s">
        <v>84</v>
      </c>
      <c r="AV155" s="12" t="s">
        <v>84</v>
      </c>
      <c r="AW155" s="12" t="s">
        <v>37</v>
      </c>
      <c r="AX155" s="12" t="s">
        <v>74</v>
      </c>
      <c r="AY155" s="226" t="s">
        <v>186</v>
      </c>
    </row>
    <row r="156" spans="2:51" s="13" customFormat="1" ht="13.5">
      <c r="B156" s="227"/>
      <c r="C156" s="228"/>
      <c r="D156" s="213" t="s">
        <v>197</v>
      </c>
      <c r="E156" s="229" t="s">
        <v>30</v>
      </c>
      <c r="F156" s="230" t="s">
        <v>1748</v>
      </c>
      <c r="G156" s="228"/>
      <c r="H156" s="229" t="s">
        <v>30</v>
      </c>
      <c r="I156" s="231"/>
      <c r="J156" s="228"/>
      <c r="K156" s="228"/>
      <c r="L156" s="232"/>
      <c r="M156" s="233"/>
      <c r="N156" s="234"/>
      <c r="O156" s="234"/>
      <c r="P156" s="234"/>
      <c r="Q156" s="234"/>
      <c r="R156" s="234"/>
      <c r="S156" s="234"/>
      <c r="T156" s="235"/>
      <c r="AT156" s="236" t="s">
        <v>197</v>
      </c>
      <c r="AU156" s="236" t="s">
        <v>84</v>
      </c>
      <c r="AV156" s="13" t="s">
        <v>82</v>
      </c>
      <c r="AW156" s="13" t="s">
        <v>37</v>
      </c>
      <c r="AX156" s="13" t="s">
        <v>74</v>
      </c>
      <c r="AY156" s="236" t="s">
        <v>186</v>
      </c>
    </row>
    <row r="157" spans="2:51" s="12" customFormat="1" ht="13.5">
      <c r="B157" s="216"/>
      <c r="C157" s="217"/>
      <c r="D157" s="213" t="s">
        <v>197</v>
      </c>
      <c r="E157" s="218" t="s">
        <v>30</v>
      </c>
      <c r="F157" s="219" t="s">
        <v>1749</v>
      </c>
      <c r="G157" s="217"/>
      <c r="H157" s="220">
        <v>64.989000000000004</v>
      </c>
      <c r="I157" s="221"/>
      <c r="J157" s="217"/>
      <c r="K157" s="217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197</v>
      </c>
      <c r="AU157" s="226" t="s">
        <v>84</v>
      </c>
      <c r="AV157" s="12" t="s">
        <v>84</v>
      </c>
      <c r="AW157" s="12" t="s">
        <v>37</v>
      </c>
      <c r="AX157" s="12" t="s">
        <v>74</v>
      </c>
      <c r="AY157" s="226" t="s">
        <v>186</v>
      </c>
    </row>
    <row r="158" spans="2:51" s="13" customFormat="1" ht="13.5">
      <c r="B158" s="227"/>
      <c r="C158" s="228"/>
      <c r="D158" s="213" t="s">
        <v>197</v>
      </c>
      <c r="E158" s="229" t="s">
        <v>30</v>
      </c>
      <c r="F158" s="230" t="s">
        <v>1750</v>
      </c>
      <c r="G158" s="228"/>
      <c r="H158" s="229" t="s">
        <v>30</v>
      </c>
      <c r="I158" s="231"/>
      <c r="J158" s="228"/>
      <c r="K158" s="228"/>
      <c r="L158" s="232"/>
      <c r="M158" s="233"/>
      <c r="N158" s="234"/>
      <c r="O158" s="234"/>
      <c r="P158" s="234"/>
      <c r="Q158" s="234"/>
      <c r="R158" s="234"/>
      <c r="S158" s="234"/>
      <c r="T158" s="235"/>
      <c r="AT158" s="236" t="s">
        <v>197</v>
      </c>
      <c r="AU158" s="236" t="s">
        <v>84</v>
      </c>
      <c r="AV158" s="13" t="s">
        <v>82</v>
      </c>
      <c r="AW158" s="13" t="s">
        <v>37</v>
      </c>
      <c r="AX158" s="13" t="s">
        <v>74</v>
      </c>
      <c r="AY158" s="236" t="s">
        <v>186</v>
      </c>
    </row>
    <row r="159" spans="2:51" s="12" customFormat="1" ht="13.5">
      <c r="B159" s="216"/>
      <c r="C159" s="217"/>
      <c r="D159" s="213" t="s">
        <v>197</v>
      </c>
      <c r="E159" s="218" t="s">
        <v>30</v>
      </c>
      <c r="F159" s="219" t="s">
        <v>1749</v>
      </c>
      <c r="G159" s="217"/>
      <c r="H159" s="220">
        <v>64.989000000000004</v>
      </c>
      <c r="I159" s="221"/>
      <c r="J159" s="217"/>
      <c r="K159" s="217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197</v>
      </c>
      <c r="AU159" s="226" t="s">
        <v>84</v>
      </c>
      <c r="AV159" s="12" t="s">
        <v>84</v>
      </c>
      <c r="AW159" s="12" t="s">
        <v>37</v>
      </c>
      <c r="AX159" s="12" t="s">
        <v>74</v>
      </c>
      <c r="AY159" s="226" t="s">
        <v>186</v>
      </c>
    </row>
    <row r="160" spans="2:51" s="13" customFormat="1" ht="13.5">
      <c r="B160" s="227"/>
      <c r="C160" s="228"/>
      <c r="D160" s="213" t="s">
        <v>197</v>
      </c>
      <c r="E160" s="229" t="s">
        <v>30</v>
      </c>
      <c r="F160" s="230" t="s">
        <v>1751</v>
      </c>
      <c r="G160" s="228"/>
      <c r="H160" s="229" t="s">
        <v>30</v>
      </c>
      <c r="I160" s="231"/>
      <c r="J160" s="228"/>
      <c r="K160" s="228"/>
      <c r="L160" s="232"/>
      <c r="M160" s="233"/>
      <c r="N160" s="234"/>
      <c r="O160" s="234"/>
      <c r="P160" s="234"/>
      <c r="Q160" s="234"/>
      <c r="R160" s="234"/>
      <c r="S160" s="234"/>
      <c r="T160" s="235"/>
      <c r="AT160" s="236" t="s">
        <v>197</v>
      </c>
      <c r="AU160" s="236" t="s">
        <v>84</v>
      </c>
      <c r="AV160" s="13" t="s">
        <v>82</v>
      </c>
      <c r="AW160" s="13" t="s">
        <v>37</v>
      </c>
      <c r="AX160" s="13" t="s">
        <v>74</v>
      </c>
      <c r="AY160" s="236" t="s">
        <v>186</v>
      </c>
    </row>
    <row r="161" spans="2:65" s="12" customFormat="1" ht="13.5">
      <c r="B161" s="216"/>
      <c r="C161" s="217"/>
      <c r="D161" s="213" t="s">
        <v>197</v>
      </c>
      <c r="E161" s="218" t="s">
        <v>30</v>
      </c>
      <c r="F161" s="219" t="s">
        <v>1745</v>
      </c>
      <c r="G161" s="217"/>
      <c r="H161" s="220">
        <v>129.97800000000001</v>
      </c>
      <c r="I161" s="221"/>
      <c r="J161" s="217"/>
      <c r="K161" s="217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197</v>
      </c>
      <c r="AU161" s="226" t="s">
        <v>84</v>
      </c>
      <c r="AV161" s="12" t="s">
        <v>84</v>
      </c>
      <c r="AW161" s="12" t="s">
        <v>37</v>
      </c>
      <c r="AX161" s="12" t="s">
        <v>74</v>
      </c>
      <c r="AY161" s="226" t="s">
        <v>186</v>
      </c>
    </row>
    <row r="162" spans="2:65" s="1" customFormat="1" ht="25.5" customHeight="1">
      <c r="B162" s="41"/>
      <c r="C162" s="201" t="s">
        <v>243</v>
      </c>
      <c r="D162" s="201" t="s">
        <v>188</v>
      </c>
      <c r="E162" s="202" t="s">
        <v>283</v>
      </c>
      <c r="F162" s="203" t="s">
        <v>284</v>
      </c>
      <c r="G162" s="204" t="s">
        <v>212</v>
      </c>
      <c r="H162" s="205">
        <v>176.44200000000001</v>
      </c>
      <c r="I162" s="206"/>
      <c r="J162" s="207">
        <f>ROUND(I162*H162,2)</f>
        <v>0</v>
      </c>
      <c r="K162" s="203" t="s">
        <v>30</v>
      </c>
      <c r="L162" s="61"/>
      <c r="M162" s="208" t="s">
        <v>30</v>
      </c>
      <c r="N162" s="209" t="s">
        <v>45</v>
      </c>
      <c r="O162" s="42"/>
      <c r="P162" s="210">
        <f>O162*H162</f>
        <v>0</v>
      </c>
      <c r="Q162" s="210">
        <v>0</v>
      </c>
      <c r="R162" s="210">
        <f>Q162*H162</f>
        <v>0</v>
      </c>
      <c r="S162" s="210">
        <v>0</v>
      </c>
      <c r="T162" s="211">
        <f>S162*H162</f>
        <v>0</v>
      </c>
      <c r="AR162" s="24" t="s">
        <v>193</v>
      </c>
      <c r="AT162" s="24" t="s">
        <v>188</v>
      </c>
      <c r="AU162" s="24" t="s">
        <v>84</v>
      </c>
      <c r="AY162" s="24" t="s">
        <v>186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24" t="s">
        <v>82</v>
      </c>
      <c r="BK162" s="212">
        <f>ROUND(I162*H162,2)</f>
        <v>0</v>
      </c>
      <c r="BL162" s="24" t="s">
        <v>193</v>
      </c>
      <c r="BM162" s="24" t="s">
        <v>1651</v>
      </c>
    </row>
    <row r="163" spans="2:65" s="1" customFormat="1" ht="27">
      <c r="B163" s="41"/>
      <c r="C163" s="63"/>
      <c r="D163" s="213" t="s">
        <v>195</v>
      </c>
      <c r="E163" s="63"/>
      <c r="F163" s="214" t="s">
        <v>284</v>
      </c>
      <c r="G163" s="63"/>
      <c r="H163" s="63"/>
      <c r="I163" s="172"/>
      <c r="J163" s="63"/>
      <c r="K163" s="63"/>
      <c r="L163" s="61"/>
      <c r="M163" s="215"/>
      <c r="N163" s="42"/>
      <c r="O163" s="42"/>
      <c r="P163" s="42"/>
      <c r="Q163" s="42"/>
      <c r="R163" s="42"/>
      <c r="S163" s="42"/>
      <c r="T163" s="78"/>
      <c r="AT163" s="24" t="s">
        <v>195</v>
      </c>
      <c r="AU163" s="24" t="s">
        <v>84</v>
      </c>
    </row>
    <row r="164" spans="2:65" s="13" customFormat="1" ht="13.5">
      <c r="B164" s="227"/>
      <c r="C164" s="228"/>
      <c r="D164" s="213" t="s">
        <v>197</v>
      </c>
      <c r="E164" s="229" t="s">
        <v>30</v>
      </c>
      <c r="F164" s="230" t="s">
        <v>1729</v>
      </c>
      <c r="G164" s="228"/>
      <c r="H164" s="229" t="s">
        <v>30</v>
      </c>
      <c r="I164" s="231"/>
      <c r="J164" s="228"/>
      <c r="K164" s="228"/>
      <c r="L164" s="232"/>
      <c r="M164" s="233"/>
      <c r="N164" s="234"/>
      <c r="O164" s="234"/>
      <c r="P164" s="234"/>
      <c r="Q164" s="234"/>
      <c r="R164" s="234"/>
      <c r="S164" s="234"/>
      <c r="T164" s="235"/>
      <c r="AT164" s="236" t="s">
        <v>197</v>
      </c>
      <c r="AU164" s="236" t="s">
        <v>84</v>
      </c>
      <c r="AV164" s="13" t="s">
        <v>82</v>
      </c>
      <c r="AW164" s="13" t="s">
        <v>37</v>
      </c>
      <c r="AX164" s="13" t="s">
        <v>74</v>
      </c>
      <c r="AY164" s="236" t="s">
        <v>186</v>
      </c>
    </row>
    <row r="165" spans="2:65" s="12" customFormat="1" ht="13.5">
      <c r="B165" s="216"/>
      <c r="C165" s="217"/>
      <c r="D165" s="213" t="s">
        <v>197</v>
      </c>
      <c r="E165" s="218" t="s">
        <v>30</v>
      </c>
      <c r="F165" s="219" t="s">
        <v>1731</v>
      </c>
      <c r="G165" s="217"/>
      <c r="H165" s="220">
        <v>122.989</v>
      </c>
      <c r="I165" s="221"/>
      <c r="J165" s="217"/>
      <c r="K165" s="217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197</v>
      </c>
      <c r="AU165" s="226" t="s">
        <v>84</v>
      </c>
      <c r="AV165" s="12" t="s">
        <v>84</v>
      </c>
      <c r="AW165" s="12" t="s">
        <v>37</v>
      </c>
      <c r="AX165" s="12" t="s">
        <v>74</v>
      </c>
      <c r="AY165" s="226" t="s">
        <v>186</v>
      </c>
    </row>
    <row r="166" spans="2:65" s="13" customFormat="1" ht="13.5">
      <c r="B166" s="227"/>
      <c r="C166" s="228"/>
      <c r="D166" s="213" t="s">
        <v>197</v>
      </c>
      <c r="E166" s="229" t="s">
        <v>30</v>
      </c>
      <c r="F166" s="230" t="s">
        <v>1733</v>
      </c>
      <c r="G166" s="228"/>
      <c r="H166" s="229" t="s">
        <v>30</v>
      </c>
      <c r="I166" s="231"/>
      <c r="J166" s="228"/>
      <c r="K166" s="228"/>
      <c r="L166" s="232"/>
      <c r="M166" s="233"/>
      <c r="N166" s="234"/>
      <c r="O166" s="234"/>
      <c r="P166" s="234"/>
      <c r="Q166" s="234"/>
      <c r="R166" s="234"/>
      <c r="S166" s="234"/>
      <c r="T166" s="235"/>
      <c r="AT166" s="236" t="s">
        <v>197</v>
      </c>
      <c r="AU166" s="236" t="s">
        <v>84</v>
      </c>
      <c r="AV166" s="13" t="s">
        <v>82</v>
      </c>
      <c r="AW166" s="13" t="s">
        <v>37</v>
      </c>
      <c r="AX166" s="13" t="s">
        <v>74</v>
      </c>
      <c r="AY166" s="236" t="s">
        <v>186</v>
      </c>
    </row>
    <row r="167" spans="2:65" s="12" customFormat="1" ht="13.5">
      <c r="B167" s="216"/>
      <c r="C167" s="217"/>
      <c r="D167" s="213" t="s">
        <v>197</v>
      </c>
      <c r="E167" s="218" t="s">
        <v>30</v>
      </c>
      <c r="F167" s="219" t="s">
        <v>1632</v>
      </c>
      <c r="G167" s="217"/>
      <c r="H167" s="220">
        <v>0.14399999999999999</v>
      </c>
      <c r="I167" s="221"/>
      <c r="J167" s="217"/>
      <c r="K167" s="217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197</v>
      </c>
      <c r="AU167" s="226" t="s">
        <v>84</v>
      </c>
      <c r="AV167" s="12" t="s">
        <v>84</v>
      </c>
      <c r="AW167" s="12" t="s">
        <v>37</v>
      </c>
      <c r="AX167" s="12" t="s">
        <v>74</v>
      </c>
      <c r="AY167" s="226" t="s">
        <v>186</v>
      </c>
    </row>
    <row r="168" spans="2:65" s="13" customFormat="1" ht="13.5">
      <c r="B168" s="227"/>
      <c r="C168" s="228"/>
      <c r="D168" s="213" t="s">
        <v>197</v>
      </c>
      <c r="E168" s="229" t="s">
        <v>30</v>
      </c>
      <c r="F168" s="230" t="s">
        <v>1504</v>
      </c>
      <c r="G168" s="228"/>
      <c r="H168" s="229" t="s">
        <v>30</v>
      </c>
      <c r="I168" s="231"/>
      <c r="J168" s="228"/>
      <c r="K168" s="228"/>
      <c r="L168" s="232"/>
      <c r="M168" s="233"/>
      <c r="N168" s="234"/>
      <c r="O168" s="234"/>
      <c r="P168" s="234"/>
      <c r="Q168" s="234"/>
      <c r="R168" s="234"/>
      <c r="S168" s="234"/>
      <c r="T168" s="235"/>
      <c r="AT168" s="236" t="s">
        <v>197</v>
      </c>
      <c r="AU168" s="236" t="s">
        <v>84</v>
      </c>
      <c r="AV168" s="13" t="s">
        <v>82</v>
      </c>
      <c r="AW168" s="13" t="s">
        <v>37</v>
      </c>
      <c r="AX168" s="13" t="s">
        <v>74</v>
      </c>
      <c r="AY168" s="236" t="s">
        <v>186</v>
      </c>
    </row>
    <row r="169" spans="2:65" s="12" customFormat="1" ht="13.5">
      <c r="B169" s="216"/>
      <c r="C169" s="217"/>
      <c r="D169" s="213" t="s">
        <v>197</v>
      </c>
      <c r="E169" s="218" t="s">
        <v>30</v>
      </c>
      <c r="F169" s="219" t="s">
        <v>1632</v>
      </c>
      <c r="G169" s="217"/>
      <c r="H169" s="220">
        <v>0.14399999999999999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197</v>
      </c>
      <c r="AU169" s="226" t="s">
        <v>84</v>
      </c>
      <c r="AV169" s="12" t="s">
        <v>84</v>
      </c>
      <c r="AW169" s="12" t="s">
        <v>37</v>
      </c>
      <c r="AX169" s="12" t="s">
        <v>74</v>
      </c>
      <c r="AY169" s="226" t="s">
        <v>186</v>
      </c>
    </row>
    <row r="170" spans="2:65" s="13" customFormat="1" ht="13.5">
      <c r="B170" s="227"/>
      <c r="C170" s="228"/>
      <c r="D170" s="213" t="s">
        <v>197</v>
      </c>
      <c r="E170" s="229" t="s">
        <v>30</v>
      </c>
      <c r="F170" s="230" t="s">
        <v>1506</v>
      </c>
      <c r="G170" s="228"/>
      <c r="H170" s="229" t="s">
        <v>30</v>
      </c>
      <c r="I170" s="231"/>
      <c r="J170" s="228"/>
      <c r="K170" s="228"/>
      <c r="L170" s="232"/>
      <c r="M170" s="233"/>
      <c r="N170" s="234"/>
      <c r="O170" s="234"/>
      <c r="P170" s="234"/>
      <c r="Q170" s="234"/>
      <c r="R170" s="234"/>
      <c r="S170" s="234"/>
      <c r="T170" s="235"/>
      <c r="AT170" s="236" t="s">
        <v>197</v>
      </c>
      <c r="AU170" s="236" t="s">
        <v>84</v>
      </c>
      <c r="AV170" s="13" t="s">
        <v>82</v>
      </c>
      <c r="AW170" s="13" t="s">
        <v>37</v>
      </c>
      <c r="AX170" s="13" t="s">
        <v>74</v>
      </c>
      <c r="AY170" s="236" t="s">
        <v>186</v>
      </c>
    </row>
    <row r="171" spans="2:65" s="12" customFormat="1" ht="13.5">
      <c r="B171" s="216"/>
      <c r="C171" s="217"/>
      <c r="D171" s="213" t="s">
        <v>197</v>
      </c>
      <c r="E171" s="218" t="s">
        <v>30</v>
      </c>
      <c r="F171" s="219" t="s">
        <v>1734</v>
      </c>
      <c r="G171" s="217"/>
      <c r="H171" s="220">
        <v>4.6529999999999996</v>
      </c>
      <c r="I171" s="221"/>
      <c r="J171" s="217"/>
      <c r="K171" s="217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197</v>
      </c>
      <c r="AU171" s="226" t="s">
        <v>84</v>
      </c>
      <c r="AV171" s="12" t="s">
        <v>84</v>
      </c>
      <c r="AW171" s="12" t="s">
        <v>37</v>
      </c>
      <c r="AX171" s="12" t="s">
        <v>74</v>
      </c>
      <c r="AY171" s="226" t="s">
        <v>186</v>
      </c>
    </row>
    <row r="172" spans="2:65" s="13" customFormat="1" ht="13.5">
      <c r="B172" s="227"/>
      <c r="C172" s="228"/>
      <c r="D172" s="213" t="s">
        <v>197</v>
      </c>
      <c r="E172" s="229" t="s">
        <v>30</v>
      </c>
      <c r="F172" s="230" t="s">
        <v>1508</v>
      </c>
      <c r="G172" s="228"/>
      <c r="H172" s="229" t="s">
        <v>30</v>
      </c>
      <c r="I172" s="231"/>
      <c r="J172" s="228"/>
      <c r="K172" s="228"/>
      <c r="L172" s="232"/>
      <c r="M172" s="233"/>
      <c r="N172" s="234"/>
      <c r="O172" s="234"/>
      <c r="P172" s="234"/>
      <c r="Q172" s="234"/>
      <c r="R172" s="234"/>
      <c r="S172" s="234"/>
      <c r="T172" s="235"/>
      <c r="AT172" s="236" t="s">
        <v>197</v>
      </c>
      <c r="AU172" s="236" t="s">
        <v>84</v>
      </c>
      <c r="AV172" s="13" t="s">
        <v>82</v>
      </c>
      <c r="AW172" s="13" t="s">
        <v>37</v>
      </c>
      <c r="AX172" s="13" t="s">
        <v>74</v>
      </c>
      <c r="AY172" s="236" t="s">
        <v>186</v>
      </c>
    </row>
    <row r="173" spans="2:65" s="12" customFormat="1" ht="13.5">
      <c r="B173" s="216"/>
      <c r="C173" s="217"/>
      <c r="D173" s="213" t="s">
        <v>197</v>
      </c>
      <c r="E173" s="218" t="s">
        <v>30</v>
      </c>
      <c r="F173" s="219" t="s">
        <v>1735</v>
      </c>
      <c r="G173" s="217"/>
      <c r="H173" s="220">
        <v>12</v>
      </c>
      <c r="I173" s="221"/>
      <c r="J173" s="217"/>
      <c r="K173" s="217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197</v>
      </c>
      <c r="AU173" s="226" t="s">
        <v>84</v>
      </c>
      <c r="AV173" s="12" t="s">
        <v>84</v>
      </c>
      <c r="AW173" s="12" t="s">
        <v>37</v>
      </c>
      <c r="AX173" s="12" t="s">
        <v>74</v>
      </c>
      <c r="AY173" s="226" t="s">
        <v>186</v>
      </c>
    </row>
    <row r="174" spans="2:65" s="13" customFormat="1" ht="13.5">
      <c r="B174" s="227"/>
      <c r="C174" s="228"/>
      <c r="D174" s="213" t="s">
        <v>197</v>
      </c>
      <c r="E174" s="229" t="s">
        <v>30</v>
      </c>
      <c r="F174" s="230" t="s">
        <v>911</v>
      </c>
      <c r="G174" s="228"/>
      <c r="H174" s="229" t="s">
        <v>30</v>
      </c>
      <c r="I174" s="231"/>
      <c r="J174" s="228"/>
      <c r="K174" s="228"/>
      <c r="L174" s="232"/>
      <c r="M174" s="233"/>
      <c r="N174" s="234"/>
      <c r="O174" s="234"/>
      <c r="P174" s="234"/>
      <c r="Q174" s="234"/>
      <c r="R174" s="234"/>
      <c r="S174" s="234"/>
      <c r="T174" s="235"/>
      <c r="AT174" s="236" t="s">
        <v>197</v>
      </c>
      <c r="AU174" s="236" t="s">
        <v>84</v>
      </c>
      <c r="AV174" s="13" t="s">
        <v>82</v>
      </c>
      <c r="AW174" s="13" t="s">
        <v>37</v>
      </c>
      <c r="AX174" s="13" t="s">
        <v>74</v>
      </c>
      <c r="AY174" s="236" t="s">
        <v>186</v>
      </c>
    </row>
    <row r="175" spans="2:65" s="12" customFormat="1" ht="13.5">
      <c r="B175" s="216"/>
      <c r="C175" s="217"/>
      <c r="D175" s="213" t="s">
        <v>197</v>
      </c>
      <c r="E175" s="218" t="s">
        <v>30</v>
      </c>
      <c r="F175" s="219" t="s">
        <v>1737</v>
      </c>
      <c r="G175" s="217"/>
      <c r="H175" s="220">
        <v>36.512</v>
      </c>
      <c r="I175" s="221"/>
      <c r="J175" s="217"/>
      <c r="K175" s="217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197</v>
      </c>
      <c r="AU175" s="226" t="s">
        <v>84</v>
      </c>
      <c r="AV175" s="12" t="s">
        <v>84</v>
      </c>
      <c r="AW175" s="12" t="s">
        <v>37</v>
      </c>
      <c r="AX175" s="12" t="s">
        <v>74</v>
      </c>
      <c r="AY175" s="226" t="s">
        <v>186</v>
      </c>
    </row>
    <row r="176" spans="2:65" s="1" customFormat="1" ht="16.5" customHeight="1">
      <c r="B176" s="41"/>
      <c r="C176" s="201" t="s">
        <v>249</v>
      </c>
      <c r="D176" s="201" t="s">
        <v>188</v>
      </c>
      <c r="E176" s="202" t="s">
        <v>287</v>
      </c>
      <c r="F176" s="203" t="s">
        <v>288</v>
      </c>
      <c r="G176" s="204" t="s">
        <v>212</v>
      </c>
      <c r="H176" s="205">
        <v>1013.533</v>
      </c>
      <c r="I176" s="206"/>
      <c r="J176" s="207">
        <f>ROUND(I176*H176,2)</f>
        <v>0</v>
      </c>
      <c r="K176" s="203" t="s">
        <v>192</v>
      </c>
      <c r="L176" s="61"/>
      <c r="M176" s="208" t="s">
        <v>30</v>
      </c>
      <c r="N176" s="209" t="s">
        <v>45</v>
      </c>
      <c r="O176" s="42"/>
      <c r="P176" s="210">
        <f>O176*H176</f>
        <v>0</v>
      </c>
      <c r="Q176" s="210">
        <v>0</v>
      </c>
      <c r="R176" s="210">
        <f>Q176*H176</f>
        <v>0</v>
      </c>
      <c r="S176" s="210">
        <v>0</v>
      </c>
      <c r="T176" s="211">
        <f>S176*H176</f>
        <v>0</v>
      </c>
      <c r="AR176" s="24" t="s">
        <v>193</v>
      </c>
      <c r="AT176" s="24" t="s">
        <v>188</v>
      </c>
      <c r="AU176" s="24" t="s">
        <v>84</v>
      </c>
      <c r="AY176" s="24" t="s">
        <v>186</v>
      </c>
      <c r="BE176" s="212">
        <f>IF(N176="základní",J176,0)</f>
        <v>0</v>
      </c>
      <c r="BF176" s="212">
        <f>IF(N176="snížená",J176,0)</f>
        <v>0</v>
      </c>
      <c r="BG176" s="212">
        <f>IF(N176="zákl. přenesená",J176,0)</f>
        <v>0</v>
      </c>
      <c r="BH176" s="212">
        <f>IF(N176="sníž. přenesená",J176,0)</f>
        <v>0</v>
      </c>
      <c r="BI176" s="212">
        <f>IF(N176="nulová",J176,0)</f>
        <v>0</v>
      </c>
      <c r="BJ176" s="24" t="s">
        <v>82</v>
      </c>
      <c r="BK176" s="212">
        <f>ROUND(I176*H176,2)</f>
        <v>0</v>
      </c>
      <c r="BL176" s="24" t="s">
        <v>193</v>
      </c>
      <c r="BM176" s="24" t="s">
        <v>1752</v>
      </c>
    </row>
    <row r="177" spans="2:51" s="1" customFormat="1" ht="27">
      <c r="B177" s="41"/>
      <c r="C177" s="63"/>
      <c r="D177" s="213" t="s">
        <v>195</v>
      </c>
      <c r="E177" s="63"/>
      <c r="F177" s="214" t="s">
        <v>290</v>
      </c>
      <c r="G177" s="63"/>
      <c r="H177" s="63"/>
      <c r="I177" s="172"/>
      <c r="J177" s="63"/>
      <c r="K177" s="63"/>
      <c r="L177" s="61"/>
      <c r="M177" s="215"/>
      <c r="N177" s="42"/>
      <c r="O177" s="42"/>
      <c r="P177" s="42"/>
      <c r="Q177" s="42"/>
      <c r="R177" s="42"/>
      <c r="S177" s="42"/>
      <c r="T177" s="78"/>
      <c r="AT177" s="24" t="s">
        <v>195</v>
      </c>
      <c r="AU177" s="24" t="s">
        <v>84</v>
      </c>
    </row>
    <row r="178" spans="2:51" s="13" customFormat="1" ht="27">
      <c r="B178" s="227"/>
      <c r="C178" s="228"/>
      <c r="D178" s="213" t="s">
        <v>197</v>
      </c>
      <c r="E178" s="229" t="s">
        <v>30</v>
      </c>
      <c r="F178" s="230" t="s">
        <v>274</v>
      </c>
      <c r="G178" s="228"/>
      <c r="H178" s="229" t="s">
        <v>30</v>
      </c>
      <c r="I178" s="231"/>
      <c r="J178" s="228"/>
      <c r="K178" s="228"/>
      <c r="L178" s="232"/>
      <c r="M178" s="233"/>
      <c r="N178" s="234"/>
      <c r="O178" s="234"/>
      <c r="P178" s="234"/>
      <c r="Q178" s="234"/>
      <c r="R178" s="234"/>
      <c r="S178" s="234"/>
      <c r="T178" s="235"/>
      <c r="AT178" s="236" t="s">
        <v>197</v>
      </c>
      <c r="AU178" s="236" t="s">
        <v>84</v>
      </c>
      <c r="AV178" s="13" t="s">
        <v>82</v>
      </c>
      <c r="AW178" s="13" t="s">
        <v>37</v>
      </c>
      <c r="AX178" s="13" t="s">
        <v>74</v>
      </c>
      <c r="AY178" s="236" t="s">
        <v>186</v>
      </c>
    </row>
    <row r="179" spans="2:51" s="13" customFormat="1" ht="13.5">
      <c r="B179" s="227"/>
      <c r="C179" s="228"/>
      <c r="D179" s="213" t="s">
        <v>197</v>
      </c>
      <c r="E179" s="229" t="s">
        <v>30</v>
      </c>
      <c r="F179" s="230" t="s">
        <v>1508</v>
      </c>
      <c r="G179" s="228"/>
      <c r="H179" s="229" t="s">
        <v>30</v>
      </c>
      <c r="I179" s="231"/>
      <c r="J179" s="228"/>
      <c r="K179" s="228"/>
      <c r="L179" s="232"/>
      <c r="M179" s="233"/>
      <c r="N179" s="234"/>
      <c r="O179" s="234"/>
      <c r="P179" s="234"/>
      <c r="Q179" s="234"/>
      <c r="R179" s="234"/>
      <c r="S179" s="234"/>
      <c r="T179" s="235"/>
      <c r="AT179" s="236" t="s">
        <v>197</v>
      </c>
      <c r="AU179" s="236" t="s">
        <v>84</v>
      </c>
      <c r="AV179" s="13" t="s">
        <v>82</v>
      </c>
      <c r="AW179" s="13" t="s">
        <v>37</v>
      </c>
      <c r="AX179" s="13" t="s">
        <v>74</v>
      </c>
      <c r="AY179" s="236" t="s">
        <v>186</v>
      </c>
    </row>
    <row r="180" spans="2:51" s="12" customFormat="1" ht="13.5">
      <c r="B180" s="216"/>
      <c r="C180" s="217"/>
      <c r="D180" s="213" t="s">
        <v>197</v>
      </c>
      <c r="E180" s="218" t="s">
        <v>30</v>
      </c>
      <c r="F180" s="219" t="s">
        <v>1735</v>
      </c>
      <c r="G180" s="217"/>
      <c r="H180" s="220">
        <v>12</v>
      </c>
      <c r="I180" s="221"/>
      <c r="J180" s="217"/>
      <c r="K180" s="217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197</v>
      </c>
      <c r="AU180" s="226" t="s">
        <v>84</v>
      </c>
      <c r="AV180" s="12" t="s">
        <v>84</v>
      </c>
      <c r="AW180" s="12" t="s">
        <v>37</v>
      </c>
      <c r="AX180" s="12" t="s">
        <v>74</v>
      </c>
      <c r="AY180" s="226" t="s">
        <v>186</v>
      </c>
    </row>
    <row r="181" spans="2:51" s="13" customFormat="1" ht="13.5">
      <c r="B181" s="227"/>
      <c r="C181" s="228"/>
      <c r="D181" s="213" t="s">
        <v>197</v>
      </c>
      <c r="E181" s="229" t="s">
        <v>30</v>
      </c>
      <c r="F181" s="230" t="s">
        <v>911</v>
      </c>
      <c r="G181" s="228"/>
      <c r="H181" s="229" t="s">
        <v>30</v>
      </c>
      <c r="I181" s="231"/>
      <c r="J181" s="228"/>
      <c r="K181" s="228"/>
      <c r="L181" s="232"/>
      <c r="M181" s="233"/>
      <c r="N181" s="234"/>
      <c r="O181" s="234"/>
      <c r="P181" s="234"/>
      <c r="Q181" s="234"/>
      <c r="R181" s="234"/>
      <c r="S181" s="234"/>
      <c r="T181" s="235"/>
      <c r="AT181" s="236" t="s">
        <v>197</v>
      </c>
      <c r="AU181" s="236" t="s">
        <v>84</v>
      </c>
      <c r="AV181" s="13" t="s">
        <v>82</v>
      </c>
      <c r="AW181" s="13" t="s">
        <v>37</v>
      </c>
      <c r="AX181" s="13" t="s">
        <v>74</v>
      </c>
      <c r="AY181" s="236" t="s">
        <v>186</v>
      </c>
    </row>
    <row r="182" spans="2:51" s="12" customFormat="1" ht="13.5">
      <c r="B182" s="216"/>
      <c r="C182" s="217"/>
      <c r="D182" s="213" t="s">
        <v>197</v>
      </c>
      <c r="E182" s="218" t="s">
        <v>30</v>
      </c>
      <c r="F182" s="219" t="s">
        <v>1753</v>
      </c>
      <c r="G182" s="217"/>
      <c r="H182" s="220">
        <v>33.567</v>
      </c>
      <c r="I182" s="221"/>
      <c r="J182" s="217"/>
      <c r="K182" s="217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197</v>
      </c>
      <c r="AU182" s="226" t="s">
        <v>84</v>
      </c>
      <c r="AV182" s="12" t="s">
        <v>84</v>
      </c>
      <c r="AW182" s="12" t="s">
        <v>37</v>
      </c>
      <c r="AX182" s="12" t="s">
        <v>74</v>
      </c>
      <c r="AY182" s="226" t="s">
        <v>186</v>
      </c>
    </row>
    <row r="183" spans="2:51" s="13" customFormat="1" ht="13.5">
      <c r="B183" s="227"/>
      <c r="C183" s="228"/>
      <c r="D183" s="213" t="s">
        <v>197</v>
      </c>
      <c r="E183" s="229" t="s">
        <v>30</v>
      </c>
      <c r="F183" s="230" t="s">
        <v>1741</v>
      </c>
      <c r="G183" s="228"/>
      <c r="H183" s="229" t="s">
        <v>30</v>
      </c>
      <c r="I183" s="231"/>
      <c r="J183" s="228"/>
      <c r="K183" s="228"/>
      <c r="L183" s="232"/>
      <c r="M183" s="233"/>
      <c r="N183" s="234"/>
      <c r="O183" s="234"/>
      <c r="P183" s="234"/>
      <c r="Q183" s="234"/>
      <c r="R183" s="234"/>
      <c r="S183" s="234"/>
      <c r="T183" s="235"/>
      <c r="AT183" s="236" t="s">
        <v>197</v>
      </c>
      <c r="AU183" s="236" t="s">
        <v>84</v>
      </c>
      <c r="AV183" s="13" t="s">
        <v>82</v>
      </c>
      <c r="AW183" s="13" t="s">
        <v>37</v>
      </c>
      <c r="AX183" s="13" t="s">
        <v>74</v>
      </c>
      <c r="AY183" s="236" t="s">
        <v>186</v>
      </c>
    </row>
    <row r="184" spans="2:51" s="13" customFormat="1" ht="13.5">
      <c r="B184" s="227"/>
      <c r="C184" s="228"/>
      <c r="D184" s="213" t="s">
        <v>197</v>
      </c>
      <c r="E184" s="229" t="s">
        <v>30</v>
      </c>
      <c r="F184" s="230" t="s">
        <v>1742</v>
      </c>
      <c r="G184" s="228"/>
      <c r="H184" s="229" t="s">
        <v>30</v>
      </c>
      <c r="I184" s="231"/>
      <c r="J184" s="228"/>
      <c r="K184" s="228"/>
      <c r="L184" s="232"/>
      <c r="M184" s="233"/>
      <c r="N184" s="234"/>
      <c r="O184" s="234"/>
      <c r="P184" s="234"/>
      <c r="Q184" s="234"/>
      <c r="R184" s="234"/>
      <c r="S184" s="234"/>
      <c r="T184" s="235"/>
      <c r="AT184" s="236" t="s">
        <v>197</v>
      </c>
      <c r="AU184" s="236" t="s">
        <v>84</v>
      </c>
      <c r="AV184" s="13" t="s">
        <v>82</v>
      </c>
      <c r="AW184" s="13" t="s">
        <v>37</v>
      </c>
      <c r="AX184" s="13" t="s">
        <v>74</v>
      </c>
      <c r="AY184" s="236" t="s">
        <v>186</v>
      </c>
    </row>
    <row r="185" spans="2:51" s="12" customFormat="1" ht="13.5">
      <c r="B185" s="216"/>
      <c r="C185" s="217"/>
      <c r="D185" s="213" t="s">
        <v>197</v>
      </c>
      <c r="E185" s="218" t="s">
        <v>30</v>
      </c>
      <c r="F185" s="219" t="s">
        <v>1754</v>
      </c>
      <c r="G185" s="217"/>
      <c r="H185" s="220">
        <v>760</v>
      </c>
      <c r="I185" s="221"/>
      <c r="J185" s="217"/>
      <c r="K185" s="217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197</v>
      </c>
      <c r="AU185" s="226" t="s">
        <v>84</v>
      </c>
      <c r="AV185" s="12" t="s">
        <v>84</v>
      </c>
      <c r="AW185" s="12" t="s">
        <v>37</v>
      </c>
      <c r="AX185" s="12" t="s">
        <v>74</v>
      </c>
      <c r="AY185" s="226" t="s">
        <v>186</v>
      </c>
    </row>
    <row r="186" spans="2:51" s="13" customFormat="1" ht="13.5">
      <c r="B186" s="227"/>
      <c r="C186" s="228"/>
      <c r="D186" s="213" t="s">
        <v>197</v>
      </c>
      <c r="E186" s="229" t="s">
        <v>30</v>
      </c>
      <c r="F186" s="230" t="s">
        <v>1744</v>
      </c>
      <c r="G186" s="228"/>
      <c r="H186" s="229" t="s">
        <v>30</v>
      </c>
      <c r="I186" s="231"/>
      <c r="J186" s="228"/>
      <c r="K186" s="228"/>
      <c r="L186" s="232"/>
      <c r="M186" s="233"/>
      <c r="N186" s="234"/>
      <c r="O186" s="234"/>
      <c r="P186" s="234"/>
      <c r="Q186" s="234"/>
      <c r="R186" s="234"/>
      <c r="S186" s="234"/>
      <c r="T186" s="235"/>
      <c r="AT186" s="236" t="s">
        <v>197</v>
      </c>
      <c r="AU186" s="236" t="s">
        <v>84</v>
      </c>
      <c r="AV186" s="13" t="s">
        <v>82</v>
      </c>
      <c r="AW186" s="13" t="s">
        <v>37</v>
      </c>
      <c r="AX186" s="13" t="s">
        <v>74</v>
      </c>
      <c r="AY186" s="236" t="s">
        <v>186</v>
      </c>
    </row>
    <row r="187" spans="2:51" s="12" customFormat="1" ht="13.5">
      <c r="B187" s="216"/>
      <c r="C187" s="217"/>
      <c r="D187" s="213" t="s">
        <v>197</v>
      </c>
      <c r="E187" s="218" t="s">
        <v>30</v>
      </c>
      <c r="F187" s="219" t="s">
        <v>1755</v>
      </c>
      <c r="G187" s="217"/>
      <c r="H187" s="220">
        <v>64.989000000000004</v>
      </c>
      <c r="I187" s="221"/>
      <c r="J187" s="217"/>
      <c r="K187" s="217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197</v>
      </c>
      <c r="AU187" s="226" t="s">
        <v>84</v>
      </c>
      <c r="AV187" s="12" t="s">
        <v>84</v>
      </c>
      <c r="AW187" s="12" t="s">
        <v>37</v>
      </c>
      <c r="AX187" s="12" t="s">
        <v>74</v>
      </c>
      <c r="AY187" s="226" t="s">
        <v>186</v>
      </c>
    </row>
    <row r="188" spans="2:51" s="13" customFormat="1" ht="13.5">
      <c r="B188" s="227"/>
      <c r="C188" s="228"/>
      <c r="D188" s="213" t="s">
        <v>197</v>
      </c>
      <c r="E188" s="229" t="s">
        <v>30</v>
      </c>
      <c r="F188" s="230" t="s">
        <v>1746</v>
      </c>
      <c r="G188" s="228"/>
      <c r="H188" s="229" t="s">
        <v>30</v>
      </c>
      <c r="I188" s="231"/>
      <c r="J188" s="228"/>
      <c r="K188" s="228"/>
      <c r="L188" s="232"/>
      <c r="M188" s="233"/>
      <c r="N188" s="234"/>
      <c r="O188" s="234"/>
      <c r="P188" s="234"/>
      <c r="Q188" s="234"/>
      <c r="R188" s="234"/>
      <c r="S188" s="234"/>
      <c r="T188" s="235"/>
      <c r="AT188" s="236" t="s">
        <v>197</v>
      </c>
      <c r="AU188" s="236" t="s">
        <v>84</v>
      </c>
      <c r="AV188" s="13" t="s">
        <v>82</v>
      </c>
      <c r="AW188" s="13" t="s">
        <v>37</v>
      </c>
      <c r="AX188" s="13" t="s">
        <v>74</v>
      </c>
      <c r="AY188" s="236" t="s">
        <v>186</v>
      </c>
    </row>
    <row r="189" spans="2:51" s="12" customFormat="1" ht="13.5">
      <c r="B189" s="216"/>
      <c r="C189" s="217"/>
      <c r="D189" s="213" t="s">
        <v>197</v>
      </c>
      <c r="E189" s="218" t="s">
        <v>30</v>
      </c>
      <c r="F189" s="219" t="s">
        <v>1756</v>
      </c>
      <c r="G189" s="217"/>
      <c r="H189" s="220">
        <v>12.997999999999999</v>
      </c>
      <c r="I189" s="221"/>
      <c r="J189" s="217"/>
      <c r="K189" s="217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197</v>
      </c>
      <c r="AU189" s="226" t="s">
        <v>84</v>
      </c>
      <c r="AV189" s="12" t="s">
        <v>84</v>
      </c>
      <c r="AW189" s="12" t="s">
        <v>37</v>
      </c>
      <c r="AX189" s="12" t="s">
        <v>74</v>
      </c>
      <c r="AY189" s="226" t="s">
        <v>186</v>
      </c>
    </row>
    <row r="190" spans="2:51" s="13" customFormat="1" ht="13.5">
      <c r="B190" s="227"/>
      <c r="C190" s="228"/>
      <c r="D190" s="213" t="s">
        <v>197</v>
      </c>
      <c r="E190" s="229" t="s">
        <v>30</v>
      </c>
      <c r="F190" s="230" t="s">
        <v>1748</v>
      </c>
      <c r="G190" s="228"/>
      <c r="H190" s="229" t="s">
        <v>30</v>
      </c>
      <c r="I190" s="231"/>
      <c r="J190" s="228"/>
      <c r="K190" s="228"/>
      <c r="L190" s="232"/>
      <c r="M190" s="233"/>
      <c r="N190" s="234"/>
      <c r="O190" s="234"/>
      <c r="P190" s="234"/>
      <c r="Q190" s="234"/>
      <c r="R190" s="234"/>
      <c r="S190" s="234"/>
      <c r="T190" s="235"/>
      <c r="AT190" s="236" t="s">
        <v>197</v>
      </c>
      <c r="AU190" s="236" t="s">
        <v>84</v>
      </c>
      <c r="AV190" s="13" t="s">
        <v>82</v>
      </c>
      <c r="AW190" s="13" t="s">
        <v>37</v>
      </c>
      <c r="AX190" s="13" t="s">
        <v>74</v>
      </c>
      <c r="AY190" s="236" t="s">
        <v>186</v>
      </c>
    </row>
    <row r="191" spans="2:51" s="12" customFormat="1" ht="13.5">
      <c r="B191" s="216"/>
      <c r="C191" s="217"/>
      <c r="D191" s="213" t="s">
        <v>197</v>
      </c>
      <c r="E191" s="218" t="s">
        <v>30</v>
      </c>
      <c r="F191" s="219" t="s">
        <v>1757</v>
      </c>
      <c r="G191" s="217"/>
      <c r="H191" s="220">
        <v>32.494999999999997</v>
      </c>
      <c r="I191" s="221"/>
      <c r="J191" s="217"/>
      <c r="K191" s="217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197</v>
      </c>
      <c r="AU191" s="226" t="s">
        <v>84</v>
      </c>
      <c r="AV191" s="12" t="s">
        <v>84</v>
      </c>
      <c r="AW191" s="12" t="s">
        <v>37</v>
      </c>
      <c r="AX191" s="12" t="s">
        <v>74</v>
      </c>
      <c r="AY191" s="226" t="s">
        <v>186</v>
      </c>
    </row>
    <row r="192" spans="2:51" s="13" customFormat="1" ht="13.5">
      <c r="B192" s="227"/>
      <c r="C192" s="228"/>
      <c r="D192" s="213" t="s">
        <v>197</v>
      </c>
      <c r="E192" s="229" t="s">
        <v>30</v>
      </c>
      <c r="F192" s="230" t="s">
        <v>1750</v>
      </c>
      <c r="G192" s="228"/>
      <c r="H192" s="229" t="s">
        <v>30</v>
      </c>
      <c r="I192" s="231"/>
      <c r="J192" s="228"/>
      <c r="K192" s="228"/>
      <c r="L192" s="232"/>
      <c r="M192" s="233"/>
      <c r="N192" s="234"/>
      <c r="O192" s="234"/>
      <c r="P192" s="234"/>
      <c r="Q192" s="234"/>
      <c r="R192" s="234"/>
      <c r="S192" s="234"/>
      <c r="T192" s="235"/>
      <c r="AT192" s="236" t="s">
        <v>197</v>
      </c>
      <c r="AU192" s="236" t="s">
        <v>84</v>
      </c>
      <c r="AV192" s="13" t="s">
        <v>82</v>
      </c>
      <c r="AW192" s="13" t="s">
        <v>37</v>
      </c>
      <c r="AX192" s="13" t="s">
        <v>74</v>
      </c>
      <c r="AY192" s="236" t="s">
        <v>186</v>
      </c>
    </row>
    <row r="193" spans="2:65" s="12" customFormat="1" ht="13.5">
      <c r="B193" s="216"/>
      <c r="C193" s="217"/>
      <c r="D193" s="213" t="s">
        <v>197</v>
      </c>
      <c r="E193" s="218" t="s">
        <v>30</v>
      </c>
      <c r="F193" s="219" t="s">
        <v>1757</v>
      </c>
      <c r="G193" s="217"/>
      <c r="H193" s="220">
        <v>32.494999999999997</v>
      </c>
      <c r="I193" s="221"/>
      <c r="J193" s="217"/>
      <c r="K193" s="217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197</v>
      </c>
      <c r="AU193" s="226" t="s">
        <v>84</v>
      </c>
      <c r="AV193" s="12" t="s">
        <v>84</v>
      </c>
      <c r="AW193" s="12" t="s">
        <v>37</v>
      </c>
      <c r="AX193" s="12" t="s">
        <v>74</v>
      </c>
      <c r="AY193" s="226" t="s">
        <v>186</v>
      </c>
    </row>
    <row r="194" spans="2:65" s="13" customFormat="1" ht="13.5">
      <c r="B194" s="227"/>
      <c r="C194" s="228"/>
      <c r="D194" s="213" t="s">
        <v>197</v>
      </c>
      <c r="E194" s="229" t="s">
        <v>30</v>
      </c>
      <c r="F194" s="230" t="s">
        <v>1751</v>
      </c>
      <c r="G194" s="228"/>
      <c r="H194" s="229" t="s">
        <v>30</v>
      </c>
      <c r="I194" s="231"/>
      <c r="J194" s="228"/>
      <c r="K194" s="228"/>
      <c r="L194" s="232"/>
      <c r="M194" s="233"/>
      <c r="N194" s="234"/>
      <c r="O194" s="234"/>
      <c r="P194" s="234"/>
      <c r="Q194" s="234"/>
      <c r="R194" s="234"/>
      <c r="S194" s="234"/>
      <c r="T194" s="235"/>
      <c r="AT194" s="236" t="s">
        <v>197</v>
      </c>
      <c r="AU194" s="236" t="s">
        <v>84</v>
      </c>
      <c r="AV194" s="13" t="s">
        <v>82</v>
      </c>
      <c r="AW194" s="13" t="s">
        <v>37</v>
      </c>
      <c r="AX194" s="13" t="s">
        <v>74</v>
      </c>
      <c r="AY194" s="236" t="s">
        <v>186</v>
      </c>
    </row>
    <row r="195" spans="2:65" s="12" customFormat="1" ht="13.5">
      <c r="B195" s="216"/>
      <c r="C195" s="217"/>
      <c r="D195" s="213" t="s">
        <v>197</v>
      </c>
      <c r="E195" s="218" t="s">
        <v>30</v>
      </c>
      <c r="F195" s="219" t="s">
        <v>1755</v>
      </c>
      <c r="G195" s="217"/>
      <c r="H195" s="220">
        <v>64.989000000000004</v>
      </c>
      <c r="I195" s="221"/>
      <c r="J195" s="217"/>
      <c r="K195" s="217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197</v>
      </c>
      <c r="AU195" s="226" t="s">
        <v>84</v>
      </c>
      <c r="AV195" s="12" t="s">
        <v>84</v>
      </c>
      <c r="AW195" s="12" t="s">
        <v>37</v>
      </c>
      <c r="AX195" s="12" t="s">
        <v>74</v>
      </c>
      <c r="AY195" s="226" t="s">
        <v>186</v>
      </c>
    </row>
    <row r="196" spans="2:65" s="1" customFormat="1" ht="16.5" customHeight="1">
      <c r="B196" s="41"/>
      <c r="C196" s="201" t="s">
        <v>256</v>
      </c>
      <c r="D196" s="201" t="s">
        <v>188</v>
      </c>
      <c r="E196" s="202" t="s">
        <v>296</v>
      </c>
      <c r="F196" s="203" t="s">
        <v>297</v>
      </c>
      <c r="G196" s="204" t="s">
        <v>212</v>
      </c>
      <c r="H196" s="205">
        <v>760</v>
      </c>
      <c r="I196" s="206"/>
      <c r="J196" s="207">
        <f>ROUND(I196*H196,2)</f>
        <v>0</v>
      </c>
      <c r="K196" s="203" t="s">
        <v>192</v>
      </c>
      <c r="L196" s="61"/>
      <c r="M196" s="208" t="s">
        <v>30</v>
      </c>
      <c r="N196" s="209" t="s">
        <v>45</v>
      </c>
      <c r="O196" s="42"/>
      <c r="P196" s="210">
        <f>O196*H196</f>
        <v>0</v>
      </c>
      <c r="Q196" s="210">
        <v>0</v>
      </c>
      <c r="R196" s="210">
        <f>Q196*H196</f>
        <v>0</v>
      </c>
      <c r="S196" s="210">
        <v>0</v>
      </c>
      <c r="T196" s="211">
        <f>S196*H196</f>
        <v>0</v>
      </c>
      <c r="AR196" s="24" t="s">
        <v>193</v>
      </c>
      <c r="AT196" s="24" t="s">
        <v>188</v>
      </c>
      <c r="AU196" s="24" t="s">
        <v>84</v>
      </c>
      <c r="AY196" s="24" t="s">
        <v>186</v>
      </c>
      <c r="BE196" s="212">
        <f>IF(N196="základní",J196,0)</f>
        <v>0</v>
      </c>
      <c r="BF196" s="212">
        <f>IF(N196="snížená",J196,0)</f>
        <v>0</v>
      </c>
      <c r="BG196" s="212">
        <f>IF(N196="zákl. přenesená",J196,0)</f>
        <v>0</v>
      </c>
      <c r="BH196" s="212">
        <f>IF(N196="sníž. přenesená",J196,0)</f>
        <v>0</v>
      </c>
      <c r="BI196" s="212">
        <f>IF(N196="nulová",J196,0)</f>
        <v>0</v>
      </c>
      <c r="BJ196" s="24" t="s">
        <v>82</v>
      </c>
      <c r="BK196" s="212">
        <f>ROUND(I196*H196,2)</f>
        <v>0</v>
      </c>
      <c r="BL196" s="24" t="s">
        <v>193</v>
      </c>
      <c r="BM196" s="24" t="s">
        <v>1758</v>
      </c>
    </row>
    <row r="197" spans="2:65" s="1" customFormat="1" ht="40.5">
      <c r="B197" s="41"/>
      <c r="C197" s="63"/>
      <c r="D197" s="213" t="s">
        <v>195</v>
      </c>
      <c r="E197" s="63"/>
      <c r="F197" s="214" t="s">
        <v>299</v>
      </c>
      <c r="G197" s="63"/>
      <c r="H197" s="63"/>
      <c r="I197" s="172"/>
      <c r="J197" s="63"/>
      <c r="K197" s="63"/>
      <c r="L197" s="61"/>
      <c r="M197" s="215"/>
      <c r="N197" s="42"/>
      <c r="O197" s="42"/>
      <c r="P197" s="42"/>
      <c r="Q197" s="42"/>
      <c r="R197" s="42"/>
      <c r="S197" s="42"/>
      <c r="T197" s="78"/>
      <c r="AT197" s="24" t="s">
        <v>195</v>
      </c>
      <c r="AU197" s="24" t="s">
        <v>84</v>
      </c>
    </row>
    <row r="198" spans="2:65" s="13" customFormat="1" ht="13.5">
      <c r="B198" s="227"/>
      <c r="C198" s="228"/>
      <c r="D198" s="213" t="s">
        <v>197</v>
      </c>
      <c r="E198" s="229" t="s">
        <v>30</v>
      </c>
      <c r="F198" s="230" t="s">
        <v>1742</v>
      </c>
      <c r="G198" s="228"/>
      <c r="H198" s="229" t="s">
        <v>30</v>
      </c>
      <c r="I198" s="231"/>
      <c r="J198" s="228"/>
      <c r="K198" s="228"/>
      <c r="L198" s="232"/>
      <c r="M198" s="233"/>
      <c r="N198" s="234"/>
      <c r="O198" s="234"/>
      <c r="P198" s="234"/>
      <c r="Q198" s="234"/>
      <c r="R198" s="234"/>
      <c r="S198" s="234"/>
      <c r="T198" s="235"/>
      <c r="AT198" s="236" t="s">
        <v>197</v>
      </c>
      <c r="AU198" s="236" t="s">
        <v>84</v>
      </c>
      <c r="AV198" s="13" t="s">
        <v>82</v>
      </c>
      <c r="AW198" s="13" t="s">
        <v>37</v>
      </c>
      <c r="AX198" s="13" t="s">
        <v>74</v>
      </c>
      <c r="AY198" s="236" t="s">
        <v>186</v>
      </c>
    </row>
    <row r="199" spans="2:65" s="12" customFormat="1" ht="13.5">
      <c r="B199" s="216"/>
      <c r="C199" s="217"/>
      <c r="D199" s="213" t="s">
        <v>197</v>
      </c>
      <c r="E199" s="218" t="s">
        <v>30</v>
      </c>
      <c r="F199" s="219" t="s">
        <v>1754</v>
      </c>
      <c r="G199" s="217"/>
      <c r="H199" s="220">
        <v>760</v>
      </c>
      <c r="I199" s="221"/>
      <c r="J199" s="217"/>
      <c r="K199" s="217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197</v>
      </c>
      <c r="AU199" s="226" t="s">
        <v>84</v>
      </c>
      <c r="AV199" s="12" t="s">
        <v>84</v>
      </c>
      <c r="AW199" s="12" t="s">
        <v>37</v>
      </c>
      <c r="AX199" s="12" t="s">
        <v>74</v>
      </c>
      <c r="AY199" s="226" t="s">
        <v>186</v>
      </c>
    </row>
    <row r="200" spans="2:65" s="1" customFormat="1" ht="16.5" customHeight="1">
      <c r="B200" s="41"/>
      <c r="C200" s="249" t="s">
        <v>261</v>
      </c>
      <c r="D200" s="249" t="s">
        <v>301</v>
      </c>
      <c r="E200" s="250" t="s">
        <v>302</v>
      </c>
      <c r="F200" s="251" t="s">
        <v>303</v>
      </c>
      <c r="G200" s="252" t="s">
        <v>304</v>
      </c>
      <c r="H200" s="253">
        <v>1520</v>
      </c>
      <c r="I200" s="254"/>
      <c r="J200" s="255">
        <f>ROUND(I200*H200,2)</f>
        <v>0</v>
      </c>
      <c r="K200" s="251" t="s">
        <v>192</v>
      </c>
      <c r="L200" s="256"/>
      <c r="M200" s="257" t="s">
        <v>30</v>
      </c>
      <c r="N200" s="258" t="s">
        <v>45</v>
      </c>
      <c r="O200" s="42"/>
      <c r="P200" s="210">
        <f>O200*H200</f>
        <v>0</v>
      </c>
      <c r="Q200" s="210">
        <v>0</v>
      </c>
      <c r="R200" s="210">
        <f>Q200*H200</f>
        <v>0</v>
      </c>
      <c r="S200" s="210">
        <v>0</v>
      </c>
      <c r="T200" s="211">
        <f>S200*H200</f>
        <v>0</v>
      </c>
      <c r="AR200" s="24" t="s">
        <v>236</v>
      </c>
      <c r="AT200" s="24" t="s">
        <v>301</v>
      </c>
      <c r="AU200" s="24" t="s">
        <v>84</v>
      </c>
      <c r="AY200" s="24" t="s">
        <v>186</v>
      </c>
      <c r="BE200" s="212">
        <f>IF(N200="základní",J200,0)</f>
        <v>0</v>
      </c>
      <c r="BF200" s="212">
        <f>IF(N200="snížená",J200,0)</f>
        <v>0</v>
      </c>
      <c r="BG200" s="212">
        <f>IF(N200="zákl. přenesená",J200,0)</f>
        <v>0</v>
      </c>
      <c r="BH200" s="212">
        <f>IF(N200="sníž. přenesená",J200,0)</f>
        <v>0</v>
      </c>
      <c r="BI200" s="212">
        <f>IF(N200="nulová",J200,0)</f>
        <v>0</v>
      </c>
      <c r="BJ200" s="24" t="s">
        <v>82</v>
      </c>
      <c r="BK200" s="212">
        <f>ROUND(I200*H200,2)</f>
        <v>0</v>
      </c>
      <c r="BL200" s="24" t="s">
        <v>193</v>
      </c>
      <c r="BM200" s="24" t="s">
        <v>1759</v>
      </c>
    </row>
    <row r="201" spans="2:65" s="1" customFormat="1" ht="13.5">
      <c r="B201" s="41"/>
      <c r="C201" s="63"/>
      <c r="D201" s="213" t="s">
        <v>195</v>
      </c>
      <c r="E201" s="63"/>
      <c r="F201" s="214" t="s">
        <v>303</v>
      </c>
      <c r="G201" s="63"/>
      <c r="H201" s="63"/>
      <c r="I201" s="172"/>
      <c r="J201" s="63"/>
      <c r="K201" s="63"/>
      <c r="L201" s="61"/>
      <c r="M201" s="215"/>
      <c r="N201" s="42"/>
      <c r="O201" s="42"/>
      <c r="P201" s="42"/>
      <c r="Q201" s="42"/>
      <c r="R201" s="42"/>
      <c r="S201" s="42"/>
      <c r="T201" s="78"/>
      <c r="AT201" s="24" t="s">
        <v>195</v>
      </c>
      <c r="AU201" s="24" t="s">
        <v>84</v>
      </c>
    </row>
    <row r="202" spans="2:65" s="13" customFormat="1" ht="13.5">
      <c r="B202" s="227"/>
      <c r="C202" s="228"/>
      <c r="D202" s="213" t="s">
        <v>197</v>
      </c>
      <c r="E202" s="229" t="s">
        <v>30</v>
      </c>
      <c r="F202" s="230" t="s">
        <v>1742</v>
      </c>
      <c r="G202" s="228"/>
      <c r="H202" s="229" t="s">
        <v>30</v>
      </c>
      <c r="I202" s="231"/>
      <c r="J202" s="228"/>
      <c r="K202" s="228"/>
      <c r="L202" s="232"/>
      <c r="M202" s="233"/>
      <c r="N202" s="234"/>
      <c r="O202" s="234"/>
      <c r="P202" s="234"/>
      <c r="Q202" s="234"/>
      <c r="R202" s="234"/>
      <c r="S202" s="234"/>
      <c r="T202" s="235"/>
      <c r="AT202" s="236" t="s">
        <v>197</v>
      </c>
      <c r="AU202" s="236" t="s">
        <v>84</v>
      </c>
      <c r="AV202" s="13" t="s">
        <v>82</v>
      </c>
      <c r="AW202" s="13" t="s">
        <v>37</v>
      </c>
      <c r="AX202" s="13" t="s">
        <v>74</v>
      </c>
      <c r="AY202" s="236" t="s">
        <v>186</v>
      </c>
    </row>
    <row r="203" spans="2:65" s="12" customFormat="1" ht="13.5">
      <c r="B203" s="216"/>
      <c r="C203" s="217"/>
      <c r="D203" s="213" t="s">
        <v>197</v>
      </c>
      <c r="E203" s="218" t="s">
        <v>30</v>
      </c>
      <c r="F203" s="219" t="s">
        <v>1754</v>
      </c>
      <c r="G203" s="217"/>
      <c r="H203" s="220">
        <v>760</v>
      </c>
      <c r="I203" s="221"/>
      <c r="J203" s="217"/>
      <c r="K203" s="217"/>
      <c r="L203" s="222"/>
      <c r="M203" s="223"/>
      <c r="N203" s="224"/>
      <c r="O203" s="224"/>
      <c r="P203" s="224"/>
      <c r="Q203" s="224"/>
      <c r="R203" s="224"/>
      <c r="S203" s="224"/>
      <c r="T203" s="225"/>
      <c r="AT203" s="226" t="s">
        <v>197</v>
      </c>
      <c r="AU203" s="226" t="s">
        <v>84</v>
      </c>
      <c r="AV203" s="12" t="s">
        <v>84</v>
      </c>
      <c r="AW203" s="12" t="s">
        <v>37</v>
      </c>
      <c r="AX203" s="12" t="s">
        <v>74</v>
      </c>
      <c r="AY203" s="226" t="s">
        <v>186</v>
      </c>
    </row>
    <row r="204" spans="2:65" s="12" customFormat="1" ht="13.5">
      <c r="B204" s="216"/>
      <c r="C204" s="217"/>
      <c r="D204" s="213" t="s">
        <v>197</v>
      </c>
      <c r="E204" s="217"/>
      <c r="F204" s="219" t="s">
        <v>1760</v>
      </c>
      <c r="G204" s="217"/>
      <c r="H204" s="220">
        <v>1520</v>
      </c>
      <c r="I204" s="221"/>
      <c r="J204" s="217"/>
      <c r="K204" s="217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197</v>
      </c>
      <c r="AU204" s="226" t="s">
        <v>84</v>
      </c>
      <c r="AV204" s="12" t="s">
        <v>84</v>
      </c>
      <c r="AW204" s="12" t="s">
        <v>6</v>
      </c>
      <c r="AX204" s="12" t="s">
        <v>82</v>
      </c>
      <c r="AY204" s="226" t="s">
        <v>186</v>
      </c>
    </row>
    <row r="205" spans="2:65" s="1" customFormat="1" ht="16.5" customHeight="1">
      <c r="B205" s="41"/>
      <c r="C205" s="201" t="s">
        <v>266</v>
      </c>
      <c r="D205" s="201" t="s">
        <v>188</v>
      </c>
      <c r="E205" s="202" t="s">
        <v>308</v>
      </c>
      <c r="F205" s="203" t="s">
        <v>309</v>
      </c>
      <c r="G205" s="204" t="s">
        <v>304</v>
      </c>
      <c r="H205" s="205">
        <v>317.596</v>
      </c>
      <c r="I205" s="206"/>
      <c r="J205" s="207">
        <f>ROUND(I205*H205,2)</f>
        <v>0</v>
      </c>
      <c r="K205" s="203" t="s">
        <v>192</v>
      </c>
      <c r="L205" s="61"/>
      <c r="M205" s="208" t="s">
        <v>30</v>
      </c>
      <c r="N205" s="209" t="s">
        <v>45</v>
      </c>
      <c r="O205" s="42"/>
      <c r="P205" s="210">
        <f>O205*H205</f>
        <v>0</v>
      </c>
      <c r="Q205" s="210">
        <v>0</v>
      </c>
      <c r="R205" s="210">
        <f>Q205*H205</f>
        <v>0</v>
      </c>
      <c r="S205" s="210">
        <v>0</v>
      </c>
      <c r="T205" s="211">
        <f>S205*H205</f>
        <v>0</v>
      </c>
      <c r="AR205" s="24" t="s">
        <v>193</v>
      </c>
      <c r="AT205" s="24" t="s">
        <v>188</v>
      </c>
      <c r="AU205" s="24" t="s">
        <v>84</v>
      </c>
      <c r="AY205" s="24" t="s">
        <v>186</v>
      </c>
      <c r="BE205" s="212">
        <f>IF(N205="základní",J205,0)</f>
        <v>0</v>
      </c>
      <c r="BF205" s="212">
        <f>IF(N205="snížená",J205,0)</f>
        <v>0</v>
      </c>
      <c r="BG205" s="212">
        <f>IF(N205="zákl. přenesená",J205,0)</f>
        <v>0</v>
      </c>
      <c r="BH205" s="212">
        <f>IF(N205="sníž. přenesená",J205,0)</f>
        <v>0</v>
      </c>
      <c r="BI205" s="212">
        <f>IF(N205="nulová",J205,0)</f>
        <v>0</v>
      </c>
      <c r="BJ205" s="24" t="s">
        <v>82</v>
      </c>
      <c r="BK205" s="212">
        <f>ROUND(I205*H205,2)</f>
        <v>0</v>
      </c>
      <c r="BL205" s="24" t="s">
        <v>193</v>
      </c>
      <c r="BM205" s="24" t="s">
        <v>1658</v>
      </c>
    </row>
    <row r="206" spans="2:65" s="1" customFormat="1" ht="27">
      <c r="B206" s="41"/>
      <c r="C206" s="63"/>
      <c r="D206" s="213" t="s">
        <v>195</v>
      </c>
      <c r="E206" s="63"/>
      <c r="F206" s="214" t="s">
        <v>311</v>
      </c>
      <c r="G206" s="63"/>
      <c r="H206" s="63"/>
      <c r="I206" s="172"/>
      <c r="J206" s="63"/>
      <c r="K206" s="63"/>
      <c r="L206" s="61"/>
      <c r="M206" s="215"/>
      <c r="N206" s="42"/>
      <c r="O206" s="42"/>
      <c r="P206" s="42"/>
      <c r="Q206" s="42"/>
      <c r="R206" s="42"/>
      <c r="S206" s="42"/>
      <c r="T206" s="78"/>
      <c r="AT206" s="24" t="s">
        <v>195</v>
      </c>
      <c r="AU206" s="24" t="s">
        <v>84</v>
      </c>
    </row>
    <row r="207" spans="2:65" s="13" customFormat="1" ht="13.5">
      <c r="B207" s="227"/>
      <c r="C207" s="228"/>
      <c r="D207" s="213" t="s">
        <v>197</v>
      </c>
      <c r="E207" s="229" t="s">
        <v>30</v>
      </c>
      <c r="F207" s="230" t="s">
        <v>1729</v>
      </c>
      <c r="G207" s="228"/>
      <c r="H207" s="229" t="s">
        <v>30</v>
      </c>
      <c r="I207" s="231"/>
      <c r="J207" s="228"/>
      <c r="K207" s="228"/>
      <c r="L207" s="232"/>
      <c r="M207" s="233"/>
      <c r="N207" s="234"/>
      <c r="O207" s="234"/>
      <c r="P207" s="234"/>
      <c r="Q207" s="234"/>
      <c r="R207" s="234"/>
      <c r="S207" s="234"/>
      <c r="T207" s="235"/>
      <c r="AT207" s="236" t="s">
        <v>197</v>
      </c>
      <c r="AU207" s="236" t="s">
        <v>84</v>
      </c>
      <c r="AV207" s="13" t="s">
        <v>82</v>
      </c>
      <c r="AW207" s="13" t="s">
        <v>37</v>
      </c>
      <c r="AX207" s="13" t="s">
        <v>74</v>
      </c>
      <c r="AY207" s="236" t="s">
        <v>186</v>
      </c>
    </row>
    <row r="208" spans="2:65" s="12" customFormat="1" ht="13.5">
      <c r="B208" s="216"/>
      <c r="C208" s="217"/>
      <c r="D208" s="213" t="s">
        <v>197</v>
      </c>
      <c r="E208" s="218" t="s">
        <v>30</v>
      </c>
      <c r="F208" s="219" t="s">
        <v>1731</v>
      </c>
      <c r="G208" s="217"/>
      <c r="H208" s="220">
        <v>122.989</v>
      </c>
      <c r="I208" s="221"/>
      <c r="J208" s="217"/>
      <c r="K208" s="217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197</v>
      </c>
      <c r="AU208" s="226" t="s">
        <v>84</v>
      </c>
      <c r="AV208" s="12" t="s">
        <v>84</v>
      </c>
      <c r="AW208" s="12" t="s">
        <v>37</v>
      </c>
      <c r="AX208" s="12" t="s">
        <v>74</v>
      </c>
      <c r="AY208" s="226" t="s">
        <v>186</v>
      </c>
    </row>
    <row r="209" spans="2:65" s="13" customFormat="1" ht="13.5">
      <c r="B209" s="227"/>
      <c r="C209" s="228"/>
      <c r="D209" s="213" t="s">
        <v>197</v>
      </c>
      <c r="E209" s="229" t="s">
        <v>30</v>
      </c>
      <c r="F209" s="230" t="s">
        <v>1733</v>
      </c>
      <c r="G209" s="228"/>
      <c r="H209" s="229" t="s">
        <v>30</v>
      </c>
      <c r="I209" s="231"/>
      <c r="J209" s="228"/>
      <c r="K209" s="228"/>
      <c r="L209" s="232"/>
      <c r="M209" s="233"/>
      <c r="N209" s="234"/>
      <c r="O209" s="234"/>
      <c r="P209" s="234"/>
      <c r="Q209" s="234"/>
      <c r="R209" s="234"/>
      <c r="S209" s="234"/>
      <c r="T209" s="235"/>
      <c r="AT209" s="236" t="s">
        <v>197</v>
      </c>
      <c r="AU209" s="236" t="s">
        <v>84</v>
      </c>
      <c r="AV209" s="13" t="s">
        <v>82</v>
      </c>
      <c r="AW209" s="13" t="s">
        <v>37</v>
      </c>
      <c r="AX209" s="13" t="s">
        <v>74</v>
      </c>
      <c r="AY209" s="236" t="s">
        <v>186</v>
      </c>
    </row>
    <row r="210" spans="2:65" s="12" customFormat="1" ht="13.5">
      <c r="B210" s="216"/>
      <c r="C210" s="217"/>
      <c r="D210" s="213" t="s">
        <v>197</v>
      </c>
      <c r="E210" s="218" t="s">
        <v>30</v>
      </c>
      <c r="F210" s="219" t="s">
        <v>1632</v>
      </c>
      <c r="G210" s="217"/>
      <c r="H210" s="220">
        <v>0.14399999999999999</v>
      </c>
      <c r="I210" s="221"/>
      <c r="J210" s="217"/>
      <c r="K210" s="217"/>
      <c r="L210" s="222"/>
      <c r="M210" s="223"/>
      <c r="N210" s="224"/>
      <c r="O210" s="224"/>
      <c r="P210" s="224"/>
      <c r="Q210" s="224"/>
      <c r="R210" s="224"/>
      <c r="S210" s="224"/>
      <c r="T210" s="225"/>
      <c r="AT210" s="226" t="s">
        <v>197</v>
      </c>
      <c r="AU210" s="226" t="s">
        <v>84</v>
      </c>
      <c r="AV210" s="12" t="s">
        <v>84</v>
      </c>
      <c r="AW210" s="12" t="s">
        <v>37</v>
      </c>
      <c r="AX210" s="12" t="s">
        <v>74</v>
      </c>
      <c r="AY210" s="226" t="s">
        <v>186</v>
      </c>
    </row>
    <row r="211" spans="2:65" s="13" customFormat="1" ht="13.5">
      <c r="B211" s="227"/>
      <c r="C211" s="228"/>
      <c r="D211" s="213" t="s">
        <v>197</v>
      </c>
      <c r="E211" s="229" t="s">
        <v>30</v>
      </c>
      <c r="F211" s="230" t="s">
        <v>1504</v>
      </c>
      <c r="G211" s="228"/>
      <c r="H211" s="229" t="s">
        <v>30</v>
      </c>
      <c r="I211" s="231"/>
      <c r="J211" s="228"/>
      <c r="K211" s="228"/>
      <c r="L211" s="232"/>
      <c r="M211" s="233"/>
      <c r="N211" s="234"/>
      <c r="O211" s="234"/>
      <c r="P211" s="234"/>
      <c r="Q211" s="234"/>
      <c r="R211" s="234"/>
      <c r="S211" s="234"/>
      <c r="T211" s="235"/>
      <c r="AT211" s="236" t="s">
        <v>197</v>
      </c>
      <c r="AU211" s="236" t="s">
        <v>84</v>
      </c>
      <c r="AV211" s="13" t="s">
        <v>82</v>
      </c>
      <c r="AW211" s="13" t="s">
        <v>37</v>
      </c>
      <c r="AX211" s="13" t="s">
        <v>74</v>
      </c>
      <c r="AY211" s="236" t="s">
        <v>186</v>
      </c>
    </row>
    <row r="212" spans="2:65" s="12" customFormat="1" ht="13.5">
      <c r="B212" s="216"/>
      <c r="C212" s="217"/>
      <c r="D212" s="213" t="s">
        <v>197</v>
      </c>
      <c r="E212" s="218" t="s">
        <v>30</v>
      </c>
      <c r="F212" s="219" t="s">
        <v>1632</v>
      </c>
      <c r="G212" s="217"/>
      <c r="H212" s="220">
        <v>0.14399999999999999</v>
      </c>
      <c r="I212" s="221"/>
      <c r="J212" s="217"/>
      <c r="K212" s="217"/>
      <c r="L212" s="222"/>
      <c r="M212" s="223"/>
      <c r="N212" s="224"/>
      <c r="O212" s="224"/>
      <c r="P212" s="224"/>
      <c r="Q212" s="224"/>
      <c r="R212" s="224"/>
      <c r="S212" s="224"/>
      <c r="T212" s="225"/>
      <c r="AT212" s="226" t="s">
        <v>197</v>
      </c>
      <c r="AU212" s="226" t="s">
        <v>84</v>
      </c>
      <c r="AV212" s="12" t="s">
        <v>84</v>
      </c>
      <c r="AW212" s="12" t="s">
        <v>37</v>
      </c>
      <c r="AX212" s="12" t="s">
        <v>74</v>
      </c>
      <c r="AY212" s="226" t="s">
        <v>186</v>
      </c>
    </row>
    <row r="213" spans="2:65" s="13" customFormat="1" ht="13.5">
      <c r="B213" s="227"/>
      <c r="C213" s="228"/>
      <c r="D213" s="213" t="s">
        <v>197</v>
      </c>
      <c r="E213" s="229" t="s">
        <v>30</v>
      </c>
      <c r="F213" s="230" t="s">
        <v>1506</v>
      </c>
      <c r="G213" s="228"/>
      <c r="H213" s="229" t="s">
        <v>30</v>
      </c>
      <c r="I213" s="231"/>
      <c r="J213" s="228"/>
      <c r="K213" s="228"/>
      <c r="L213" s="232"/>
      <c r="M213" s="233"/>
      <c r="N213" s="234"/>
      <c r="O213" s="234"/>
      <c r="P213" s="234"/>
      <c r="Q213" s="234"/>
      <c r="R213" s="234"/>
      <c r="S213" s="234"/>
      <c r="T213" s="235"/>
      <c r="AT213" s="236" t="s">
        <v>197</v>
      </c>
      <c r="AU213" s="236" t="s">
        <v>84</v>
      </c>
      <c r="AV213" s="13" t="s">
        <v>82</v>
      </c>
      <c r="AW213" s="13" t="s">
        <v>37</v>
      </c>
      <c r="AX213" s="13" t="s">
        <v>74</v>
      </c>
      <c r="AY213" s="236" t="s">
        <v>186</v>
      </c>
    </row>
    <row r="214" spans="2:65" s="12" customFormat="1" ht="13.5">
      <c r="B214" s="216"/>
      <c r="C214" s="217"/>
      <c r="D214" s="213" t="s">
        <v>197</v>
      </c>
      <c r="E214" s="218" t="s">
        <v>30</v>
      </c>
      <c r="F214" s="219" t="s">
        <v>1734</v>
      </c>
      <c r="G214" s="217"/>
      <c r="H214" s="220">
        <v>4.6529999999999996</v>
      </c>
      <c r="I214" s="221"/>
      <c r="J214" s="217"/>
      <c r="K214" s="217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197</v>
      </c>
      <c r="AU214" s="226" t="s">
        <v>84</v>
      </c>
      <c r="AV214" s="12" t="s">
        <v>84</v>
      </c>
      <c r="AW214" s="12" t="s">
        <v>37</v>
      </c>
      <c r="AX214" s="12" t="s">
        <v>74</v>
      </c>
      <c r="AY214" s="226" t="s">
        <v>186</v>
      </c>
    </row>
    <row r="215" spans="2:65" s="13" customFormat="1" ht="13.5">
      <c r="B215" s="227"/>
      <c r="C215" s="228"/>
      <c r="D215" s="213" t="s">
        <v>197</v>
      </c>
      <c r="E215" s="229" t="s">
        <v>30</v>
      </c>
      <c r="F215" s="230" t="s">
        <v>1508</v>
      </c>
      <c r="G215" s="228"/>
      <c r="H215" s="229" t="s">
        <v>30</v>
      </c>
      <c r="I215" s="231"/>
      <c r="J215" s="228"/>
      <c r="K215" s="228"/>
      <c r="L215" s="232"/>
      <c r="M215" s="233"/>
      <c r="N215" s="234"/>
      <c r="O215" s="234"/>
      <c r="P215" s="234"/>
      <c r="Q215" s="234"/>
      <c r="R215" s="234"/>
      <c r="S215" s="234"/>
      <c r="T215" s="235"/>
      <c r="AT215" s="236" t="s">
        <v>197</v>
      </c>
      <c r="AU215" s="236" t="s">
        <v>84</v>
      </c>
      <c r="AV215" s="13" t="s">
        <v>82</v>
      </c>
      <c r="AW215" s="13" t="s">
        <v>37</v>
      </c>
      <c r="AX215" s="13" t="s">
        <v>74</v>
      </c>
      <c r="AY215" s="236" t="s">
        <v>186</v>
      </c>
    </row>
    <row r="216" spans="2:65" s="12" customFormat="1" ht="13.5">
      <c r="B216" s="216"/>
      <c r="C216" s="217"/>
      <c r="D216" s="213" t="s">
        <v>197</v>
      </c>
      <c r="E216" s="218" t="s">
        <v>30</v>
      </c>
      <c r="F216" s="219" t="s">
        <v>1735</v>
      </c>
      <c r="G216" s="217"/>
      <c r="H216" s="220">
        <v>12</v>
      </c>
      <c r="I216" s="221"/>
      <c r="J216" s="217"/>
      <c r="K216" s="217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197</v>
      </c>
      <c r="AU216" s="226" t="s">
        <v>84</v>
      </c>
      <c r="AV216" s="12" t="s">
        <v>84</v>
      </c>
      <c r="AW216" s="12" t="s">
        <v>37</v>
      </c>
      <c r="AX216" s="12" t="s">
        <v>74</v>
      </c>
      <c r="AY216" s="226" t="s">
        <v>186</v>
      </c>
    </row>
    <row r="217" spans="2:65" s="13" customFormat="1" ht="13.5">
      <c r="B217" s="227"/>
      <c r="C217" s="228"/>
      <c r="D217" s="213" t="s">
        <v>197</v>
      </c>
      <c r="E217" s="229" t="s">
        <v>30</v>
      </c>
      <c r="F217" s="230" t="s">
        <v>911</v>
      </c>
      <c r="G217" s="228"/>
      <c r="H217" s="229" t="s">
        <v>30</v>
      </c>
      <c r="I217" s="231"/>
      <c r="J217" s="228"/>
      <c r="K217" s="228"/>
      <c r="L217" s="232"/>
      <c r="M217" s="233"/>
      <c r="N217" s="234"/>
      <c r="O217" s="234"/>
      <c r="P217" s="234"/>
      <c r="Q217" s="234"/>
      <c r="R217" s="234"/>
      <c r="S217" s="234"/>
      <c r="T217" s="235"/>
      <c r="AT217" s="236" t="s">
        <v>197</v>
      </c>
      <c r="AU217" s="236" t="s">
        <v>84</v>
      </c>
      <c r="AV217" s="13" t="s">
        <v>82</v>
      </c>
      <c r="AW217" s="13" t="s">
        <v>37</v>
      </c>
      <c r="AX217" s="13" t="s">
        <v>74</v>
      </c>
      <c r="AY217" s="236" t="s">
        <v>186</v>
      </c>
    </row>
    <row r="218" spans="2:65" s="12" customFormat="1" ht="13.5">
      <c r="B218" s="216"/>
      <c r="C218" s="217"/>
      <c r="D218" s="213" t="s">
        <v>197</v>
      </c>
      <c r="E218" s="218" t="s">
        <v>30</v>
      </c>
      <c r="F218" s="219" t="s">
        <v>1737</v>
      </c>
      <c r="G218" s="217"/>
      <c r="H218" s="220">
        <v>36.512</v>
      </c>
      <c r="I218" s="221"/>
      <c r="J218" s="217"/>
      <c r="K218" s="217"/>
      <c r="L218" s="222"/>
      <c r="M218" s="223"/>
      <c r="N218" s="224"/>
      <c r="O218" s="224"/>
      <c r="P218" s="224"/>
      <c r="Q218" s="224"/>
      <c r="R218" s="224"/>
      <c r="S218" s="224"/>
      <c r="T218" s="225"/>
      <c r="AT218" s="226" t="s">
        <v>197</v>
      </c>
      <c r="AU218" s="226" t="s">
        <v>84</v>
      </c>
      <c r="AV218" s="12" t="s">
        <v>84</v>
      </c>
      <c r="AW218" s="12" t="s">
        <v>37</v>
      </c>
      <c r="AX218" s="12" t="s">
        <v>74</v>
      </c>
      <c r="AY218" s="226" t="s">
        <v>186</v>
      </c>
    </row>
    <row r="219" spans="2:65" s="12" customFormat="1" ht="13.5">
      <c r="B219" s="216"/>
      <c r="C219" s="217"/>
      <c r="D219" s="213" t="s">
        <v>197</v>
      </c>
      <c r="E219" s="217"/>
      <c r="F219" s="219" t="s">
        <v>1761</v>
      </c>
      <c r="G219" s="217"/>
      <c r="H219" s="220">
        <v>317.596</v>
      </c>
      <c r="I219" s="221"/>
      <c r="J219" s="217"/>
      <c r="K219" s="217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197</v>
      </c>
      <c r="AU219" s="226" t="s">
        <v>84</v>
      </c>
      <c r="AV219" s="12" t="s">
        <v>84</v>
      </c>
      <c r="AW219" s="12" t="s">
        <v>6</v>
      </c>
      <c r="AX219" s="12" t="s">
        <v>82</v>
      </c>
      <c r="AY219" s="226" t="s">
        <v>186</v>
      </c>
    </row>
    <row r="220" spans="2:65" s="1" customFormat="1" ht="16.5" customHeight="1">
      <c r="B220" s="41"/>
      <c r="C220" s="201" t="s">
        <v>282</v>
      </c>
      <c r="D220" s="201" t="s">
        <v>188</v>
      </c>
      <c r="E220" s="202" t="s">
        <v>314</v>
      </c>
      <c r="F220" s="203" t="s">
        <v>315</v>
      </c>
      <c r="G220" s="204" t="s">
        <v>212</v>
      </c>
      <c r="H220" s="205">
        <v>12</v>
      </c>
      <c r="I220" s="206"/>
      <c r="J220" s="207">
        <f>ROUND(I220*H220,2)</f>
        <v>0</v>
      </c>
      <c r="K220" s="203" t="s">
        <v>192</v>
      </c>
      <c r="L220" s="61"/>
      <c r="M220" s="208" t="s">
        <v>30</v>
      </c>
      <c r="N220" s="209" t="s">
        <v>45</v>
      </c>
      <c r="O220" s="42"/>
      <c r="P220" s="210">
        <f>O220*H220</f>
        <v>0</v>
      </c>
      <c r="Q220" s="210">
        <v>0</v>
      </c>
      <c r="R220" s="210">
        <f>Q220*H220</f>
        <v>0</v>
      </c>
      <c r="S220" s="210">
        <v>0</v>
      </c>
      <c r="T220" s="211">
        <f>S220*H220</f>
        <v>0</v>
      </c>
      <c r="AR220" s="24" t="s">
        <v>193</v>
      </c>
      <c r="AT220" s="24" t="s">
        <v>188</v>
      </c>
      <c r="AU220" s="24" t="s">
        <v>84</v>
      </c>
      <c r="AY220" s="24" t="s">
        <v>186</v>
      </c>
      <c r="BE220" s="212">
        <f>IF(N220="základní",J220,0)</f>
        <v>0</v>
      </c>
      <c r="BF220" s="212">
        <f>IF(N220="snížená",J220,0)</f>
        <v>0</v>
      </c>
      <c r="BG220" s="212">
        <f>IF(N220="zákl. přenesená",J220,0)</f>
        <v>0</v>
      </c>
      <c r="BH220" s="212">
        <f>IF(N220="sníž. přenesená",J220,0)</f>
        <v>0</v>
      </c>
      <c r="BI220" s="212">
        <f>IF(N220="nulová",J220,0)</f>
        <v>0</v>
      </c>
      <c r="BJ220" s="24" t="s">
        <v>82</v>
      </c>
      <c r="BK220" s="212">
        <f>ROUND(I220*H220,2)</f>
        <v>0</v>
      </c>
      <c r="BL220" s="24" t="s">
        <v>193</v>
      </c>
      <c r="BM220" s="24" t="s">
        <v>1762</v>
      </c>
    </row>
    <row r="221" spans="2:65" s="1" customFormat="1" ht="27">
      <c r="B221" s="41"/>
      <c r="C221" s="63"/>
      <c r="D221" s="213" t="s">
        <v>195</v>
      </c>
      <c r="E221" s="63"/>
      <c r="F221" s="214" t="s">
        <v>317</v>
      </c>
      <c r="G221" s="63"/>
      <c r="H221" s="63"/>
      <c r="I221" s="172"/>
      <c r="J221" s="63"/>
      <c r="K221" s="63"/>
      <c r="L221" s="61"/>
      <c r="M221" s="215"/>
      <c r="N221" s="42"/>
      <c r="O221" s="42"/>
      <c r="P221" s="42"/>
      <c r="Q221" s="42"/>
      <c r="R221" s="42"/>
      <c r="S221" s="42"/>
      <c r="T221" s="78"/>
      <c r="AT221" s="24" t="s">
        <v>195</v>
      </c>
      <c r="AU221" s="24" t="s">
        <v>84</v>
      </c>
    </row>
    <row r="222" spans="2:65" s="13" customFormat="1" ht="13.5">
      <c r="B222" s="227"/>
      <c r="C222" s="228"/>
      <c r="D222" s="213" t="s">
        <v>197</v>
      </c>
      <c r="E222" s="229" t="s">
        <v>30</v>
      </c>
      <c r="F222" s="230" t="s">
        <v>1508</v>
      </c>
      <c r="G222" s="228"/>
      <c r="H222" s="229" t="s">
        <v>30</v>
      </c>
      <c r="I222" s="231"/>
      <c r="J222" s="228"/>
      <c r="K222" s="228"/>
      <c r="L222" s="232"/>
      <c r="M222" s="233"/>
      <c r="N222" s="234"/>
      <c r="O222" s="234"/>
      <c r="P222" s="234"/>
      <c r="Q222" s="234"/>
      <c r="R222" s="234"/>
      <c r="S222" s="234"/>
      <c r="T222" s="235"/>
      <c r="AT222" s="236" t="s">
        <v>197</v>
      </c>
      <c r="AU222" s="236" t="s">
        <v>84</v>
      </c>
      <c r="AV222" s="13" t="s">
        <v>82</v>
      </c>
      <c r="AW222" s="13" t="s">
        <v>37</v>
      </c>
      <c r="AX222" s="13" t="s">
        <v>74</v>
      </c>
      <c r="AY222" s="236" t="s">
        <v>186</v>
      </c>
    </row>
    <row r="223" spans="2:65" s="12" customFormat="1" ht="13.5">
      <c r="B223" s="216"/>
      <c r="C223" s="217"/>
      <c r="D223" s="213" t="s">
        <v>197</v>
      </c>
      <c r="E223" s="218" t="s">
        <v>30</v>
      </c>
      <c r="F223" s="219" t="s">
        <v>1735</v>
      </c>
      <c r="G223" s="217"/>
      <c r="H223" s="220">
        <v>12</v>
      </c>
      <c r="I223" s="221"/>
      <c r="J223" s="217"/>
      <c r="K223" s="217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197</v>
      </c>
      <c r="AU223" s="226" t="s">
        <v>84</v>
      </c>
      <c r="AV223" s="12" t="s">
        <v>84</v>
      </c>
      <c r="AW223" s="12" t="s">
        <v>37</v>
      </c>
      <c r="AX223" s="12" t="s">
        <v>74</v>
      </c>
      <c r="AY223" s="226" t="s">
        <v>186</v>
      </c>
    </row>
    <row r="224" spans="2:65" s="1" customFormat="1" ht="16.5" customHeight="1">
      <c r="B224" s="41"/>
      <c r="C224" s="249" t="s">
        <v>10</v>
      </c>
      <c r="D224" s="249" t="s">
        <v>301</v>
      </c>
      <c r="E224" s="250" t="s">
        <v>931</v>
      </c>
      <c r="F224" s="251" t="s">
        <v>932</v>
      </c>
      <c r="G224" s="252" t="s">
        <v>304</v>
      </c>
      <c r="H224" s="253">
        <v>22.8</v>
      </c>
      <c r="I224" s="254"/>
      <c r="J224" s="255">
        <f>ROUND(I224*H224,2)</f>
        <v>0</v>
      </c>
      <c r="K224" s="251" t="s">
        <v>192</v>
      </c>
      <c r="L224" s="256"/>
      <c r="M224" s="257" t="s">
        <v>30</v>
      </c>
      <c r="N224" s="258" t="s">
        <v>45</v>
      </c>
      <c r="O224" s="42"/>
      <c r="P224" s="210">
        <f>O224*H224</f>
        <v>0</v>
      </c>
      <c r="Q224" s="210">
        <v>0</v>
      </c>
      <c r="R224" s="210">
        <f>Q224*H224</f>
        <v>0</v>
      </c>
      <c r="S224" s="210">
        <v>0</v>
      </c>
      <c r="T224" s="211">
        <f>S224*H224</f>
        <v>0</v>
      </c>
      <c r="AR224" s="24" t="s">
        <v>236</v>
      </c>
      <c r="AT224" s="24" t="s">
        <v>301</v>
      </c>
      <c r="AU224" s="24" t="s">
        <v>84</v>
      </c>
      <c r="AY224" s="24" t="s">
        <v>186</v>
      </c>
      <c r="BE224" s="212">
        <f>IF(N224="základní",J224,0)</f>
        <v>0</v>
      </c>
      <c r="BF224" s="212">
        <f>IF(N224="snížená",J224,0)</f>
        <v>0</v>
      </c>
      <c r="BG224" s="212">
        <f>IF(N224="zákl. přenesená",J224,0)</f>
        <v>0</v>
      </c>
      <c r="BH224" s="212">
        <f>IF(N224="sníž. přenesená",J224,0)</f>
        <v>0</v>
      </c>
      <c r="BI224" s="212">
        <f>IF(N224="nulová",J224,0)</f>
        <v>0</v>
      </c>
      <c r="BJ224" s="24" t="s">
        <v>82</v>
      </c>
      <c r="BK224" s="212">
        <f>ROUND(I224*H224,2)</f>
        <v>0</v>
      </c>
      <c r="BL224" s="24" t="s">
        <v>193</v>
      </c>
      <c r="BM224" s="24" t="s">
        <v>1763</v>
      </c>
    </row>
    <row r="225" spans="2:65" s="1" customFormat="1" ht="13.5">
      <c r="B225" s="41"/>
      <c r="C225" s="63"/>
      <c r="D225" s="213" t="s">
        <v>195</v>
      </c>
      <c r="E225" s="63"/>
      <c r="F225" s="214" t="s">
        <v>932</v>
      </c>
      <c r="G225" s="63"/>
      <c r="H225" s="63"/>
      <c r="I225" s="172"/>
      <c r="J225" s="63"/>
      <c r="K225" s="63"/>
      <c r="L225" s="61"/>
      <c r="M225" s="215"/>
      <c r="N225" s="42"/>
      <c r="O225" s="42"/>
      <c r="P225" s="42"/>
      <c r="Q225" s="42"/>
      <c r="R225" s="42"/>
      <c r="S225" s="42"/>
      <c r="T225" s="78"/>
      <c r="AT225" s="24" t="s">
        <v>195</v>
      </c>
      <c r="AU225" s="24" t="s">
        <v>84</v>
      </c>
    </row>
    <row r="226" spans="2:65" s="13" customFormat="1" ht="13.5">
      <c r="B226" s="227"/>
      <c r="C226" s="228"/>
      <c r="D226" s="213" t="s">
        <v>197</v>
      </c>
      <c r="E226" s="229" t="s">
        <v>30</v>
      </c>
      <c r="F226" s="230" t="s">
        <v>1508</v>
      </c>
      <c r="G226" s="228"/>
      <c r="H226" s="229" t="s">
        <v>30</v>
      </c>
      <c r="I226" s="231"/>
      <c r="J226" s="228"/>
      <c r="K226" s="228"/>
      <c r="L226" s="232"/>
      <c r="M226" s="233"/>
      <c r="N226" s="234"/>
      <c r="O226" s="234"/>
      <c r="P226" s="234"/>
      <c r="Q226" s="234"/>
      <c r="R226" s="234"/>
      <c r="S226" s="234"/>
      <c r="T226" s="235"/>
      <c r="AT226" s="236" t="s">
        <v>197</v>
      </c>
      <c r="AU226" s="236" t="s">
        <v>84</v>
      </c>
      <c r="AV226" s="13" t="s">
        <v>82</v>
      </c>
      <c r="AW226" s="13" t="s">
        <v>37</v>
      </c>
      <c r="AX226" s="13" t="s">
        <v>74</v>
      </c>
      <c r="AY226" s="236" t="s">
        <v>186</v>
      </c>
    </row>
    <row r="227" spans="2:65" s="12" customFormat="1" ht="13.5">
      <c r="B227" s="216"/>
      <c r="C227" s="217"/>
      <c r="D227" s="213" t="s">
        <v>197</v>
      </c>
      <c r="E227" s="218" t="s">
        <v>30</v>
      </c>
      <c r="F227" s="219" t="s">
        <v>1735</v>
      </c>
      <c r="G227" s="217"/>
      <c r="H227" s="220">
        <v>12</v>
      </c>
      <c r="I227" s="221"/>
      <c r="J227" s="217"/>
      <c r="K227" s="217"/>
      <c r="L227" s="222"/>
      <c r="M227" s="223"/>
      <c r="N227" s="224"/>
      <c r="O227" s="224"/>
      <c r="P227" s="224"/>
      <c r="Q227" s="224"/>
      <c r="R227" s="224"/>
      <c r="S227" s="224"/>
      <c r="T227" s="225"/>
      <c r="AT227" s="226" t="s">
        <v>197</v>
      </c>
      <c r="AU227" s="226" t="s">
        <v>84</v>
      </c>
      <c r="AV227" s="12" t="s">
        <v>84</v>
      </c>
      <c r="AW227" s="12" t="s">
        <v>37</v>
      </c>
      <c r="AX227" s="12" t="s">
        <v>74</v>
      </c>
      <c r="AY227" s="226" t="s">
        <v>186</v>
      </c>
    </row>
    <row r="228" spans="2:65" s="12" customFormat="1" ht="13.5">
      <c r="B228" s="216"/>
      <c r="C228" s="217"/>
      <c r="D228" s="213" t="s">
        <v>197</v>
      </c>
      <c r="E228" s="217"/>
      <c r="F228" s="219" t="s">
        <v>1764</v>
      </c>
      <c r="G228" s="217"/>
      <c r="H228" s="220">
        <v>22.8</v>
      </c>
      <c r="I228" s="221"/>
      <c r="J228" s="217"/>
      <c r="K228" s="217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197</v>
      </c>
      <c r="AU228" s="226" t="s">
        <v>84</v>
      </c>
      <c r="AV228" s="12" t="s">
        <v>84</v>
      </c>
      <c r="AW228" s="12" t="s">
        <v>6</v>
      </c>
      <c r="AX228" s="12" t="s">
        <v>82</v>
      </c>
      <c r="AY228" s="226" t="s">
        <v>186</v>
      </c>
    </row>
    <row r="229" spans="2:65" s="1" customFormat="1" ht="16.5" customHeight="1">
      <c r="B229" s="41"/>
      <c r="C229" s="201" t="s">
        <v>295</v>
      </c>
      <c r="D229" s="201" t="s">
        <v>188</v>
      </c>
      <c r="E229" s="202" t="s">
        <v>322</v>
      </c>
      <c r="F229" s="203" t="s">
        <v>323</v>
      </c>
      <c r="G229" s="204" t="s">
        <v>212</v>
      </c>
      <c r="H229" s="205">
        <v>33.567</v>
      </c>
      <c r="I229" s="206"/>
      <c r="J229" s="207">
        <f>ROUND(I229*H229,2)</f>
        <v>0</v>
      </c>
      <c r="K229" s="203" t="s">
        <v>192</v>
      </c>
      <c r="L229" s="61"/>
      <c r="M229" s="208" t="s">
        <v>30</v>
      </c>
      <c r="N229" s="209" t="s">
        <v>45</v>
      </c>
      <c r="O229" s="42"/>
      <c r="P229" s="210">
        <f>O229*H229</f>
        <v>0</v>
      </c>
      <c r="Q229" s="210">
        <v>0</v>
      </c>
      <c r="R229" s="210">
        <f>Q229*H229</f>
        <v>0</v>
      </c>
      <c r="S229" s="210">
        <v>0</v>
      </c>
      <c r="T229" s="211">
        <f>S229*H229</f>
        <v>0</v>
      </c>
      <c r="AR229" s="24" t="s">
        <v>193</v>
      </c>
      <c r="AT229" s="24" t="s">
        <v>188</v>
      </c>
      <c r="AU229" s="24" t="s">
        <v>84</v>
      </c>
      <c r="AY229" s="24" t="s">
        <v>186</v>
      </c>
      <c r="BE229" s="212">
        <f>IF(N229="základní",J229,0)</f>
        <v>0</v>
      </c>
      <c r="BF229" s="212">
        <f>IF(N229="snížená",J229,0)</f>
        <v>0</v>
      </c>
      <c r="BG229" s="212">
        <f>IF(N229="zákl. přenesená",J229,0)</f>
        <v>0</v>
      </c>
      <c r="BH229" s="212">
        <f>IF(N229="sníž. přenesená",J229,0)</f>
        <v>0</v>
      </c>
      <c r="BI229" s="212">
        <f>IF(N229="nulová",J229,0)</f>
        <v>0</v>
      </c>
      <c r="BJ229" s="24" t="s">
        <v>82</v>
      </c>
      <c r="BK229" s="212">
        <f>ROUND(I229*H229,2)</f>
        <v>0</v>
      </c>
      <c r="BL229" s="24" t="s">
        <v>193</v>
      </c>
      <c r="BM229" s="24" t="s">
        <v>1660</v>
      </c>
    </row>
    <row r="230" spans="2:65" s="1" customFormat="1" ht="40.5">
      <c r="B230" s="41"/>
      <c r="C230" s="63"/>
      <c r="D230" s="213" t="s">
        <v>195</v>
      </c>
      <c r="E230" s="63"/>
      <c r="F230" s="214" t="s">
        <v>325</v>
      </c>
      <c r="G230" s="63"/>
      <c r="H230" s="63"/>
      <c r="I230" s="172"/>
      <c r="J230" s="63"/>
      <c r="K230" s="63"/>
      <c r="L230" s="61"/>
      <c r="M230" s="215"/>
      <c r="N230" s="42"/>
      <c r="O230" s="42"/>
      <c r="P230" s="42"/>
      <c r="Q230" s="42"/>
      <c r="R230" s="42"/>
      <c r="S230" s="42"/>
      <c r="T230" s="78"/>
      <c r="AT230" s="24" t="s">
        <v>195</v>
      </c>
      <c r="AU230" s="24" t="s">
        <v>84</v>
      </c>
    </row>
    <row r="231" spans="2:65" s="13" customFormat="1" ht="13.5">
      <c r="B231" s="227"/>
      <c r="C231" s="228"/>
      <c r="D231" s="213" t="s">
        <v>197</v>
      </c>
      <c r="E231" s="229" t="s">
        <v>30</v>
      </c>
      <c r="F231" s="230" t="s">
        <v>911</v>
      </c>
      <c r="G231" s="228"/>
      <c r="H231" s="229" t="s">
        <v>30</v>
      </c>
      <c r="I231" s="231"/>
      <c r="J231" s="228"/>
      <c r="K231" s="228"/>
      <c r="L231" s="232"/>
      <c r="M231" s="233"/>
      <c r="N231" s="234"/>
      <c r="O231" s="234"/>
      <c r="P231" s="234"/>
      <c r="Q231" s="234"/>
      <c r="R231" s="234"/>
      <c r="S231" s="234"/>
      <c r="T231" s="235"/>
      <c r="AT231" s="236" t="s">
        <v>197</v>
      </c>
      <c r="AU231" s="236" t="s">
        <v>84</v>
      </c>
      <c r="AV231" s="13" t="s">
        <v>82</v>
      </c>
      <c r="AW231" s="13" t="s">
        <v>37</v>
      </c>
      <c r="AX231" s="13" t="s">
        <v>74</v>
      </c>
      <c r="AY231" s="236" t="s">
        <v>186</v>
      </c>
    </row>
    <row r="232" spans="2:65" s="12" customFormat="1" ht="13.5">
      <c r="B232" s="216"/>
      <c r="C232" s="217"/>
      <c r="D232" s="213" t="s">
        <v>197</v>
      </c>
      <c r="E232" s="218" t="s">
        <v>30</v>
      </c>
      <c r="F232" s="219" t="s">
        <v>1753</v>
      </c>
      <c r="G232" s="217"/>
      <c r="H232" s="220">
        <v>33.567</v>
      </c>
      <c r="I232" s="221"/>
      <c r="J232" s="217"/>
      <c r="K232" s="217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197</v>
      </c>
      <c r="AU232" s="226" t="s">
        <v>84</v>
      </c>
      <c r="AV232" s="12" t="s">
        <v>84</v>
      </c>
      <c r="AW232" s="12" t="s">
        <v>37</v>
      </c>
      <c r="AX232" s="12" t="s">
        <v>74</v>
      </c>
      <c r="AY232" s="226" t="s">
        <v>186</v>
      </c>
    </row>
    <row r="233" spans="2:65" s="1" customFormat="1" ht="16.5" customHeight="1">
      <c r="B233" s="41"/>
      <c r="C233" s="249" t="s">
        <v>300</v>
      </c>
      <c r="D233" s="249" t="s">
        <v>301</v>
      </c>
      <c r="E233" s="250" t="s">
        <v>931</v>
      </c>
      <c r="F233" s="251" t="s">
        <v>932</v>
      </c>
      <c r="G233" s="252" t="s">
        <v>304</v>
      </c>
      <c r="H233" s="253">
        <v>63.777000000000001</v>
      </c>
      <c r="I233" s="254"/>
      <c r="J233" s="255">
        <f>ROUND(I233*H233,2)</f>
        <v>0</v>
      </c>
      <c r="K233" s="251" t="s">
        <v>192</v>
      </c>
      <c r="L233" s="256"/>
      <c r="M233" s="257" t="s">
        <v>30</v>
      </c>
      <c r="N233" s="258" t="s">
        <v>45</v>
      </c>
      <c r="O233" s="42"/>
      <c r="P233" s="210">
        <f>O233*H233</f>
        <v>0</v>
      </c>
      <c r="Q233" s="210">
        <v>0</v>
      </c>
      <c r="R233" s="210">
        <f>Q233*H233</f>
        <v>0</v>
      </c>
      <c r="S233" s="210">
        <v>0</v>
      </c>
      <c r="T233" s="211">
        <f>S233*H233</f>
        <v>0</v>
      </c>
      <c r="AR233" s="24" t="s">
        <v>236</v>
      </c>
      <c r="AT233" s="24" t="s">
        <v>301</v>
      </c>
      <c r="AU233" s="24" t="s">
        <v>84</v>
      </c>
      <c r="AY233" s="24" t="s">
        <v>186</v>
      </c>
      <c r="BE233" s="212">
        <f>IF(N233="základní",J233,0)</f>
        <v>0</v>
      </c>
      <c r="BF233" s="212">
        <f>IF(N233="snížená",J233,0)</f>
        <v>0</v>
      </c>
      <c r="BG233" s="212">
        <f>IF(N233="zákl. přenesená",J233,0)</f>
        <v>0</v>
      </c>
      <c r="BH233" s="212">
        <f>IF(N233="sníž. přenesená",J233,0)</f>
        <v>0</v>
      </c>
      <c r="BI233" s="212">
        <f>IF(N233="nulová",J233,0)</f>
        <v>0</v>
      </c>
      <c r="BJ233" s="24" t="s">
        <v>82</v>
      </c>
      <c r="BK233" s="212">
        <f>ROUND(I233*H233,2)</f>
        <v>0</v>
      </c>
      <c r="BL233" s="24" t="s">
        <v>193</v>
      </c>
      <c r="BM233" s="24" t="s">
        <v>1661</v>
      </c>
    </row>
    <row r="234" spans="2:65" s="1" customFormat="1" ht="13.5">
      <c r="B234" s="41"/>
      <c r="C234" s="63"/>
      <c r="D234" s="213" t="s">
        <v>195</v>
      </c>
      <c r="E234" s="63"/>
      <c r="F234" s="214" t="s">
        <v>932</v>
      </c>
      <c r="G234" s="63"/>
      <c r="H234" s="63"/>
      <c r="I234" s="172"/>
      <c r="J234" s="63"/>
      <c r="K234" s="63"/>
      <c r="L234" s="61"/>
      <c r="M234" s="215"/>
      <c r="N234" s="42"/>
      <c r="O234" s="42"/>
      <c r="P234" s="42"/>
      <c r="Q234" s="42"/>
      <c r="R234" s="42"/>
      <c r="S234" s="42"/>
      <c r="T234" s="78"/>
      <c r="AT234" s="24" t="s">
        <v>195</v>
      </c>
      <c r="AU234" s="24" t="s">
        <v>84</v>
      </c>
    </row>
    <row r="235" spans="2:65" s="13" customFormat="1" ht="13.5">
      <c r="B235" s="227"/>
      <c r="C235" s="228"/>
      <c r="D235" s="213" t="s">
        <v>197</v>
      </c>
      <c r="E235" s="229" t="s">
        <v>30</v>
      </c>
      <c r="F235" s="230" t="s">
        <v>911</v>
      </c>
      <c r="G235" s="228"/>
      <c r="H235" s="229" t="s">
        <v>30</v>
      </c>
      <c r="I235" s="231"/>
      <c r="J235" s="228"/>
      <c r="K235" s="228"/>
      <c r="L235" s="232"/>
      <c r="M235" s="233"/>
      <c r="N235" s="234"/>
      <c r="O235" s="234"/>
      <c r="P235" s="234"/>
      <c r="Q235" s="234"/>
      <c r="R235" s="234"/>
      <c r="S235" s="234"/>
      <c r="T235" s="235"/>
      <c r="AT235" s="236" t="s">
        <v>197</v>
      </c>
      <c r="AU235" s="236" t="s">
        <v>84</v>
      </c>
      <c r="AV235" s="13" t="s">
        <v>82</v>
      </c>
      <c r="AW235" s="13" t="s">
        <v>37</v>
      </c>
      <c r="AX235" s="13" t="s">
        <v>74</v>
      </c>
      <c r="AY235" s="236" t="s">
        <v>186</v>
      </c>
    </row>
    <row r="236" spans="2:65" s="12" customFormat="1" ht="13.5">
      <c r="B236" s="216"/>
      <c r="C236" s="217"/>
      <c r="D236" s="213" t="s">
        <v>197</v>
      </c>
      <c r="E236" s="218" t="s">
        <v>30</v>
      </c>
      <c r="F236" s="219" t="s">
        <v>1753</v>
      </c>
      <c r="G236" s="217"/>
      <c r="H236" s="220">
        <v>33.567</v>
      </c>
      <c r="I236" s="221"/>
      <c r="J236" s="217"/>
      <c r="K236" s="217"/>
      <c r="L236" s="222"/>
      <c r="M236" s="223"/>
      <c r="N236" s="224"/>
      <c r="O236" s="224"/>
      <c r="P236" s="224"/>
      <c r="Q236" s="224"/>
      <c r="R236" s="224"/>
      <c r="S236" s="224"/>
      <c r="T236" s="225"/>
      <c r="AT236" s="226" t="s">
        <v>197</v>
      </c>
      <c r="AU236" s="226" t="s">
        <v>84</v>
      </c>
      <c r="AV236" s="12" t="s">
        <v>84</v>
      </c>
      <c r="AW236" s="12" t="s">
        <v>37</v>
      </c>
      <c r="AX236" s="12" t="s">
        <v>74</v>
      </c>
      <c r="AY236" s="226" t="s">
        <v>186</v>
      </c>
    </row>
    <row r="237" spans="2:65" s="12" customFormat="1" ht="13.5">
      <c r="B237" s="216"/>
      <c r="C237" s="217"/>
      <c r="D237" s="213" t="s">
        <v>197</v>
      </c>
      <c r="E237" s="217"/>
      <c r="F237" s="219" t="s">
        <v>1765</v>
      </c>
      <c r="G237" s="217"/>
      <c r="H237" s="220">
        <v>63.777000000000001</v>
      </c>
      <c r="I237" s="221"/>
      <c r="J237" s="217"/>
      <c r="K237" s="217"/>
      <c r="L237" s="222"/>
      <c r="M237" s="223"/>
      <c r="N237" s="224"/>
      <c r="O237" s="224"/>
      <c r="P237" s="224"/>
      <c r="Q237" s="224"/>
      <c r="R237" s="224"/>
      <c r="S237" s="224"/>
      <c r="T237" s="225"/>
      <c r="AT237" s="226" t="s">
        <v>197</v>
      </c>
      <c r="AU237" s="226" t="s">
        <v>84</v>
      </c>
      <c r="AV237" s="12" t="s">
        <v>84</v>
      </c>
      <c r="AW237" s="12" t="s">
        <v>6</v>
      </c>
      <c r="AX237" s="12" t="s">
        <v>82</v>
      </c>
      <c r="AY237" s="226" t="s">
        <v>186</v>
      </c>
    </row>
    <row r="238" spans="2:65" s="1" customFormat="1" ht="16.5" customHeight="1">
      <c r="B238" s="41"/>
      <c r="C238" s="201" t="s">
        <v>307</v>
      </c>
      <c r="D238" s="201" t="s">
        <v>188</v>
      </c>
      <c r="E238" s="202" t="s">
        <v>717</v>
      </c>
      <c r="F238" s="203" t="s">
        <v>718</v>
      </c>
      <c r="G238" s="204" t="s">
        <v>191</v>
      </c>
      <c r="H238" s="205">
        <v>640.57000000000005</v>
      </c>
      <c r="I238" s="206"/>
      <c r="J238" s="207">
        <f>ROUND(I238*H238,2)</f>
        <v>0</v>
      </c>
      <c r="K238" s="203" t="s">
        <v>192</v>
      </c>
      <c r="L238" s="61"/>
      <c r="M238" s="208" t="s">
        <v>30</v>
      </c>
      <c r="N238" s="209" t="s">
        <v>45</v>
      </c>
      <c r="O238" s="42"/>
      <c r="P238" s="210">
        <f>O238*H238</f>
        <v>0</v>
      </c>
      <c r="Q238" s="210">
        <v>0</v>
      </c>
      <c r="R238" s="210">
        <f>Q238*H238</f>
        <v>0</v>
      </c>
      <c r="S238" s="210">
        <v>0</v>
      </c>
      <c r="T238" s="211">
        <f>S238*H238</f>
        <v>0</v>
      </c>
      <c r="AR238" s="24" t="s">
        <v>193</v>
      </c>
      <c r="AT238" s="24" t="s">
        <v>188</v>
      </c>
      <c r="AU238" s="24" t="s">
        <v>84</v>
      </c>
      <c r="AY238" s="24" t="s">
        <v>186</v>
      </c>
      <c r="BE238" s="212">
        <f>IF(N238="základní",J238,0)</f>
        <v>0</v>
      </c>
      <c r="BF238" s="212">
        <f>IF(N238="snížená",J238,0)</f>
        <v>0</v>
      </c>
      <c r="BG238" s="212">
        <f>IF(N238="zákl. přenesená",J238,0)</f>
        <v>0</v>
      </c>
      <c r="BH238" s="212">
        <f>IF(N238="sníž. přenesená",J238,0)</f>
        <v>0</v>
      </c>
      <c r="BI238" s="212">
        <f>IF(N238="nulová",J238,0)</f>
        <v>0</v>
      </c>
      <c r="BJ238" s="24" t="s">
        <v>82</v>
      </c>
      <c r="BK238" s="212">
        <f>ROUND(I238*H238,2)</f>
        <v>0</v>
      </c>
      <c r="BL238" s="24" t="s">
        <v>193</v>
      </c>
      <c r="BM238" s="24" t="s">
        <v>1663</v>
      </c>
    </row>
    <row r="239" spans="2:65" s="1" customFormat="1" ht="13.5">
      <c r="B239" s="41"/>
      <c r="C239" s="63"/>
      <c r="D239" s="213" t="s">
        <v>195</v>
      </c>
      <c r="E239" s="63"/>
      <c r="F239" s="214" t="s">
        <v>720</v>
      </c>
      <c r="G239" s="63"/>
      <c r="H239" s="63"/>
      <c r="I239" s="172"/>
      <c r="J239" s="63"/>
      <c r="K239" s="63"/>
      <c r="L239" s="61"/>
      <c r="M239" s="215"/>
      <c r="N239" s="42"/>
      <c r="O239" s="42"/>
      <c r="P239" s="42"/>
      <c r="Q239" s="42"/>
      <c r="R239" s="42"/>
      <c r="S239" s="42"/>
      <c r="T239" s="78"/>
      <c r="AT239" s="24" t="s">
        <v>195</v>
      </c>
      <c r="AU239" s="24" t="s">
        <v>84</v>
      </c>
    </row>
    <row r="240" spans="2:65" s="13" customFormat="1" ht="13.5">
      <c r="B240" s="227"/>
      <c r="C240" s="228"/>
      <c r="D240" s="213" t="s">
        <v>197</v>
      </c>
      <c r="E240" s="229" t="s">
        <v>30</v>
      </c>
      <c r="F240" s="230" t="s">
        <v>1729</v>
      </c>
      <c r="G240" s="228"/>
      <c r="H240" s="229" t="s">
        <v>30</v>
      </c>
      <c r="I240" s="231"/>
      <c r="J240" s="228"/>
      <c r="K240" s="228"/>
      <c r="L240" s="232"/>
      <c r="M240" s="233"/>
      <c r="N240" s="234"/>
      <c r="O240" s="234"/>
      <c r="P240" s="234"/>
      <c r="Q240" s="234"/>
      <c r="R240" s="234"/>
      <c r="S240" s="234"/>
      <c r="T240" s="235"/>
      <c r="AT240" s="236" t="s">
        <v>197</v>
      </c>
      <c r="AU240" s="236" t="s">
        <v>84</v>
      </c>
      <c r="AV240" s="13" t="s">
        <v>82</v>
      </c>
      <c r="AW240" s="13" t="s">
        <v>37</v>
      </c>
      <c r="AX240" s="13" t="s">
        <v>74</v>
      </c>
      <c r="AY240" s="236" t="s">
        <v>186</v>
      </c>
    </row>
    <row r="241" spans="2:65" s="12" customFormat="1" ht="13.5">
      <c r="B241" s="216"/>
      <c r="C241" s="217"/>
      <c r="D241" s="213" t="s">
        <v>197</v>
      </c>
      <c r="E241" s="218" t="s">
        <v>30</v>
      </c>
      <c r="F241" s="219" t="s">
        <v>1766</v>
      </c>
      <c r="G241" s="217"/>
      <c r="H241" s="220">
        <v>640.57000000000005</v>
      </c>
      <c r="I241" s="221"/>
      <c r="J241" s="217"/>
      <c r="K241" s="217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197</v>
      </c>
      <c r="AU241" s="226" t="s">
        <v>84</v>
      </c>
      <c r="AV241" s="12" t="s">
        <v>84</v>
      </c>
      <c r="AW241" s="12" t="s">
        <v>37</v>
      </c>
      <c r="AX241" s="12" t="s">
        <v>74</v>
      </c>
      <c r="AY241" s="226" t="s">
        <v>186</v>
      </c>
    </row>
    <row r="242" spans="2:65" s="1" customFormat="1" ht="16.5" customHeight="1">
      <c r="B242" s="41"/>
      <c r="C242" s="201" t="s">
        <v>313</v>
      </c>
      <c r="D242" s="201" t="s">
        <v>188</v>
      </c>
      <c r="E242" s="202" t="s">
        <v>1767</v>
      </c>
      <c r="F242" s="203" t="s">
        <v>1768</v>
      </c>
      <c r="G242" s="204" t="s">
        <v>191</v>
      </c>
      <c r="H242" s="205">
        <v>379.92</v>
      </c>
      <c r="I242" s="206"/>
      <c r="J242" s="207">
        <f>ROUND(I242*H242,2)</f>
        <v>0</v>
      </c>
      <c r="K242" s="203" t="s">
        <v>192</v>
      </c>
      <c r="L242" s="61"/>
      <c r="M242" s="208" t="s">
        <v>30</v>
      </c>
      <c r="N242" s="209" t="s">
        <v>45</v>
      </c>
      <c r="O242" s="42"/>
      <c r="P242" s="210">
        <f>O242*H242</f>
        <v>0</v>
      </c>
      <c r="Q242" s="210">
        <v>0</v>
      </c>
      <c r="R242" s="210">
        <f>Q242*H242</f>
        <v>0</v>
      </c>
      <c r="S242" s="210">
        <v>0</v>
      </c>
      <c r="T242" s="211">
        <f>S242*H242</f>
        <v>0</v>
      </c>
      <c r="AR242" s="24" t="s">
        <v>193</v>
      </c>
      <c r="AT242" s="24" t="s">
        <v>188</v>
      </c>
      <c r="AU242" s="24" t="s">
        <v>84</v>
      </c>
      <c r="AY242" s="24" t="s">
        <v>186</v>
      </c>
      <c r="BE242" s="212">
        <f>IF(N242="základní",J242,0)</f>
        <v>0</v>
      </c>
      <c r="BF242" s="212">
        <f>IF(N242="snížená",J242,0)</f>
        <v>0</v>
      </c>
      <c r="BG242" s="212">
        <f>IF(N242="zákl. přenesená",J242,0)</f>
        <v>0</v>
      </c>
      <c r="BH242" s="212">
        <f>IF(N242="sníž. přenesená",J242,0)</f>
        <v>0</v>
      </c>
      <c r="BI242" s="212">
        <f>IF(N242="nulová",J242,0)</f>
        <v>0</v>
      </c>
      <c r="BJ242" s="24" t="s">
        <v>82</v>
      </c>
      <c r="BK242" s="212">
        <f>ROUND(I242*H242,2)</f>
        <v>0</v>
      </c>
      <c r="BL242" s="24" t="s">
        <v>193</v>
      </c>
      <c r="BM242" s="24" t="s">
        <v>1769</v>
      </c>
    </row>
    <row r="243" spans="2:65" s="1" customFormat="1" ht="27">
      <c r="B243" s="41"/>
      <c r="C243" s="63"/>
      <c r="D243" s="213" t="s">
        <v>195</v>
      </c>
      <c r="E243" s="63"/>
      <c r="F243" s="214" t="s">
        <v>1770</v>
      </c>
      <c r="G243" s="63"/>
      <c r="H243" s="63"/>
      <c r="I243" s="172"/>
      <c r="J243" s="63"/>
      <c r="K243" s="63"/>
      <c r="L243" s="61"/>
      <c r="M243" s="215"/>
      <c r="N243" s="42"/>
      <c r="O243" s="42"/>
      <c r="P243" s="42"/>
      <c r="Q243" s="42"/>
      <c r="R243" s="42"/>
      <c r="S243" s="42"/>
      <c r="T243" s="78"/>
      <c r="AT243" s="24" t="s">
        <v>195</v>
      </c>
      <c r="AU243" s="24" t="s">
        <v>84</v>
      </c>
    </row>
    <row r="244" spans="2:65" s="13" customFormat="1" ht="13.5">
      <c r="B244" s="227"/>
      <c r="C244" s="228"/>
      <c r="D244" s="213" t="s">
        <v>197</v>
      </c>
      <c r="E244" s="229" t="s">
        <v>30</v>
      </c>
      <c r="F244" s="230" t="s">
        <v>1771</v>
      </c>
      <c r="G244" s="228"/>
      <c r="H244" s="229" t="s">
        <v>30</v>
      </c>
      <c r="I244" s="231"/>
      <c r="J244" s="228"/>
      <c r="K244" s="228"/>
      <c r="L244" s="232"/>
      <c r="M244" s="233"/>
      <c r="N244" s="234"/>
      <c r="O244" s="234"/>
      <c r="P244" s="234"/>
      <c r="Q244" s="234"/>
      <c r="R244" s="234"/>
      <c r="S244" s="234"/>
      <c r="T244" s="235"/>
      <c r="AT244" s="236" t="s">
        <v>197</v>
      </c>
      <c r="AU244" s="236" t="s">
        <v>84</v>
      </c>
      <c r="AV244" s="13" t="s">
        <v>82</v>
      </c>
      <c r="AW244" s="13" t="s">
        <v>37</v>
      </c>
      <c r="AX244" s="13" t="s">
        <v>74</v>
      </c>
      <c r="AY244" s="236" t="s">
        <v>186</v>
      </c>
    </row>
    <row r="245" spans="2:65" s="12" customFormat="1" ht="13.5">
      <c r="B245" s="216"/>
      <c r="C245" s="217"/>
      <c r="D245" s="213" t="s">
        <v>197</v>
      </c>
      <c r="E245" s="218" t="s">
        <v>30</v>
      </c>
      <c r="F245" s="219" t="s">
        <v>1772</v>
      </c>
      <c r="G245" s="217"/>
      <c r="H245" s="220">
        <v>379.92</v>
      </c>
      <c r="I245" s="221"/>
      <c r="J245" s="217"/>
      <c r="K245" s="217"/>
      <c r="L245" s="222"/>
      <c r="M245" s="223"/>
      <c r="N245" s="224"/>
      <c r="O245" s="224"/>
      <c r="P245" s="224"/>
      <c r="Q245" s="224"/>
      <c r="R245" s="224"/>
      <c r="S245" s="224"/>
      <c r="T245" s="225"/>
      <c r="AT245" s="226" t="s">
        <v>197</v>
      </c>
      <c r="AU245" s="226" t="s">
        <v>84</v>
      </c>
      <c r="AV245" s="12" t="s">
        <v>84</v>
      </c>
      <c r="AW245" s="12" t="s">
        <v>37</v>
      </c>
      <c r="AX245" s="12" t="s">
        <v>74</v>
      </c>
      <c r="AY245" s="226" t="s">
        <v>186</v>
      </c>
    </row>
    <row r="246" spans="2:65" s="11" customFormat="1" ht="29.85" customHeight="1">
      <c r="B246" s="185"/>
      <c r="C246" s="186"/>
      <c r="D246" s="187" t="s">
        <v>73</v>
      </c>
      <c r="E246" s="199" t="s">
        <v>84</v>
      </c>
      <c r="F246" s="199" t="s">
        <v>354</v>
      </c>
      <c r="G246" s="186"/>
      <c r="H246" s="186"/>
      <c r="I246" s="189"/>
      <c r="J246" s="200">
        <f>BK246</f>
        <v>0</v>
      </c>
      <c r="K246" s="186"/>
      <c r="L246" s="191"/>
      <c r="M246" s="192"/>
      <c r="N246" s="193"/>
      <c r="O246" s="193"/>
      <c r="P246" s="194">
        <f>SUM(P247:P268)</f>
        <v>0</v>
      </c>
      <c r="Q246" s="193"/>
      <c r="R246" s="194">
        <f>SUM(R247:R268)</f>
        <v>0.42081051000000003</v>
      </c>
      <c r="S246" s="193"/>
      <c r="T246" s="195">
        <f>SUM(T247:T268)</f>
        <v>0</v>
      </c>
      <c r="AR246" s="196" t="s">
        <v>82</v>
      </c>
      <c r="AT246" s="197" t="s">
        <v>73</v>
      </c>
      <c r="AU246" s="197" t="s">
        <v>82</v>
      </c>
      <c r="AY246" s="196" t="s">
        <v>186</v>
      </c>
      <c r="BK246" s="198">
        <f>SUM(BK247:BK268)</f>
        <v>0</v>
      </c>
    </row>
    <row r="247" spans="2:65" s="1" customFormat="1" ht="16.5" customHeight="1">
      <c r="B247" s="41"/>
      <c r="C247" s="201" t="s">
        <v>318</v>
      </c>
      <c r="D247" s="201" t="s">
        <v>188</v>
      </c>
      <c r="E247" s="202" t="s">
        <v>944</v>
      </c>
      <c r="F247" s="203" t="s">
        <v>945</v>
      </c>
      <c r="G247" s="204" t="s">
        <v>206</v>
      </c>
      <c r="H247" s="205">
        <v>98.15</v>
      </c>
      <c r="I247" s="206"/>
      <c r="J247" s="207">
        <f>ROUND(I247*H247,2)</f>
        <v>0</v>
      </c>
      <c r="K247" s="203" t="s">
        <v>192</v>
      </c>
      <c r="L247" s="61"/>
      <c r="M247" s="208" t="s">
        <v>30</v>
      </c>
      <c r="N247" s="209" t="s">
        <v>45</v>
      </c>
      <c r="O247" s="42"/>
      <c r="P247" s="210">
        <f>O247*H247</f>
        <v>0</v>
      </c>
      <c r="Q247" s="210">
        <v>4.8999999999999998E-4</v>
      </c>
      <c r="R247" s="210">
        <f>Q247*H247</f>
        <v>4.8093500000000004E-2</v>
      </c>
      <c r="S247" s="210">
        <v>0</v>
      </c>
      <c r="T247" s="211">
        <f>S247*H247</f>
        <v>0</v>
      </c>
      <c r="AR247" s="24" t="s">
        <v>193</v>
      </c>
      <c r="AT247" s="24" t="s">
        <v>188</v>
      </c>
      <c r="AU247" s="24" t="s">
        <v>84</v>
      </c>
      <c r="AY247" s="24" t="s">
        <v>186</v>
      </c>
      <c r="BE247" s="212">
        <f>IF(N247="základní",J247,0)</f>
        <v>0</v>
      </c>
      <c r="BF247" s="212">
        <f>IF(N247="snížená",J247,0)</f>
        <v>0</v>
      </c>
      <c r="BG247" s="212">
        <f>IF(N247="zákl. přenesená",J247,0)</f>
        <v>0</v>
      </c>
      <c r="BH247" s="212">
        <f>IF(N247="sníž. přenesená",J247,0)</f>
        <v>0</v>
      </c>
      <c r="BI247" s="212">
        <f>IF(N247="nulová",J247,0)</f>
        <v>0</v>
      </c>
      <c r="BJ247" s="24" t="s">
        <v>82</v>
      </c>
      <c r="BK247" s="212">
        <f>ROUND(I247*H247,2)</f>
        <v>0</v>
      </c>
      <c r="BL247" s="24" t="s">
        <v>193</v>
      </c>
      <c r="BM247" s="24" t="s">
        <v>1665</v>
      </c>
    </row>
    <row r="248" spans="2:65" s="1" customFormat="1" ht="13.5">
      <c r="B248" s="41"/>
      <c r="C248" s="63"/>
      <c r="D248" s="213" t="s">
        <v>195</v>
      </c>
      <c r="E248" s="63"/>
      <c r="F248" s="214" t="s">
        <v>947</v>
      </c>
      <c r="G248" s="63"/>
      <c r="H248" s="63"/>
      <c r="I248" s="172"/>
      <c r="J248" s="63"/>
      <c r="K248" s="63"/>
      <c r="L248" s="61"/>
      <c r="M248" s="215"/>
      <c r="N248" s="42"/>
      <c r="O248" s="42"/>
      <c r="P248" s="42"/>
      <c r="Q248" s="42"/>
      <c r="R248" s="42"/>
      <c r="S248" s="42"/>
      <c r="T248" s="78"/>
      <c r="AT248" s="24" t="s">
        <v>195</v>
      </c>
      <c r="AU248" s="24" t="s">
        <v>84</v>
      </c>
    </row>
    <row r="249" spans="2:65" s="13" customFormat="1" ht="13.5">
      <c r="B249" s="227"/>
      <c r="C249" s="228"/>
      <c r="D249" s="213" t="s">
        <v>197</v>
      </c>
      <c r="E249" s="229" t="s">
        <v>30</v>
      </c>
      <c r="F249" s="230" t="s">
        <v>911</v>
      </c>
      <c r="G249" s="228"/>
      <c r="H249" s="229" t="s">
        <v>30</v>
      </c>
      <c r="I249" s="231"/>
      <c r="J249" s="228"/>
      <c r="K249" s="228"/>
      <c r="L249" s="232"/>
      <c r="M249" s="233"/>
      <c r="N249" s="234"/>
      <c r="O249" s="234"/>
      <c r="P249" s="234"/>
      <c r="Q249" s="234"/>
      <c r="R249" s="234"/>
      <c r="S249" s="234"/>
      <c r="T249" s="235"/>
      <c r="AT249" s="236" t="s">
        <v>197</v>
      </c>
      <c r="AU249" s="236" t="s">
        <v>84</v>
      </c>
      <c r="AV249" s="13" t="s">
        <v>82</v>
      </c>
      <c r="AW249" s="13" t="s">
        <v>37</v>
      </c>
      <c r="AX249" s="13" t="s">
        <v>74</v>
      </c>
      <c r="AY249" s="236" t="s">
        <v>186</v>
      </c>
    </row>
    <row r="250" spans="2:65" s="12" customFormat="1" ht="13.5">
      <c r="B250" s="216"/>
      <c r="C250" s="217"/>
      <c r="D250" s="213" t="s">
        <v>197</v>
      </c>
      <c r="E250" s="218" t="s">
        <v>30</v>
      </c>
      <c r="F250" s="219" t="s">
        <v>1773</v>
      </c>
      <c r="G250" s="217"/>
      <c r="H250" s="220">
        <v>98.15</v>
      </c>
      <c r="I250" s="221"/>
      <c r="J250" s="217"/>
      <c r="K250" s="217"/>
      <c r="L250" s="222"/>
      <c r="M250" s="223"/>
      <c r="N250" s="224"/>
      <c r="O250" s="224"/>
      <c r="P250" s="224"/>
      <c r="Q250" s="224"/>
      <c r="R250" s="224"/>
      <c r="S250" s="224"/>
      <c r="T250" s="225"/>
      <c r="AT250" s="226" t="s">
        <v>197</v>
      </c>
      <c r="AU250" s="226" t="s">
        <v>84</v>
      </c>
      <c r="AV250" s="12" t="s">
        <v>84</v>
      </c>
      <c r="AW250" s="12" t="s">
        <v>37</v>
      </c>
      <c r="AX250" s="12" t="s">
        <v>74</v>
      </c>
      <c r="AY250" s="226" t="s">
        <v>186</v>
      </c>
    </row>
    <row r="251" spans="2:65" s="1" customFormat="1" ht="16.5" customHeight="1">
      <c r="B251" s="41"/>
      <c r="C251" s="201" t="s">
        <v>9</v>
      </c>
      <c r="D251" s="201" t="s">
        <v>188</v>
      </c>
      <c r="E251" s="202" t="s">
        <v>949</v>
      </c>
      <c r="F251" s="203" t="s">
        <v>950</v>
      </c>
      <c r="G251" s="204" t="s">
        <v>191</v>
      </c>
      <c r="H251" s="205">
        <v>911.45100000000002</v>
      </c>
      <c r="I251" s="206"/>
      <c r="J251" s="207">
        <f>ROUND(I251*H251,2)</f>
        <v>0</v>
      </c>
      <c r="K251" s="203" t="s">
        <v>192</v>
      </c>
      <c r="L251" s="61"/>
      <c r="M251" s="208" t="s">
        <v>30</v>
      </c>
      <c r="N251" s="209" t="s">
        <v>45</v>
      </c>
      <c r="O251" s="42"/>
      <c r="P251" s="210">
        <f>O251*H251</f>
        <v>0</v>
      </c>
      <c r="Q251" s="210">
        <v>1E-4</v>
      </c>
      <c r="R251" s="210">
        <f>Q251*H251</f>
        <v>9.1145100000000007E-2</v>
      </c>
      <c r="S251" s="210">
        <v>0</v>
      </c>
      <c r="T251" s="211">
        <f>S251*H251</f>
        <v>0</v>
      </c>
      <c r="AR251" s="24" t="s">
        <v>193</v>
      </c>
      <c r="AT251" s="24" t="s">
        <v>188</v>
      </c>
      <c r="AU251" s="24" t="s">
        <v>84</v>
      </c>
      <c r="AY251" s="24" t="s">
        <v>186</v>
      </c>
      <c r="BE251" s="212">
        <f>IF(N251="základní",J251,0)</f>
        <v>0</v>
      </c>
      <c r="BF251" s="212">
        <f>IF(N251="snížená",J251,0)</f>
        <v>0</v>
      </c>
      <c r="BG251" s="212">
        <f>IF(N251="zákl. přenesená",J251,0)</f>
        <v>0</v>
      </c>
      <c r="BH251" s="212">
        <f>IF(N251="sníž. přenesená",J251,0)</f>
        <v>0</v>
      </c>
      <c r="BI251" s="212">
        <f>IF(N251="nulová",J251,0)</f>
        <v>0</v>
      </c>
      <c r="BJ251" s="24" t="s">
        <v>82</v>
      </c>
      <c r="BK251" s="212">
        <f>ROUND(I251*H251,2)</f>
        <v>0</v>
      </c>
      <c r="BL251" s="24" t="s">
        <v>193</v>
      </c>
      <c r="BM251" s="24" t="s">
        <v>1667</v>
      </c>
    </row>
    <row r="252" spans="2:65" s="1" customFormat="1" ht="27">
      <c r="B252" s="41"/>
      <c r="C252" s="63"/>
      <c r="D252" s="213" t="s">
        <v>195</v>
      </c>
      <c r="E252" s="63"/>
      <c r="F252" s="214" t="s">
        <v>952</v>
      </c>
      <c r="G252" s="63"/>
      <c r="H252" s="63"/>
      <c r="I252" s="172"/>
      <c r="J252" s="63"/>
      <c r="K252" s="63"/>
      <c r="L252" s="61"/>
      <c r="M252" s="215"/>
      <c r="N252" s="42"/>
      <c r="O252" s="42"/>
      <c r="P252" s="42"/>
      <c r="Q252" s="42"/>
      <c r="R252" s="42"/>
      <c r="S252" s="42"/>
      <c r="T252" s="78"/>
      <c r="AT252" s="24" t="s">
        <v>195</v>
      </c>
      <c r="AU252" s="24" t="s">
        <v>84</v>
      </c>
    </row>
    <row r="253" spans="2:65" s="13" customFormat="1" ht="13.5">
      <c r="B253" s="227"/>
      <c r="C253" s="228"/>
      <c r="D253" s="213" t="s">
        <v>197</v>
      </c>
      <c r="E253" s="229" t="s">
        <v>30</v>
      </c>
      <c r="F253" s="230" t="s">
        <v>911</v>
      </c>
      <c r="G253" s="228"/>
      <c r="H253" s="229" t="s">
        <v>30</v>
      </c>
      <c r="I253" s="231"/>
      <c r="J253" s="228"/>
      <c r="K253" s="228"/>
      <c r="L253" s="232"/>
      <c r="M253" s="233"/>
      <c r="N253" s="234"/>
      <c r="O253" s="234"/>
      <c r="P253" s="234"/>
      <c r="Q253" s="234"/>
      <c r="R253" s="234"/>
      <c r="S253" s="234"/>
      <c r="T253" s="235"/>
      <c r="AT253" s="236" t="s">
        <v>197</v>
      </c>
      <c r="AU253" s="236" t="s">
        <v>84</v>
      </c>
      <c r="AV253" s="13" t="s">
        <v>82</v>
      </c>
      <c r="AW253" s="13" t="s">
        <v>37</v>
      </c>
      <c r="AX253" s="13" t="s">
        <v>74</v>
      </c>
      <c r="AY253" s="236" t="s">
        <v>186</v>
      </c>
    </row>
    <row r="254" spans="2:65" s="12" customFormat="1" ht="13.5">
      <c r="B254" s="216"/>
      <c r="C254" s="217"/>
      <c r="D254" s="213" t="s">
        <v>197</v>
      </c>
      <c r="E254" s="218" t="s">
        <v>30</v>
      </c>
      <c r="F254" s="219" t="s">
        <v>1774</v>
      </c>
      <c r="G254" s="217"/>
      <c r="H254" s="220">
        <v>235.56</v>
      </c>
      <c r="I254" s="221"/>
      <c r="J254" s="217"/>
      <c r="K254" s="217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197</v>
      </c>
      <c r="AU254" s="226" t="s">
        <v>84</v>
      </c>
      <c r="AV254" s="12" t="s">
        <v>84</v>
      </c>
      <c r="AW254" s="12" t="s">
        <v>37</v>
      </c>
      <c r="AX254" s="12" t="s">
        <v>74</v>
      </c>
      <c r="AY254" s="226" t="s">
        <v>186</v>
      </c>
    </row>
    <row r="255" spans="2:65" s="13" customFormat="1" ht="13.5">
      <c r="B255" s="227"/>
      <c r="C255" s="228"/>
      <c r="D255" s="213" t="s">
        <v>197</v>
      </c>
      <c r="E255" s="229" t="s">
        <v>30</v>
      </c>
      <c r="F255" s="230" t="s">
        <v>1508</v>
      </c>
      <c r="G255" s="228"/>
      <c r="H255" s="229" t="s">
        <v>30</v>
      </c>
      <c r="I255" s="231"/>
      <c r="J255" s="228"/>
      <c r="K255" s="228"/>
      <c r="L255" s="232"/>
      <c r="M255" s="233"/>
      <c r="N255" s="234"/>
      <c r="O255" s="234"/>
      <c r="P255" s="234"/>
      <c r="Q255" s="234"/>
      <c r="R255" s="234"/>
      <c r="S255" s="234"/>
      <c r="T255" s="235"/>
      <c r="AT255" s="236" t="s">
        <v>197</v>
      </c>
      <c r="AU255" s="236" t="s">
        <v>84</v>
      </c>
      <c r="AV255" s="13" t="s">
        <v>82</v>
      </c>
      <c r="AW255" s="13" t="s">
        <v>37</v>
      </c>
      <c r="AX255" s="13" t="s">
        <v>74</v>
      </c>
      <c r="AY255" s="236" t="s">
        <v>186</v>
      </c>
    </row>
    <row r="256" spans="2:65" s="12" customFormat="1" ht="13.5">
      <c r="B256" s="216"/>
      <c r="C256" s="217"/>
      <c r="D256" s="213" t="s">
        <v>197</v>
      </c>
      <c r="E256" s="218" t="s">
        <v>30</v>
      </c>
      <c r="F256" s="219" t="s">
        <v>1775</v>
      </c>
      <c r="G256" s="217"/>
      <c r="H256" s="220">
        <v>26</v>
      </c>
      <c r="I256" s="221"/>
      <c r="J256" s="217"/>
      <c r="K256" s="217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197</v>
      </c>
      <c r="AU256" s="226" t="s">
        <v>84</v>
      </c>
      <c r="AV256" s="12" t="s">
        <v>84</v>
      </c>
      <c r="AW256" s="12" t="s">
        <v>37</v>
      </c>
      <c r="AX256" s="12" t="s">
        <v>74</v>
      </c>
      <c r="AY256" s="226" t="s">
        <v>186</v>
      </c>
    </row>
    <row r="257" spans="2:65" s="12" customFormat="1" ht="13.5">
      <c r="B257" s="216"/>
      <c r="C257" s="217"/>
      <c r="D257" s="213" t="s">
        <v>197</v>
      </c>
      <c r="E257" s="218" t="s">
        <v>30</v>
      </c>
      <c r="F257" s="219" t="s">
        <v>1776</v>
      </c>
      <c r="G257" s="217"/>
      <c r="H257" s="220">
        <v>649.89099999999996</v>
      </c>
      <c r="I257" s="221"/>
      <c r="J257" s="217"/>
      <c r="K257" s="217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197</v>
      </c>
      <c r="AU257" s="226" t="s">
        <v>84</v>
      </c>
      <c r="AV257" s="12" t="s">
        <v>84</v>
      </c>
      <c r="AW257" s="12" t="s">
        <v>37</v>
      </c>
      <c r="AX257" s="12" t="s">
        <v>74</v>
      </c>
      <c r="AY257" s="226" t="s">
        <v>186</v>
      </c>
    </row>
    <row r="258" spans="2:65" s="1" customFormat="1" ht="25.5" customHeight="1">
      <c r="B258" s="41"/>
      <c r="C258" s="249" t="s">
        <v>326</v>
      </c>
      <c r="D258" s="249" t="s">
        <v>301</v>
      </c>
      <c r="E258" s="250" t="s">
        <v>954</v>
      </c>
      <c r="F258" s="251" t="s">
        <v>955</v>
      </c>
      <c r="G258" s="252" t="s">
        <v>191</v>
      </c>
      <c r="H258" s="253">
        <v>266.791</v>
      </c>
      <c r="I258" s="254"/>
      <c r="J258" s="255">
        <f>ROUND(I258*H258,2)</f>
        <v>0</v>
      </c>
      <c r="K258" s="251" t="s">
        <v>30</v>
      </c>
      <c r="L258" s="256"/>
      <c r="M258" s="257" t="s">
        <v>30</v>
      </c>
      <c r="N258" s="258" t="s">
        <v>45</v>
      </c>
      <c r="O258" s="42"/>
      <c r="P258" s="210">
        <f>O258*H258</f>
        <v>0</v>
      </c>
      <c r="Q258" s="210">
        <v>3.1E-4</v>
      </c>
      <c r="R258" s="210">
        <f>Q258*H258</f>
        <v>8.2705210000000001E-2</v>
      </c>
      <c r="S258" s="210">
        <v>0</v>
      </c>
      <c r="T258" s="211">
        <f>S258*H258</f>
        <v>0</v>
      </c>
      <c r="AR258" s="24" t="s">
        <v>236</v>
      </c>
      <c r="AT258" s="24" t="s">
        <v>301</v>
      </c>
      <c r="AU258" s="24" t="s">
        <v>84</v>
      </c>
      <c r="AY258" s="24" t="s">
        <v>186</v>
      </c>
      <c r="BE258" s="212">
        <f>IF(N258="základní",J258,0)</f>
        <v>0</v>
      </c>
      <c r="BF258" s="212">
        <f>IF(N258="snížená",J258,0)</f>
        <v>0</v>
      </c>
      <c r="BG258" s="212">
        <f>IF(N258="zákl. přenesená",J258,0)</f>
        <v>0</v>
      </c>
      <c r="BH258" s="212">
        <f>IF(N258="sníž. přenesená",J258,0)</f>
        <v>0</v>
      </c>
      <c r="BI258" s="212">
        <f>IF(N258="nulová",J258,0)</f>
        <v>0</v>
      </c>
      <c r="BJ258" s="24" t="s">
        <v>82</v>
      </c>
      <c r="BK258" s="212">
        <f>ROUND(I258*H258,2)</f>
        <v>0</v>
      </c>
      <c r="BL258" s="24" t="s">
        <v>193</v>
      </c>
      <c r="BM258" s="24" t="s">
        <v>1670</v>
      </c>
    </row>
    <row r="259" spans="2:65" s="1" customFormat="1" ht="27">
      <c r="B259" s="41"/>
      <c r="C259" s="63"/>
      <c r="D259" s="213" t="s">
        <v>195</v>
      </c>
      <c r="E259" s="63"/>
      <c r="F259" s="214" t="s">
        <v>955</v>
      </c>
      <c r="G259" s="63"/>
      <c r="H259" s="63"/>
      <c r="I259" s="172"/>
      <c r="J259" s="63"/>
      <c r="K259" s="63"/>
      <c r="L259" s="61"/>
      <c r="M259" s="215"/>
      <c r="N259" s="42"/>
      <c r="O259" s="42"/>
      <c r="P259" s="42"/>
      <c r="Q259" s="42"/>
      <c r="R259" s="42"/>
      <c r="S259" s="42"/>
      <c r="T259" s="78"/>
      <c r="AT259" s="24" t="s">
        <v>195</v>
      </c>
      <c r="AU259" s="24" t="s">
        <v>84</v>
      </c>
    </row>
    <row r="260" spans="2:65" s="13" customFormat="1" ht="13.5">
      <c r="B260" s="227"/>
      <c r="C260" s="228"/>
      <c r="D260" s="213" t="s">
        <v>197</v>
      </c>
      <c r="E260" s="229" t="s">
        <v>30</v>
      </c>
      <c r="F260" s="230" t="s">
        <v>911</v>
      </c>
      <c r="G260" s="228"/>
      <c r="H260" s="229" t="s">
        <v>30</v>
      </c>
      <c r="I260" s="231"/>
      <c r="J260" s="228"/>
      <c r="K260" s="228"/>
      <c r="L260" s="232"/>
      <c r="M260" s="233"/>
      <c r="N260" s="234"/>
      <c r="O260" s="234"/>
      <c r="P260" s="234"/>
      <c r="Q260" s="234"/>
      <c r="R260" s="234"/>
      <c r="S260" s="234"/>
      <c r="T260" s="235"/>
      <c r="AT260" s="236" t="s">
        <v>197</v>
      </c>
      <c r="AU260" s="236" t="s">
        <v>84</v>
      </c>
      <c r="AV260" s="13" t="s">
        <v>82</v>
      </c>
      <c r="AW260" s="13" t="s">
        <v>37</v>
      </c>
      <c r="AX260" s="13" t="s">
        <v>74</v>
      </c>
      <c r="AY260" s="236" t="s">
        <v>186</v>
      </c>
    </row>
    <row r="261" spans="2:65" s="12" customFormat="1" ht="13.5">
      <c r="B261" s="216"/>
      <c r="C261" s="217"/>
      <c r="D261" s="213" t="s">
        <v>197</v>
      </c>
      <c r="E261" s="218" t="s">
        <v>30</v>
      </c>
      <c r="F261" s="219" t="s">
        <v>1774</v>
      </c>
      <c r="G261" s="217"/>
      <c r="H261" s="220">
        <v>235.56</v>
      </c>
      <c r="I261" s="221"/>
      <c r="J261" s="217"/>
      <c r="K261" s="217"/>
      <c r="L261" s="222"/>
      <c r="M261" s="223"/>
      <c r="N261" s="224"/>
      <c r="O261" s="224"/>
      <c r="P261" s="224"/>
      <c r="Q261" s="224"/>
      <c r="R261" s="224"/>
      <c r="S261" s="224"/>
      <c r="T261" s="225"/>
      <c r="AT261" s="226" t="s">
        <v>197</v>
      </c>
      <c r="AU261" s="226" t="s">
        <v>84</v>
      </c>
      <c r="AV261" s="12" t="s">
        <v>84</v>
      </c>
      <c r="AW261" s="12" t="s">
        <v>37</v>
      </c>
      <c r="AX261" s="12" t="s">
        <v>74</v>
      </c>
      <c r="AY261" s="226" t="s">
        <v>186</v>
      </c>
    </row>
    <row r="262" spans="2:65" s="13" customFormat="1" ht="13.5">
      <c r="B262" s="227"/>
      <c r="C262" s="228"/>
      <c r="D262" s="213" t="s">
        <v>197</v>
      </c>
      <c r="E262" s="229" t="s">
        <v>30</v>
      </c>
      <c r="F262" s="230" t="s">
        <v>1508</v>
      </c>
      <c r="G262" s="228"/>
      <c r="H262" s="229" t="s">
        <v>30</v>
      </c>
      <c r="I262" s="231"/>
      <c r="J262" s="228"/>
      <c r="K262" s="228"/>
      <c r="L262" s="232"/>
      <c r="M262" s="233"/>
      <c r="N262" s="234"/>
      <c r="O262" s="234"/>
      <c r="P262" s="234"/>
      <c r="Q262" s="234"/>
      <c r="R262" s="234"/>
      <c r="S262" s="234"/>
      <c r="T262" s="235"/>
      <c r="AT262" s="236" t="s">
        <v>197</v>
      </c>
      <c r="AU262" s="236" t="s">
        <v>84</v>
      </c>
      <c r="AV262" s="13" t="s">
        <v>82</v>
      </c>
      <c r="AW262" s="13" t="s">
        <v>37</v>
      </c>
      <c r="AX262" s="13" t="s">
        <v>74</v>
      </c>
      <c r="AY262" s="236" t="s">
        <v>186</v>
      </c>
    </row>
    <row r="263" spans="2:65" s="12" customFormat="1" ht="13.5">
      <c r="B263" s="216"/>
      <c r="C263" s="217"/>
      <c r="D263" s="213" t="s">
        <v>197</v>
      </c>
      <c r="E263" s="218" t="s">
        <v>30</v>
      </c>
      <c r="F263" s="219" t="s">
        <v>1775</v>
      </c>
      <c r="G263" s="217"/>
      <c r="H263" s="220">
        <v>26</v>
      </c>
      <c r="I263" s="221"/>
      <c r="J263" s="217"/>
      <c r="K263" s="217"/>
      <c r="L263" s="222"/>
      <c r="M263" s="223"/>
      <c r="N263" s="224"/>
      <c r="O263" s="224"/>
      <c r="P263" s="224"/>
      <c r="Q263" s="224"/>
      <c r="R263" s="224"/>
      <c r="S263" s="224"/>
      <c r="T263" s="225"/>
      <c r="AT263" s="226" t="s">
        <v>197</v>
      </c>
      <c r="AU263" s="226" t="s">
        <v>84</v>
      </c>
      <c r="AV263" s="12" t="s">
        <v>84</v>
      </c>
      <c r="AW263" s="12" t="s">
        <v>37</v>
      </c>
      <c r="AX263" s="12" t="s">
        <v>74</v>
      </c>
      <c r="AY263" s="226" t="s">
        <v>186</v>
      </c>
    </row>
    <row r="264" spans="2:65" s="12" customFormat="1" ht="13.5">
      <c r="B264" s="216"/>
      <c r="C264" s="217"/>
      <c r="D264" s="213" t="s">
        <v>197</v>
      </c>
      <c r="E264" s="217"/>
      <c r="F264" s="219" t="s">
        <v>1777</v>
      </c>
      <c r="G264" s="217"/>
      <c r="H264" s="220">
        <v>266.791</v>
      </c>
      <c r="I264" s="221"/>
      <c r="J264" s="217"/>
      <c r="K264" s="217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197</v>
      </c>
      <c r="AU264" s="226" t="s">
        <v>84</v>
      </c>
      <c r="AV264" s="12" t="s">
        <v>84</v>
      </c>
      <c r="AW264" s="12" t="s">
        <v>6</v>
      </c>
      <c r="AX264" s="12" t="s">
        <v>82</v>
      </c>
      <c r="AY264" s="226" t="s">
        <v>186</v>
      </c>
    </row>
    <row r="265" spans="2:65" s="1" customFormat="1" ht="16.5" customHeight="1">
      <c r="B265" s="41"/>
      <c r="C265" s="249" t="s">
        <v>331</v>
      </c>
      <c r="D265" s="249" t="s">
        <v>301</v>
      </c>
      <c r="E265" s="250" t="s">
        <v>1560</v>
      </c>
      <c r="F265" s="251" t="s">
        <v>1561</v>
      </c>
      <c r="G265" s="252" t="s">
        <v>191</v>
      </c>
      <c r="H265" s="253">
        <v>662.88900000000001</v>
      </c>
      <c r="I265" s="254"/>
      <c r="J265" s="255">
        <f>ROUND(I265*H265,2)</f>
        <v>0</v>
      </c>
      <c r="K265" s="251" t="s">
        <v>192</v>
      </c>
      <c r="L265" s="256"/>
      <c r="M265" s="257" t="s">
        <v>30</v>
      </c>
      <c r="N265" s="258" t="s">
        <v>45</v>
      </c>
      <c r="O265" s="42"/>
      <c r="P265" s="210">
        <f>O265*H265</f>
        <v>0</v>
      </c>
      <c r="Q265" s="210">
        <v>2.9999999999999997E-4</v>
      </c>
      <c r="R265" s="210">
        <f>Q265*H265</f>
        <v>0.19886669999999998</v>
      </c>
      <c r="S265" s="210">
        <v>0</v>
      </c>
      <c r="T265" s="211">
        <f>S265*H265</f>
        <v>0</v>
      </c>
      <c r="AR265" s="24" t="s">
        <v>236</v>
      </c>
      <c r="AT265" s="24" t="s">
        <v>301</v>
      </c>
      <c r="AU265" s="24" t="s">
        <v>84</v>
      </c>
      <c r="AY265" s="24" t="s">
        <v>186</v>
      </c>
      <c r="BE265" s="212">
        <f>IF(N265="základní",J265,0)</f>
        <v>0</v>
      </c>
      <c r="BF265" s="212">
        <f>IF(N265="snížená",J265,0)</f>
        <v>0</v>
      </c>
      <c r="BG265" s="212">
        <f>IF(N265="zákl. přenesená",J265,0)</f>
        <v>0</v>
      </c>
      <c r="BH265" s="212">
        <f>IF(N265="sníž. přenesená",J265,0)</f>
        <v>0</v>
      </c>
      <c r="BI265" s="212">
        <f>IF(N265="nulová",J265,0)</f>
        <v>0</v>
      </c>
      <c r="BJ265" s="24" t="s">
        <v>82</v>
      </c>
      <c r="BK265" s="212">
        <f>ROUND(I265*H265,2)</f>
        <v>0</v>
      </c>
      <c r="BL265" s="24" t="s">
        <v>193</v>
      </c>
      <c r="BM265" s="24" t="s">
        <v>1778</v>
      </c>
    </row>
    <row r="266" spans="2:65" s="1" customFormat="1" ht="13.5">
      <c r="B266" s="41"/>
      <c r="C266" s="63"/>
      <c r="D266" s="213" t="s">
        <v>195</v>
      </c>
      <c r="E266" s="63"/>
      <c r="F266" s="214" t="s">
        <v>1561</v>
      </c>
      <c r="G266" s="63"/>
      <c r="H266" s="63"/>
      <c r="I266" s="172"/>
      <c r="J266" s="63"/>
      <c r="K266" s="63"/>
      <c r="L266" s="61"/>
      <c r="M266" s="215"/>
      <c r="N266" s="42"/>
      <c r="O266" s="42"/>
      <c r="P266" s="42"/>
      <c r="Q266" s="42"/>
      <c r="R266" s="42"/>
      <c r="S266" s="42"/>
      <c r="T266" s="78"/>
      <c r="AT266" s="24" t="s">
        <v>195</v>
      </c>
      <c r="AU266" s="24" t="s">
        <v>84</v>
      </c>
    </row>
    <row r="267" spans="2:65" s="12" customFormat="1" ht="13.5">
      <c r="B267" s="216"/>
      <c r="C267" s="217"/>
      <c r="D267" s="213" t="s">
        <v>197</v>
      </c>
      <c r="E267" s="218" t="s">
        <v>30</v>
      </c>
      <c r="F267" s="219" t="s">
        <v>1776</v>
      </c>
      <c r="G267" s="217"/>
      <c r="H267" s="220">
        <v>649.89099999999996</v>
      </c>
      <c r="I267" s="221"/>
      <c r="J267" s="217"/>
      <c r="K267" s="217"/>
      <c r="L267" s="222"/>
      <c r="M267" s="223"/>
      <c r="N267" s="224"/>
      <c r="O267" s="224"/>
      <c r="P267" s="224"/>
      <c r="Q267" s="224"/>
      <c r="R267" s="224"/>
      <c r="S267" s="224"/>
      <c r="T267" s="225"/>
      <c r="AT267" s="226" t="s">
        <v>197</v>
      </c>
      <c r="AU267" s="226" t="s">
        <v>84</v>
      </c>
      <c r="AV267" s="12" t="s">
        <v>84</v>
      </c>
      <c r="AW267" s="12" t="s">
        <v>37</v>
      </c>
      <c r="AX267" s="12" t="s">
        <v>74</v>
      </c>
      <c r="AY267" s="226" t="s">
        <v>186</v>
      </c>
    </row>
    <row r="268" spans="2:65" s="12" customFormat="1" ht="13.5">
      <c r="B268" s="216"/>
      <c r="C268" s="217"/>
      <c r="D268" s="213" t="s">
        <v>197</v>
      </c>
      <c r="E268" s="217"/>
      <c r="F268" s="219" t="s">
        <v>1779</v>
      </c>
      <c r="G268" s="217"/>
      <c r="H268" s="220">
        <v>662.88900000000001</v>
      </c>
      <c r="I268" s="221"/>
      <c r="J268" s="217"/>
      <c r="K268" s="217"/>
      <c r="L268" s="222"/>
      <c r="M268" s="223"/>
      <c r="N268" s="224"/>
      <c r="O268" s="224"/>
      <c r="P268" s="224"/>
      <c r="Q268" s="224"/>
      <c r="R268" s="224"/>
      <c r="S268" s="224"/>
      <c r="T268" s="225"/>
      <c r="AT268" s="226" t="s">
        <v>197</v>
      </c>
      <c r="AU268" s="226" t="s">
        <v>84</v>
      </c>
      <c r="AV268" s="12" t="s">
        <v>84</v>
      </c>
      <c r="AW268" s="12" t="s">
        <v>6</v>
      </c>
      <c r="AX268" s="12" t="s">
        <v>82</v>
      </c>
      <c r="AY268" s="226" t="s">
        <v>186</v>
      </c>
    </row>
    <row r="269" spans="2:65" s="11" customFormat="1" ht="29.85" customHeight="1">
      <c r="B269" s="185"/>
      <c r="C269" s="186"/>
      <c r="D269" s="187" t="s">
        <v>73</v>
      </c>
      <c r="E269" s="199" t="s">
        <v>193</v>
      </c>
      <c r="F269" s="199" t="s">
        <v>390</v>
      </c>
      <c r="G269" s="186"/>
      <c r="H269" s="186"/>
      <c r="I269" s="189"/>
      <c r="J269" s="200">
        <f>BK269</f>
        <v>0</v>
      </c>
      <c r="K269" s="186"/>
      <c r="L269" s="191"/>
      <c r="M269" s="192"/>
      <c r="N269" s="193"/>
      <c r="O269" s="193"/>
      <c r="P269" s="194">
        <f>SUM(P270:P273)</f>
        <v>0</v>
      </c>
      <c r="Q269" s="193"/>
      <c r="R269" s="194">
        <f>SUM(R270:R273)</f>
        <v>5.56831765</v>
      </c>
      <c r="S269" s="193"/>
      <c r="T269" s="195">
        <f>SUM(T270:T273)</f>
        <v>0</v>
      </c>
      <c r="AR269" s="196" t="s">
        <v>82</v>
      </c>
      <c r="AT269" s="197" t="s">
        <v>73</v>
      </c>
      <c r="AU269" s="197" t="s">
        <v>82</v>
      </c>
      <c r="AY269" s="196" t="s">
        <v>186</v>
      </c>
      <c r="BK269" s="198">
        <f>SUM(BK270:BK273)</f>
        <v>0</v>
      </c>
    </row>
    <row r="270" spans="2:65" s="1" customFormat="1" ht="16.5" customHeight="1">
      <c r="B270" s="41"/>
      <c r="C270" s="201" t="s">
        <v>337</v>
      </c>
      <c r="D270" s="201" t="s">
        <v>188</v>
      </c>
      <c r="E270" s="202" t="s">
        <v>1009</v>
      </c>
      <c r="F270" s="203" t="s">
        <v>1010</v>
      </c>
      <c r="G270" s="204" t="s">
        <v>212</v>
      </c>
      <c r="H270" s="205">
        <v>2.9449999999999998</v>
      </c>
      <c r="I270" s="206"/>
      <c r="J270" s="207">
        <f>ROUND(I270*H270,2)</f>
        <v>0</v>
      </c>
      <c r="K270" s="203" t="s">
        <v>192</v>
      </c>
      <c r="L270" s="61"/>
      <c r="M270" s="208" t="s">
        <v>30</v>
      </c>
      <c r="N270" s="209" t="s">
        <v>45</v>
      </c>
      <c r="O270" s="42"/>
      <c r="P270" s="210">
        <f>O270*H270</f>
        <v>0</v>
      </c>
      <c r="Q270" s="210">
        <v>1.8907700000000001</v>
      </c>
      <c r="R270" s="210">
        <f>Q270*H270</f>
        <v>5.56831765</v>
      </c>
      <c r="S270" s="210">
        <v>0</v>
      </c>
      <c r="T270" s="211">
        <f>S270*H270</f>
        <v>0</v>
      </c>
      <c r="AR270" s="24" t="s">
        <v>193</v>
      </c>
      <c r="AT270" s="24" t="s">
        <v>188</v>
      </c>
      <c r="AU270" s="24" t="s">
        <v>84</v>
      </c>
      <c r="AY270" s="24" t="s">
        <v>186</v>
      </c>
      <c r="BE270" s="212">
        <f>IF(N270="základní",J270,0)</f>
        <v>0</v>
      </c>
      <c r="BF270" s="212">
        <f>IF(N270="snížená",J270,0)</f>
        <v>0</v>
      </c>
      <c r="BG270" s="212">
        <f>IF(N270="zákl. přenesená",J270,0)</f>
        <v>0</v>
      </c>
      <c r="BH270" s="212">
        <f>IF(N270="sníž. přenesená",J270,0)</f>
        <v>0</v>
      </c>
      <c r="BI270" s="212">
        <f>IF(N270="nulová",J270,0)</f>
        <v>0</v>
      </c>
      <c r="BJ270" s="24" t="s">
        <v>82</v>
      </c>
      <c r="BK270" s="212">
        <f>ROUND(I270*H270,2)</f>
        <v>0</v>
      </c>
      <c r="BL270" s="24" t="s">
        <v>193</v>
      </c>
      <c r="BM270" s="24" t="s">
        <v>1674</v>
      </c>
    </row>
    <row r="271" spans="2:65" s="1" customFormat="1" ht="13.5">
      <c r="B271" s="41"/>
      <c r="C271" s="63"/>
      <c r="D271" s="213" t="s">
        <v>195</v>
      </c>
      <c r="E271" s="63"/>
      <c r="F271" s="214" t="s">
        <v>1012</v>
      </c>
      <c r="G271" s="63"/>
      <c r="H271" s="63"/>
      <c r="I271" s="172"/>
      <c r="J271" s="63"/>
      <c r="K271" s="63"/>
      <c r="L271" s="61"/>
      <c r="M271" s="215"/>
      <c r="N271" s="42"/>
      <c r="O271" s="42"/>
      <c r="P271" s="42"/>
      <c r="Q271" s="42"/>
      <c r="R271" s="42"/>
      <c r="S271" s="42"/>
      <c r="T271" s="78"/>
      <c r="AT271" s="24" t="s">
        <v>195</v>
      </c>
      <c r="AU271" s="24" t="s">
        <v>84</v>
      </c>
    </row>
    <row r="272" spans="2:65" s="13" customFormat="1" ht="13.5">
      <c r="B272" s="227"/>
      <c r="C272" s="228"/>
      <c r="D272" s="213" t="s">
        <v>197</v>
      </c>
      <c r="E272" s="229" t="s">
        <v>30</v>
      </c>
      <c r="F272" s="230" t="s">
        <v>911</v>
      </c>
      <c r="G272" s="228"/>
      <c r="H272" s="229" t="s">
        <v>30</v>
      </c>
      <c r="I272" s="231"/>
      <c r="J272" s="228"/>
      <c r="K272" s="228"/>
      <c r="L272" s="232"/>
      <c r="M272" s="233"/>
      <c r="N272" s="234"/>
      <c r="O272" s="234"/>
      <c r="P272" s="234"/>
      <c r="Q272" s="234"/>
      <c r="R272" s="234"/>
      <c r="S272" s="234"/>
      <c r="T272" s="235"/>
      <c r="AT272" s="236" t="s">
        <v>197</v>
      </c>
      <c r="AU272" s="236" t="s">
        <v>84</v>
      </c>
      <c r="AV272" s="13" t="s">
        <v>82</v>
      </c>
      <c r="AW272" s="13" t="s">
        <v>37</v>
      </c>
      <c r="AX272" s="13" t="s">
        <v>74</v>
      </c>
      <c r="AY272" s="236" t="s">
        <v>186</v>
      </c>
    </row>
    <row r="273" spans="2:65" s="12" customFormat="1" ht="13.5">
      <c r="B273" s="216"/>
      <c r="C273" s="217"/>
      <c r="D273" s="213" t="s">
        <v>197</v>
      </c>
      <c r="E273" s="218" t="s">
        <v>30</v>
      </c>
      <c r="F273" s="219" t="s">
        <v>1780</v>
      </c>
      <c r="G273" s="217"/>
      <c r="H273" s="220">
        <v>2.9449999999999998</v>
      </c>
      <c r="I273" s="221"/>
      <c r="J273" s="217"/>
      <c r="K273" s="217"/>
      <c r="L273" s="222"/>
      <c r="M273" s="223"/>
      <c r="N273" s="224"/>
      <c r="O273" s="224"/>
      <c r="P273" s="224"/>
      <c r="Q273" s="224"/>
      <c r="R273" s="224"/>
      <c r="S273" s="224"/>
      <c r="T273" s="225"/>
      <c r="AT273" s="226" t="s">
        <v>197</v>
      </c>
      <c r="AU273" s="226" t="s">
        <v>84</v>
      </c>
      <c r="AV273" s="12" t="s">
        <v>84</v>
      </c>
      <c r="AW273" s="12" t="s">
        <v>37</v>
      </c>
      <c r="AX273" s="12" t="s">
        <v>74</v>
      </c>
      <c r="AY273" s="226" t="s">
        <v>186</v>
      </c>
    </row>
    <row r="274" spans="2:65" s="11" customFormat="1" ht="29.85" customHeight="1">
      <c r="B274" s="185"/>
      <c r="C274" s="186"/>
      <c r="D274" s="187" t="s">
        <v>73</v>
      </c>
      <c r="E274" s="199" t="s">
        <v>216</v>
      </c>
      <c r="F274" s="199" t="s">
        <v>397</v>
      </c>
      <c r="G274" s="186"/>
      <c r="H274" s="186"/>
      <c r="I274" s="189"/>
      <c r="J274" s="200">
        <f>BK274</f>
        <v>0</v>
      </c>
      <c r="K274" s="186"/>
      <c r="L274" s="191"/>
      <c r="M274" s="192"/>
      <c r="N274" s="193"/>
      <c r="O274" s="193"/>
      <c r="P274" s="194">
        <f>SUM(P275:P298)</f>
        <v>0</v>
      </c>
      <c r="Q274" s="193"/>
      <c r="R274" s="194">
        <f>SUM(R275:R298)</f>
        <v>106.00779148000001</v>
      </c>
      <c r="S274" s="193"/>
      <c r="T274" s="195">
        <f>SUM(T275:T298)</f>
        <v>0</v>
      </c>
      <c r="AR274" s="196" t="s">
        <v>82</v>
      </c>
      <c r="AT274" s="197" t="s">
        <v>73</v>
      </c>
      <c r="AU274" s="197" t="s">
        <v>82</v>
      </c>
      <c r="AY274" s="196" t="s">
        <v>186</v>
      </c>
      <c r="BK274" s="198">
        <f>SUM(BK275:BK298)</f>
        <v>0</v>
      </c>
    </row>
    <row r="275" spans="2:65" s="1" customFormat="1" ht="16.5" customHeight="1">
      <c r="B275" s="41"/>
      <c r="C275" s="201" t="s">
        <v>342</v>
      </c>
      <c r="D275" s="201" t="s">
        <v>188</v>
      </c>
      <c r="E275" s="202" t="s">
        <v>1676</v>
      </c>
      <c r="F275" s="203" t="s">
        <v>1677</v>
      </c>
      <c r="G275" s="204" t="s">
        <v>191</v>
      </c>
      <c r="H275" s="205">
        <v>649.89099999999996</v>
      </c>
      <c r="I275" s="206"/>
      <c r="J275" s="207">
        <f>ROUND(I275*H275,2)</f>
        <v>0</v>
      </c>
      <c r="K275" s="203" t="s">
        <v>192</v>
      </c>
      <c r="L275" s="61"/>
      <c r="M275" s="208" t="s">
        <v>30</v>
      </c>
      <c r="N275" s="209" t="s">
        <v>45</v>
      </c>
      <c r="O275" s="42"/>
      <c r="P275" s="210">
        <f>O275*H275</f>
        <v>0</v>
      </c>
      <c r="Q275" s="210">
        <v>0</v>
      </c>
      <c r="R275" s="210">
        <f>Q275*H275</f>
        <v>0</v>
      </c>
      <c r="S275" s="210">
        <v>0</v>
      </c>
      <c r="T275" s="211">
        <f>S275*H275</f>
        <v>0</v>
      </c>
      <c r="AR275" s="24" t="s">
        <v>193</v>
      </c>
      <c r="AT275" s="24" t="s">
        <v>188</v>
      </c>
      <c r="AU275" s="24" t="s">
        <v>84</v>
      </c>
      <c r="AY275" s="24" t="s">
        <v>186</v>
      </c>
      <c r="BE275" s="212">
        <f>IF(N275="základní",J275,0)</f>
        <v>0</v>
      </c>
      <c r="BF275" s="212">
        <f>IF(N275="snížená",J275,0)</f>
        <v>0</v>
      </c>
      <c r="BG275" s="212">
        <f>IF(N275="zákl. přenesená",J275,0)</f>
        <v>0</v>
      </c>
      <c r="BH275" s="212">
        <f>IF(N275="sníž. přenesená",J275,0)</f>
        <v>0</v>
      </c>
      <c r="BI275" s="212">
        <f>IF(N275="nulová",J275,0)</f>
        <v>0</v>
      </c>
      <c r="BJ275" s="24" t="s">
        <v>82</v>
      </c>
      <c r="BK275" s="212">
        <f>ROUND(I275*H275,2)</f>
        <v>0</v>
      </c>
      <c r="BL275" s="24" t="s">
        <v>193</v>
      </c>
      <c r="BM275" s="24" t="s">
        <v>1781</v>
      </c>
    </row>
    <row r="276" spans="2:65" s="1" customFormat="1" ht="27">
      <c r="B276" s="41"/>
      <c r="C276" s="63"/>
      <c r="D276" s="213" t="s">
        <v>195</v>
      </c>
      <c r="E276" s="63"/>
      <c r="F276" s="214" t="s">
        <v>1679</v>
      </c>
      <c r="G276" s="63"/>
      <c r="H276" s="63"/>
      <c r="I276" s="172"/>
      <c r="J276" s="63"/>
      <c r="K276" s="63"/>
      <c r="L276" s="61"/>
      <c r="M276" s="215"/>
      <c r="N276" s="42"/>
      <c r="O276" s="42"/>
      <c r="P276" s="42"/>
      <c r="Q276" s="42"/>
      <c r="R276" s="42"/>
      <c r="S276" s="42"/>
      <c r="T276" s="78"/>
      <c r="AT276" s="24" t="s">
        <v>195</v>
      </c>
      <c r="AU276" s="24" t="s">
        <v>84</v>
      </c>
    </row>
    <row r="277" spans="2:65" s="1" customFormat="1" ht="27">
      <c r="B277" s="41"/>
      <c r="C277" s="63"/>
      <c r="D277" s="213" t="s">
        <v>241</v>
      </c>
      <c r="E277" s="63"/>
      <c r="F277" s="248" t="s">
        <v>1680</v>
      </c>
      <c r="G277" s="63"/>
      <c r="H277" s="63"/>
      <c r="I277" s="172"/>
      <c r="J277" s="63"/>
      <c r="K277" s="63"/>
      <c r="L277" s="61"/>
      <c r="M277" s="215"/>
      <c r="N277" s="42"/>
      <c r="O277" s="42"/>
      <c r="P277" s="42"/>
      <c r="Q277" s="42"/>
      <c r="R277" s="42"/>
      <c r="S277" s="42"/>
      <c r="T277" s="78"/>
      <c r="AT277" s="24" t="s">
        <v>241</v>
      </c>
      <c r="AU277" s="24" t="s">
        <v>84</v>
      </c>
    </row>
    <row r="278" spans="2:65" s="12" customFormat="1" ht="13.5">
      <c r="B278" s="216"/>
      <c r="C278" s="217"/>
      <c r="D278" s="213" t="s">
        <v>197</v>
      </c>
      <c r="E278" s="218" t="s">
        <v>30</v>
      </c>
      <c r="F278" s="219" t="s">
        <v>1782</v>
      </c>
      <c r="G278" s="217"/>
      <c r="H278" s="220">
        <v>649.89099999999996</v>
      </c>
      <c r="I278" s="221"/>
      <c r="J278" s="217"/>
      <c r="K278" s="217"/>
      <c r="L278" s="222"/>
      <c r="M278" s="223"/>
      <c r="N278" s="224"/>
      <c r="O278" s="224"/>
      <c r="P278" s="224"/>
      <c r="Q278" s="224"/>
      <c r="R278" s="224"/>
      <c r="S278" s="224"/>
      <c r="T278" s="225"/>
      <c r="AT278" s="226" t="s">
        <v>197</v>
      </c>
      <c r="AU278" s="226" t="s">
        <v>84</v>
      </c>
      <c r="AV278" s="12" t="s">
        <v>84</v>
      </c>
      <c r="AW278" s="12" t="s">
        <v>37</v>
      </c>
      <c r="AX278" s="12" t="s">
        <v>74</v>
      </c>
      <c r="AY278" s="226" t="s">
        <v>186</v>
      </c>
    </row>
    <row r="279" spans="2:65" s="1" customFormat="1" ht="16.5" customHeight="1">
      <c r="B279" s="41"/>
      <c r="C279" s="201" t="s">
        <v>348</v>
      </c>
      <c r="D279" s="201" t="s">
        <v>188</v>
      </c>
      <c r="E279" s="202" t="s">
        <v>1682</v>
      </c>
      <c r="F279" s="203" t="s">
        <v>1683</v>
      </c>
      <c r="G279" s="204" t="s">
        <v>191</v>
      </c>
      <c r="H279" s="205">
        <v>649.89099999999996</v>
      </c>
      <c r="I279" s="206"/>
      <c r="J279" s="207">
        <f>ROUND(I279*H279,2)</f>
        <v>0</v>
      </c>
      <c r="K279" s="203" t="s">
        <v>30</v>
      </c>
      <c r="L279" s="61"/>
      <c r="M279" s="208" t="s">
        <v>30</v>
      </c>
      <c r="N279" s="209" t="s">
        <v>45</v>
      </c>
      <c r="O279" s="42"/>
      <c r="P279" s="210">
        <f>O279*H279</f>
        <v>0</v>
      </c>
      <c r="Q279" s="210">
        <v>0</v>
      </c>
      <c r="R279" s="210">
        <f>Q279*H279</f>
        <v>0</v>
      </c>
      <c r="S279" s="210">
        <v>0</v>
      </c>
      <c r="T279" s="211">
        <f>S279*H279</f>
        <v>0</v>
      </c>
      <c r="AR279" s="24" t="s">
        <v>193</v>
      </c>
      <c r="AT279" s="24" t="s">
        <v>188</v>
      </c>
      <c r="AU279" s="24" t="s">
        <v>84</v>
      </c>
      <c r="AY279" s="24" t="s">
        <v>186</v>
      </c>
      <c r="BE279" s="212">
        <f>IF(N279="základní",J279,0)</f>
        <v>0</v>
      </c>
      <c r="BF279" s="212">
        <f>IF(N279="snížená",J279,0)</f>
        <v>0</v>
      </c>
      <c r="BG279" s="212">
        <f>IF(N279="zákl. přenesená",J279,0)</f>
        <v>0</v>
      </c>
      <c r="BH279" s="212">
        <f>IF(N279="sníž. přenesená",J279,0)</f>
        <v>0</v>
      </c>
      <c r="BI279" s="212">
        <f>IF(N279="nulová",J279,0)</f>
        <v>0</v>
      </c>
      <c r="BJ279" s="24" t="s">
        <v>82</v>
      </c>
      <c r="BK279" s="212">
        <f>ROUND(I279*H279,2)</f>
        <v>0</v>
      </c>
      <c r="BL279" s="24" t="s">
        <v>193</v>
      </c>
      <c r="BM279" s="24" t="s">
        <v>1783</v>
      </c>
    </row>
    <row r="280" spans="2:65" s="1" customFormat="1" ht="13.5">
      <c r="B280" s="41"/>
      <c r="C280" s="63"/>
      <c r="D280" s="213" t="s">
        <v>195</v>
      </c>
      <c r="E280" s="63"/>
      <c r="F280" s="214" t="s">
        <v>1683</v>
      </c>
      <c r="G280" s="63"/>
      <c r="H280" s="63"/>
      <c r="I280" s="172"/>
      <c r="J280" s="63"/>
      <c r="K280" s="63"/>
      <c r="L280" s="61"/>
      <c r="M280" s="215"/>
      <c r="N280" s="42"/>
      <c r="O280" s="42"/>
      <c r="P280" s="42"/>
      <c r="Q280" s="42"/>
      <c r="R280" s="42"/>
      <c r="S280" s="42"/>
      <c r="T280" s="78"/>
      <c r="AT280" s="24" t="s">
        <v>195</v>
      </c>
      <c r="AU280" s="24" t="s">
        <v>84</v>
      </c>
    </row>
    <row r="281" spans="2:65" s="12" customFormat="1" ht="13.5">
      <c r="B281" s="216"/>
      <c r="C281" s="217"/>
      <c r="D281" s="213" t="s">
        <v>197</v>
      </c>
      <c r="E281" s="218" t="s">
        <v>30</v>
      </c>
      <c r="F281" s="219" t="s">
        <v>1782</v>
      </c>
      <c r="G281" s="217"/>
      <c r="H281" s="220">
        <v>649.89099999999996</v>
      </c>
      <c r="I281" s="221"/>
      <c r="J281" s="217"/>
      <c r="K281" s="217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197</v>
      </c>
      <c r="AU281" s="226" t="s">
        <v>84</v>
      </c>
      <c r="AV281" s="12" t="s">
        <v>84</v>
      </c>
      <c r="AW281" s="12" t="s">
        <v>37</v>
      </c>
      <c r="AX281" s="12" t="s">
        <v>74</v>
      </c>
      <c r="AY281" s="226" t="s">
        <v>186</v>
      </c>
    </row>
    <row r="282" spans="2:65" s="1" customFormat="1" ht="16.5" customHeight="1">
      <c r="B282" s="41"/>
      <c r="C282" s="201" t="s">
        <v>355</v>
      </c>
      <c r="D282" s="201" t="s">
        <v>188</v>
      </c>
      <c r="E282" s="202" t="s">
        <v>1685</v>
      </c>
      <c r="F282" s="203" t="s">
        <v>1686</v>
      </c>
      <c r="G282" s="204" t="s">
        <v>191</v>
      </c>
      <c r="H282" s="205">
        <v>649.89099999999996</v>
      </c>
      <c r="I282" s="206"/>
      <c r="J282" s="207">
        <f>ROUND(I282*H282,2)</f>
        <v>0</v>
      </c>
      <c r="K282" s="203" t="s">
        <v>192</v>
      </c>
      <c r="L282" s="61"/>
      <c r="M282" s="208" t="s">
        <v>30</v>
      </c>
      <c r="N282" s="209" t="s">
        <v>45</v>
      </c>
      <c r="O282" s="42"/>
      <c r="P282" s="210">
        <f>O282*H282</f>
        <v>0</v>
      </c>
      <c r="Q282" s="210">
        <v>0</v>
      </c>
      <c r="R282" s="210">
        <f>Q282*H282</f>
        <v>0</v>
      </c>
      <c r="S282" s="210">
        <v>0</v>
      </c>
      <c r="T282" s="211">
        <f>S282*H282</f>
        <v>0</v>
      </c>
      <c r="AR282" s="24" t="s">
        <v>193</v>
      </c>
      <c r="AT282" s="24" t="s">
        <v>188</v>
      </c>
      <c r="AU282" s="24" t="s">
        <v>84</v>
      </c>
      <c r="AY282" s="24" t="s">
        <v>186</v>
      </c>
      <c r="BE282" s="212">
        <f>IF(N282="základní",J282,0)</f>
        <v>0</v>
      </c>
      <c r="BF282" s="212">
        <f>IF(N282="snížená",J282,0)</f>
        <v>0</v>
      </c>
      <c r="BG282" s="212">
        <f>IF(N282="zákl. přenesená",J282,0)</f>
        <v>0</v>
      </c>
      <c r="BH282" s="212">
        <f>IF(N282="sníž. přenesená",J282,0)</f>
        <v>0</v>
      </c>
      <c r="BI282" s="212">
        <f>IF(N282="nulová",J282,0)</f>
        <v>0</v>
      </c>
      <c r="BJ282" s="24" t="s">
        <v>82</v>
      </c>
      <c r="BK282" s="212">
        <f>ROUND(I282*H282,2)</f>
        <v>0</v>
      </c>
      <c r="BL282" s="24" t="s">
        <v>193</v>
      </c>
      <c r="BM282" s="24" t="s">
        <v>1784</v>
      </c>
    </row>
    <row r="283" spans="2:65" s="1" customFormat="1" ht="27">
      <c r="B283" s="41"/>
      <c r="C283" s="63"/>
      <c r="D283" s="213" t="s">
        <v>195</v>
      </c>
      <c r="E283" s="63"/>
      <c r="F283" s="214" t="s">
        <v>1688</v>
      </c>
      <c r="G283" s="63"/>
      <c r="H283" s="63"/>
      <c r="I283" s="172"/>
      <c r="J283" s="63"/>
      <c r="K283" s="63"/>
      <c r="L283" s="61"/>
      <c r="M283" s="215"/>
      <c r="N283" s="42"/>
      <c r="O283" s="42"/>
      <c r="P283" s="42"/>
      <c r="Q283" s="42"/>
      <c r="R283" s="42"/>
      <c r="S283" s="42"/>
      <c r="T283" s="78"/>
      <c r="AT283" s="24" t="s">
        <v>195</v>
      </c>
      <c r="AU283" s="24" t="s">
        <v>84</v>
      </c>
    </row>
    <row r="284" spans="2:65" s="12" customFormat="1" ht="13.5">
      <c r="B284" s="216"/>
      <c r="C284" s="217"/>
      <c r="D284" s="213" t="s">
        <v>197</v>
      </c>
      <c r="E284" s="218" t="s">
        <v>30</v>
      </c>
      <c r="F284" s="219" t="s">
        <v>1782</v>
      </c>
      <c r="G284" s="217"/>
      <c r="H284" s="220">
        <v>649.89099999999996</v>
      </c>
      <c r="I284" s="221"/>
      <c r="J284" s="217"/>
      <c r="K284" s="217"/>
      <c r="L284" s="222"/>
      <c r="M284" s="223"/>
      <c r="N284" s="224"/>
      <c r="O284" s="224"/>
      <c r="P284" s="224"/>
      <c r="Q284" s="224"/>
      <c r="R284" s="224"/>
      <c r="S284" s="224"/>
      <c r="T284" s="225"/>
      <c r="AT284" s="226" t="s">
        <v>197</v>
      </c>
      <c r="AU284" s="226" t="s">
        <v>84</v>
      </c>
      <c r="AV284" s="12" t="s">
        <v>84</v>
      </c>
      <c r="AW284" s="12" t="s">
        <v>37</v>
      </c>
      <c r="AX284" s="12" t="s">
        <v>74</v>
      </c>
      <c r="AY284" s="226" t="s">
        <v>186</v>
      </c>
    </row>
    <row r="285" spans="2:65" s="1" customFormat="1" ht="16.5" customHeight="1">
      <c r="B285" s="41"/>
      <c r="C285" s="201" t="s">
        <v>361</v>
      </c>
      <c r="D285" s="201" t="s">
        <v>188</v>
      </c>
      <c r="E285" s="202" t="s">
        <v>1689</v>
      </c>
      <c r="F285" s="203" t="s">
        <v>1690</v>
      </c>
      <c r="G285" s="204" t="s">
        <v>191</v>
      </c>
      <c r="H285" s="205">
        <v>649.89099999999996</v>
      </c>
      <c r="I285" s="206"/>
      <c r="J285" s="207">
        <f>ROUND(I285*H285,2)</f>
        <v>0</v>
      </c>
      <c r="K285" s="203" t="s">
        <v>192</v>
      </c>
      <c r="L285" s="61"/>
      <c r="M285" s="208" t="s">
        <v>30</v>
      </c>
      <c r="N285" s="209" t="s">
        <v>45</v>
      </c>
      <c r="O285" s="42"/>
      <c r="P285" s="210">
        <f>O285*H285</f>
        <v>0</v>
      </c>
      <c r="Q285" s="210">
        <v>0</v>
      </c>
      <c r="R285" s="210">
        <f>Q285*H285</f>
        <v>0</v>
      </c>
      <c r="S285" s="210">
        <v>0</v>
      </c>
      <c r="T285" s="211">
        <f>S285*H285</f>
        <v>0</v>
      </c>
      <c r="AR285" s="24" t="s">
        <v>193</v>
      </c>
      <c r="AT285" s="24" t="s">
        <v>188</v>
      </c>
      <c r="AU285" s="24" t="s">
        <v>84</v>
      </c>
      <c r="AY285" s="24" t="s">
        <v>186</v>
      </c>
      <c r="BE285" s="212">
        <f>IF(N285="základní",J285,0)</f>
        <v>0</v>
      </c>
      <c r="BF285" s="212">
        <f>IF(N285="snížená",J285,0)</f>
        <v>0</v>
      </c>
      <c r="BG285" s="212">
        <f>IF(N285="zákl. přenesená",J285,0)</f>
        <v>0</v>
      </c>
      <c r="BH285" s="212">
        <f>IF(N285="sníž. přenesená",J285,0)</f>
        <v>0</v>
      </c>
      <c r="BI285" s="212">
        <f>IF(N285="nulová",J285,0)</f>
        <v>0</v>
      </c>
      <c r="BJ285" s="24" t="s">
        <v>82</v>
      </c>
      <c r="BK285" s="212">
        <f>ROUND(I285*H285,2)</f>
        <v>0</v>
      </c>
      <c r="BL285" s="24" t="s">
        <v>193</v>
      </c>
      <c r="BM285" s="24" t="s">
        <v>1785</v>
      </c>
    </row>
    <row r="286" spans="2:65" s="1" customFormat="1" ht="27">
      <c r="B286" s="41"/>
      <c r="C286" s="63"/>
      <c r="D286" s="213" t="s">
        <v>195</v>
      </c>
      <c r="E286" s="63"/>
      <c r="F286" s="214" t="s">
        <v>1692</v>
      </c>
      <c r="G286" s="63"/>
      <c r="H286" s="63"/>
      <c r="I286" s="172"/>
      <c r="J286" s="63"/>
      <c r="K286" s="63"/>
      <c r="L286" s="61"/>
      <c r="M286" s="215"/>
      <c r="N286" s="42"/>
      <c r="O286" s="42"/>
      <c r="P286" s="42"/>
      <c r="Q286" s="42"/>
      <c r="R286" s="42"/>
      <c r="S286" s="42"/>
      <c r="T286" s="78"/>
      <c r="AT286" s="24" t="s">
        <v>195</v>
      </c>
      <c r="AU286" s="24" t="s">
        <v>84</v>
      </c>
    </row>
    <row r="287" spans="2:65" s="12" customFormat="1" ht="13.5">
      <c r="B287" s="216"/>
      <c r="C287" s="217"/>
      <c r="D287" s="213" t="s">
        <v>197</v>
      </c>
      <c r="E287" s="218" t="s">
        <v>30</v>
      </c>
      <c r="F287" s="219" t="s">
        <v>1782</v>
      </c>
      <c r="G287" s="217"/>
      <c r="H287" s="220">
        <v>649.89099999999996</v>
      </c>
      <c r="I287" s="221"/>
      <c r="J287" s="217"/>
      <c r="K287" s="217"/>
      <c r="L287" s="222"/>
      <c r="M287" s="223"/>
      <c r="N287" s="224"/>
      <c r="O287" s="224"/>
      <c r="P287" s="224"/>
      <c r="Q287" s="224"/>
      <c r="R287" s="224"/>
      <c r="S287" s="224"/>
      <c r="T287" s="225"/>
      <c r="AT287" s="226" t="s">
        <v>197</v>
      </c>
      <c r="AU287" s="226" t="s">
        <v>84</v>
      </c>
      <c r="AV287" s="12" t="s">
        <v>84</v>
      </c>
      <c r="AW287" s="12" t="s">
        <v>37</v>
      </c>
      <c r="AX287" s="12" t="s">
        <v>74</v>
      </c>
      <c r="AY287" s="226" t="s">
        <v>186</v>
      </c>
    </row>
    <row r="288" spans="2:65" s="1" customFormat="1" ht="16.5" customHeight="1">
      <c r="B288" s="41"/>
      <c r="C288" s="201" t="s">
        <v>366</v>
      </c>
      <c r="D288" s="201" t="s">
        <v>188</v>
      </c>
      <c r="E288" s="202" t="s">
        <v>1693</v>
      </c>
      <c r="F288" s="203" t="s">
        <v>1694</v>
      </c>
      <c r="G288" s="204" t="s">
        <v>191</v>
      </c>
      <c r="H288" s="205">
        <v>649.89099999999996</v>
      </c>
      <c r="I288" s="206"/>
      <c r="J288" s="207">
        <f>ROUND(I288*H288,2)</f>
        <v>0</v>
      </c>
      <c r="K288" s="203" t="s">
        <v>192</v>
      </c>
      <c r="L288" s="61"/>
      <c r="M288" s="208" t="s">
        <v>30</v>
      </c>
      <c r="N288" s="209" t="s">
        <v>45</v>
      </c>
      <c r="O288" s="42"/>
      <c r="P288" s="210">
        <f>O288*H288</f>
        <v>0</v>
      </c>
      <c r="Q288" s="210">
        <v>0</v>
      </c>
      <c r="R288" s="210">
        <f>Q288*H288</f>
        <v>0</v>
      </c>
      <c r="S288" s="210">
        <v>0</v>
      </c>
      <c r="T288" s="211">
        <f>S288*H288</f>
        <v>0</v>
      </c>
      <c r="AR288" s="24" t="s">
        <v>193</v>
      </c>
      <c r="AT288" s="24" t="s">
        <v>188</v>
      </c>
      <c r="AU288" s="24" t="s">
        <v>84</v>
      </c>
      <c r="AY288" s="24" t="s">
        <v>186</v>
      </c>
      <c r="BE288" s="212">
        <f>IF(N288="základní",J288,0)</f>
        <v>0</v>
      </c>
      <c r="BF288" s="212">
        <f>IF(N288="snížená",J288,0)</f>
        <v>0</v>
      </c>
      <c r="BG288" s="212">
        <f>IF(N288="zákl. přenesená",J288,0)</f>
        <v>0</v>
      </c>
      <c r="BH288" s="212">
        <f>IF(N288="sníž. přenesená",J288,0)</f>
        <v>0</v>
      </c>
      <c r="BI288" s="212">
        <f>IF(N288="nulová",J288,0)</f>
        <v>0</v>
      </c>
      <c r="BJ288" s="24" t="s">
        <v>82</v>
      </c>
      <c r="BK288" s="212">
        <f>ROUND(I288*H288,2)</f>
        <v>0</v>
      </c>
      <c r="BL288" s="24" t="s">
        <v>193</v>
      </c>
      <c r="BM288" s="24" t="s">
        <v>1786</v>
      </c>
    </row>
    <row r="289" spans="2:65" s="1" customFormat="1" ht="27">
      <c r="B289" s="41"/>
      <c r="C289" s="63"/>
      <c r="D289" s="213" t="s">
        <v>195</v>
      </c>
      <c r="E289" s="63"/>
      <c r="F289" s="214" t="s">
        <v>1696</v>
      </c>
      <c r="G289" s="63"/>
      <c r="H289" s="63"/>
      <c r="I289" s="172"/>
      <c r="J289" s="63"/>
      <c r="K289" s="63"/>
      <c r="L289" s="61"/>
      <c r="M289" s="215"/>
      <c r="N289" s="42"/>
      <c r="O289" s="42"/>
      <c r="P289" s="42"/>
      <c r="Q289" s="42"/>
      <c r="R289" s="42"/>
      <c r="S289" s="42"/>
      <c r="T289" s="78"/>
      <c r="AT289" s="24" t="s">
        <v>195</v>
      </c>
      <c r="AU289" s="24" t="s">
        <v>84</v>
      </c>
    </row>
    <row r="290" spans="2:65" s="12" customFormat="1" ht="13.5">
      <c r="B290" s="216"/>
      <c r="C290" s="217"/>
      <c r="D290" s="213" t="s">
        <v>197</v>
      </c>
      <c r="E290" s="218" t="s">
        <v>30</v>
      </c>
      <c r="F290" s="219" t="s">
        <v>1782</v>
      </c>
      <c r="G290" s="217"/>
      <c r="H290" s="220">
        <v>649.89099999999996</v>
      </c>
      <c r="I290" s="221"/>
      <c r="J290" s="217"/>
      <c r="K290" s="217"/>
      <c r="L290" s="222"/>
      <c r="M290" s="223"/>
      <c r="N290" s="224"/>
      <c r="O290" s="224"/>
      <c r="P290" s="224"/>
      <c r="Q290" s="224"/>
      <c r="R290" s="224"/>
      <c r="S290" s="224"/>
      <c r="T290" s="225"/>
      <c r="AT290" s="226" t="s">
        <v>197</v>
      </c>
      <c r="AU290" s="226" t="s">
        <v>84</v>
      </c>
      <c r="AV290" s="12" t="s">
        <v>84</v>
      </c>
      <c r="AW290" s="12" t="s">
        <v>37</v>
      </c>
      <c r="AX290" s="12" t="s">
        <v>74</v>
      </c>
      <c r="AY290" s="226" t="s">
        <v>186</v>
      </c>
    </row>
    <row r="291" spans="2:65" s="1" customFormat="1" ht="16.5" customHeight="1">
      <c r="B291" s="41"/>
      <c r="C291" s="201" t="s">
        <v>372</v>
      </c>
      <c r="D291" s="201" t="s">
        <v>188</v>
      </c>
      <c r="E291" s="202" t="s">
        <v>1697</v>
      </c>
      <c r="F291" s="203" t="s">
        <v>1787</v>
      </c>
      <c r="G291" s="204" t="s">
        <v>1129</v>
      </c>
      <c r="H291" s="205">
        <v>1</v>
      </c>
      <c r="I291" s="206"/>
      <c r="J291" s="207">
        <f>ROUND(I291*H291,2)</f>
        <v>0</v>
      </c>
      <c r="K291" s="203" t="s">
        <v>30</v>
      </c>
      <c r="L291" s="61"/>
      <c r="M291" s="208" t="s">
        <v>30</v>
      </c>
      <c r="N291" s="209" t="s">
        <v>45</v>
      </c>
      <c r="O291" s="42"/>
      <c r="P291" s="210">
        <f>O291*H291</f>
        <v>0</v>
      </c>
      <c r="Q291" s="210">
        <v>0.54347999999999996</v>
      </c>
      <c r="R291" s="210">
        <f>Q291*H291</f>
        <v>0.54347999999999996</v>
      </c>
      <c r="S291" s="210">
        <v>0</v>
      </c>
      <c r="T291" s="211">
        <f>S291*H291</f>
        <v>0</v>
      </c>
      <c r="AR291" s="24" t="s">
        <v>193</v>
      </c>
      <c r="AT291" s="24" t="s">
        <v>188</v>
      </c>
      <c r="AU291" s="24" t="s">
        <v>84</v>
      </c>
      <c r="AY291" s="24" t="s">
        <v>186</v>
      </c>
      <c r="BE291" s="212">
        <f>IF(N291="základní",J291,0)</f>
        <v>0</v>
      </c>
      <c r="BF291" s="212">
        <f>IF(N291="snížená",J291,0)</f>
        <v>0</v>
      </c>
      <c r="BG291" s="212">
        <f>IF(N291="zákl. přenesená",J291,0)</f>
        <v>0</v>
      </c>
      <c r="BH291" s="212">
        <f>IF(N291="sníž. přenesená",J291,0)</f>
        <v>0</v>
      </c>
      <c r="BI291" s="212">
        <f>IF(N291="nulová",J291,0)</f>
        <v>0</v>
      </c>
      <c r="BJ291" s="24" t="s">
        <v>82</v>
      </c>
      <c r="BK291" s="212">
        <f>ROUND(I291*H291,2)</f>
        <v>0</v>
      </c>
      <c r="BL291" s="24" t="s">
        <v>193</v>
      </c>
      <c r="BM291" s="24" t="s">
        <v>1788</v>
      </c>
    </row>
    <row r="292" spans="2:65" s="1" customFormat="1" ht="13.5">
      <c r="B292" s="41"/>
      <c r="C292" s="63"/>
      <c r="D292" s="213" t="s">
        <v>195</v>
      </c>
      <c r="E292" s="63"/>
      <c r="F292" s="214" t="s">
        <v>1787</v>
      </c>
      <c r="G292" s="63"/>
      <c r="H292" s="63"/>
      <c r="I292" s="172"/>
      <c r="J292" s="63"/>
      <c r="K292" s="63"/>
      <c r="L292" s="61"/>
      <c r="M292" s="215"/>
      <c r="N292" s="42"/>
      <c r="O292" s="42"/>
      <c r="P292" s="42"/>
      <c r="Q292" s="42"/>
      <c r="R292" s="42"/>
      <c r="S292" s="42"/>
      <c r="T292" s="78"/>
      <c r="AT292" s="24" t="s">
        <v>195</v>
      </c>
      <c r="AU292" s="24" t="s">
        <v>84</v>
      </c>
    </row>
    <row r="293" spans="2:65" s="1" customFormat="1" ht="16.5" customHeight="1">
      <c r="B293" s="41"/>
      <c r="C293" s="201" t="s">
        <v>379</v>
      </c>
      <c r="D293" s="201" t="s">
        <v>188</v>
      </c>
      <c r="E293" s="202" t="s">
        <v>1700</v>
      </c>
      <c r="F293" s="203" t="s">
        <v>1701</v>
      </c>
      <c r="G293" s="204" t="s">
        <v>191</v>
      </c>
      <c r="H293" s="205">
        <v>1299.7819999999999</v>
      </c>
      <c r="I293" s="206"/>
      <c r="J293" s="207">
        <f>ROUND(I293*H293,2)</f>
        <v>0</v>
      </c>
      <c r="K293" s="203" t="s">
        <v>30</v>
      </c>
      <c r="L293" s="61"/>
      <c r="M293" s="208" t="s">
        <v>30</v>
      </c>
      <c r="N293" s="209" t="s">
        <v>45</v>
      </c>
      <c r="O293" s="42"/>
      <c r="P293" s="210">
        <f>O293*H293</f>
        <v>0</v>
      </c>
      <c r="Q293" s="210">
        <v>7.3440000000000005E-2</v>
      </c>
      <c r="R293" s="210">
        <f>Q293*H293</f>
        <v>95.455990080000007</v>
      </c>
      <c r="S293" s="210">
        <v>0</v>
      </c>
      <c r="T293" s="211">
        <f>S293*H293</f>
        <v>0</v>
      </c>
      <c r="AR293" s="24" t="s">
        <v>193</v>
      </c>
      <c r="AT293" s="24" t="s">
        <v>188</v>
      </c>
      <c r="AU293" s="24" t="s">
        <v>84</v>
      </c>
      <c r="AY293" s="24" t="s">
        <v>186</v>
      </c>
      <c r="BE293" s="212">
        <f>IF(N293="základní",J293,0)</f>
        <v>0</v>
      </c>
      <c r="BF293" s="212">
        <f>IF(N293="snížená",J293,0)</f>
        <v>0</v>
      </c>
      <c r="BG293" s="212">
        <f>IF(N293="zákl. přenesená",J293,0)</f>
        <v>0</v>
      </c>
      <c r="BH293" s="212">
        <f>IF(N293="sníž. přenesená",J293,0)</f>
        <v>0</v>
      </c>
      <c r="BI293" s="212">
        <f>IF(N293="nulová",J293,0)</f>
        <v>0</v>
      </c>
      <c r="BJ293" s="24" t="s">
        <v>82</v>
      </c>
      <c r="BK293" s="212">
        <f>ROUND(I293*H293,2)</f>
        <v>0</v>
      </c>
      <c r="BL293" s="24" t="s">
        <v>193</v>
      </c>
      <c r="BM293" s="24" t="s">
        <v>1789</v>
      </c>
    </row>
    <row r="294" spans="2:65" s="1" customFormat="1" ht="13.5">
      <c r="B294" s="41"/>
      <c r="C294" s="63"/>
      <c r="D294" s="213" t="s">
        <v>195</v>
      </c>
      <c r="E294" s="63"/>
      <c r="F294" s="214" t="s">
        <v>1703</v>
      </c>
      <c r="G294" s="63"/>
      <c r="H294" s="63"/>
      <c r="I294" s="172"/>
      <c r="J294" s="63"/>
      <c r="K294" s="63"/>
      <c r="L294" s="61"/>
      <c r="M294" s="215"/>
      <c r="N294" s="42"/>
      <c r="O294" s="42"/>
      <c r="P294" s="42"/>
      <c r="Q294" s="42"/>
      <c r="R294" s="42"/>
      <c r="S294" s="42"/>
      <c r="T294" s="78"/>
      <c r="AT294" s="24" t="s">
        <v>195</v>
      </c>
      <c r="AU294" s="24" t="s">
        <v>84</v>
      </c>
    </row>
    <row r="295" spans="2:65" s="12" customFormat="1" ht="13.5">
      <c r="B295" s="216"/>
      <c r="C295" s="217"/>
      <c r="D295" s="213" t="s">
        <v>197</v>
      </c>
      <c r="E295" s="218" t="s">
        <v>30</v>
      </c>
      <c r="F295" s="219" t="s">
        <v>1790</v>
      </c>
      <c r="G295" s="217"/>
      <c r="H295" s="220">
        <v>1299.7819999999999</v>
      </c>
      <c r="I295" s="221"/>
      <c r="J295" s="217"/>
      <c r="K295" s="217"/>
      <c r="L295" s="222"/>
      <c r="M295" s="223"/>
      <c r="N295" s="224"/>
      <c r="O295" s="224"/>
      <c r="P295" s="224"/>
      <c r="Q295" s="224"/>
      <c r="R295" s="224"/>
      <c r="S295" s="224"/>
      <c r="T295" s="225"/>
      <c r="AT295" s="226" t="s">
        <v>197</v>
      </c>
      <c r="AU295" s="226" t="s">
        <v>84</v>
      </c>
      <c r="AV295" s="12" t="s">
        <v>84</v>
      </c>
      <c r="AW295" s="12" t="s">
        <v>37</v>
      </c>
      <c r="AX295" s="12" t="s">
        <v>74</v>
      </c>
      <c r="AY295" s="226" t="s">
        <v>186</v>
      </c>
    </row>
    <row r="296" spans="2:65" s="1" customFormat="1" ht="25.5" customHeight="1">
      <c r="B296" s="41"/>
      <c r="C296" s="201" t="s">
        <v>384</v>
      </c>
      <c r="D296" s="201" t="s">
        <v>188</v>
      </c>
      <c r="E296" s="202" t="s">
        <v>1705</v>
      </c>
      <c r="F296" s="203" t="s">
        <v>1791</v>
      </c>
      <c r="G296" s="204" t="s">
        <v>191</v>
      </c>
      <c r="H296" s="205">
        <v>649.89099999999996</v>
      </c>
      <c r="I296" s="206"/>
      <c r="J296" s="207">
        <f>ROUND(I296*H296,2)</f>
        <v>0</v>
      </c>
      <c r="K296" s="203" t="s">
        <v>30</v>
      </c>
      <c r="L296" s="61"/>
      <c r="M296" s="208" t="s">
        <v>30</v>
      </c>
      <c r="N296" s="209" t="s">
        <v>45</v>
      </c>
      <c r="O296" s="42"/>
      <c r="P296" s="210">
        <f>O296*H296</f>
        <v>0</v>
      </c>
      <c r="Q296" s="210">
        <v>1.54E-2</v>
      </c>
      <c r="R296" s="210">
        <f>Q296*H296</f>
        <v>10.0083214</v>
      </c>
      <c r="S296" s="210">
        <v>0</v>
      </c>
      <c r="T296" s="211">
        <f>S296*H296</f>
        <v>0</v>
      </c>
      <c r="AR296" s="24" t="s">
        <v>193</v>
      </c>
      <c r="AT296" s="24" t="s">
        <v>188</v>
      </c>
      <c r="AU296" s="24" t="s">
        <v>84</v>
      </c>
      <c r="AY296" s="24" t="s">
        <v>186</v>
      </c>
      <c r="BE296" s="212">
        <f>IF(N296="základní",J296,0)</f>
        <v>0</v>
      </c>
      <c r="BF296" s="212">
        <f>IF(N296="snížená",J296,0)</f>
        <v>0</v>
      </c>
      <c r="BG296" s="212">
        <f>IF(N296="zákl. přenesená",J296,0)</f>
        <v>0</v>
      </c>
      <c r="BH296" s="212">
        <f>IF(N296="sníž. přenesená",J296,0)</f>
        <v>0</v>
      </c>
      <c r="BI296" s="212">
        <f>IF(N296="nulová",J296,0)</f>
        <v>0</v>
      </c>
      <c r="BJ296" s="24" t="s">
        <v>82</v>
      </c>
      <c r="BK296" s="212">
        <f>ROUND(I296*H296,2)</f>
        <v>0</v>
      </c>
      <c r="BL296" s="24" t="s">
        <v>193</v>
      </c>
      <c r="BM296" s="24" t="s">
        <v>1792</v>
      </c>
    </row>
    <row r="297" spans="2:65" s="1" customFormat="1" ht="27">
      <c r="B297" s="41"/>
      <c r="C297" s="63"/>
      <c r="D297" s="213" t="s">
        <v>195</v>
      </c>
      <c r="E297" s="63"/>
      <c r="F297" s="214" t="s">
        <v>1791</v>
      </c>
      <c r="G297" s="63"/>
      <c r="H297" s="63"/>
      <c r="I297" s="172"/>
      <c r="J297" s="63"/>
      <c r="K297" s="63"/>
      <c r="L297" s="61"/>
      <c r="M297" s="215"/>
      <c r="N297" s="42"/>
      <c r="O297" s="42"/>
      <c r="P297" s="42"/>
      <c r="Q297" s="42"/>
      <c r="R297" s="42"/>
      <c r="S297" s="42"/>
      <c r="T297" s="78"/>
      <c r="AT297" s="24" t="s">
        <v>195</v>
      </c>
      <c r="AU297" s="24" t="s">
        <v>84</v>
      </c>
    </row>
    <row r="298" spans="2:65" s="12" customFormat="1" ht="13.5">
      <c r="B298" s="216"/>
      <c r="C298" s="217"/>
      <c r="D298" s="213" t="s">
        <v>197</v>
      </c>
      <c r="E298" s="218" t="s">
        <v>30</v>
      </c>
      <c r="F298" s="219" t="s">
        <v>1782</v>
      </c>
      <c r="G298" s="217"/>
      <c r="H298" s="220">
        <v>649.89099999999996</v>
      </c>
      <c r="I298" s="221"/>
      <c r="J298" s="217"/>
      <c r="K298" s="217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197</v>
      </c>
      <c r="AU298" s="226" t="s">
        <v>84</v>
      </c>
      <c r="AV298" s="12" t="s">
        <v>84</v>
      </c>
      <c r="AW298" s="12" t="s">
        <v>37</v>
      </c>
      <c r="AX298" s="12" t="s">
        <v>74</v>
      </c>
      <c r="AY298" s="226" t="s">
        <v>186</v>
      </c>
    </row>
    <row r="299" spans="2:65" s="11" customFormat="1" ht="29.85" customHeight="1">
      <c r="B299" s="185"/>
      <c r="C299" s="186"/>
      <c r="D299" s="187" t="s">
        <v>73</v>
      </c>
      <c r="E299" s="199" t="s">
        <v>243</v>
      </c>
      <c r="F299" s="199" t="s">
        <v>1582</v>
      </c>
      <c r="G299" s="186"/>
      <c r="H299" s="186"/>
      <c r="I299" s="189"/>
      <c r="J299" s="200">
        <f>BK299</f>
        <v>0</v>
      </c>
      <c r="K299" s="186"/>
      <c r="L299" s="191"/>
      <c r="M299" s="192"/>
      <c r="N299" s="193"/>
      <c r="O299" s="193"/>
      <c r="P299" s="194">
        <f>SUM(P300:P307)</f>
        <v>0</v>
      </c>
      <c r="Q299" s="193"/>
      <c r="R299" s="194">
        <f>SUM(R300:R307)</f>
        <v>20.649260800000004</v>
      </c>
      <c r="S299" s="193"/>
      <c r="T299" s="195">
        <f>SUM(T300:T307)</f>
        <v>0</v>
      </c>
      <c r="AR299" s="196" t="s">
        <v>82</v>
      </c>
      <c r="AT299" s="197" t="s">
        <v>73</v>
      </c>
      <c r="AU299" s="197" t="s">
        <v>82</v>
      </c>
      <c r="AY299" s="196" t="s">
        <v>186</v>
      </c>
      <c r="BK299" s="198">
        <f>SUM(BK300:BK307)</f>
        <v>0</v>
      </c>
    </row>
    <row r="300" spans="2:65" s="1" customFormat="1" ht="25.5" customHeight="1">
      <c r="B300" s="41"/>
      <c r="C300" s="201" t="s">
        <v>391</v>
      </c>
      <c r="D300" s="201" t="s">
        <v>188</v>
      </c>
      <c r="E300" s="202" t="s">
        <v>1583</v>
      </c>
      <c r="F300" s="203" t="s">
        <v>1584</v>
      </c>
      <c r="G300" s="204" t="s">
        <v>206</v>
      </c>
      <c r="H300" s="205">
        <v>87.29</v>
      </c>
      <c r="I300" s="206"/>
      <c r="J300" s="207">
        <f>ROUND(I300*H300,2)</f>
        <v>0</v>
      </c>
      <c r="K300" s="203" t="s">
        <v>192</v>
      </c>
      <c r="L300" s="61"/>
      <c r="M300" s="208" t="s">
        <v>30</v>
      </c>
      <c r="N300" s="209" t="s">
        <v>45</v>
      </c>
      <c r="O300" s="42"/>
      <c r="P300" s="210">
        <f>O300*H300</f>
        <v>0</v>
      </c>
      <c r="Q300" s="210">
        <v>0.15540000000000001</v>
      </c>
      <c r="R300" s="210">
        <f>Q300*H300</f>
        <v>13.564866000000002</v>
      </c>
      <c r="S300" s="210">
        <v>0</v>
      </c>
      <c r="T300" s="211">
        <f>S300*H300</f>
        <v>0</v>
      </c>
      <c r="AR300" s="24" t="s">
        <v>193</v>
      </c>
      <c r="AT300" s="24" t="s">
        <v>188</v>
      </c>
      <c r="AU300" s="24" t="s">
        <v>84</v>
      </c>
      <c r="AY300" s="24" t="s">
        <v>186</v>
      </c>
      <c r="BE300" s="212">
        <f>IF(N300="základní",J300,0)</f>
        <v>0</v>
      </c>
      <c r="BF300" s="212">
        <f>IF(N300="snížená",J300,0)</f>
        <v>0</v>
      </c>
      <c r="BG300" s="212">
        <f>IF(N300="zákl. přenesená",J300,0)</f>
        <v>0</v>
      </c>
      <c r="BH300" s="212">
        <f>IF(N300="sníž. přenesená",J300,0)</f>
        <v>0</v>
      </c>
      <c r="BI300" s="212">
        <f>IF(N300="nulová",J300,0)</f>
        <v>0</v>
      </c>
      <c r="BJ300" s="24" t="s">
        <v>82</v>
      </c>
      <c r="BK300" s="212">
        <f>ROUND(I300*H300,2)</f>
        <v>0</v>
      </c>
      <c r="BL300" s="24" t="s">
        <v>193</v>
      </c>
      <c r="BM300" s="24" t="s">
        <v>1793</v>
      </c>
    </row>
    <row r="301" spans="2:65" s="1" customFormat="1" ht="27">
      <c r="B301" s="41"/>
      <c r="C301" s="63"/>
      <c r="D301" s="213" t="s">
        <v>195</v>
      </c>
      <c r="E301" s="63"/>
      <c r="F301" s="214" t="s">
        <v>1586</v>
      </c>
      <c r="G301" s="63"/>
      <c r="H301" s="63"/>
      <c r="I301" s="172"/>
      <c r="J301" s="63"/>
      <c r="K301" s="63"/>
      <c r="L301" s="61"/>
      <c r="M301" s="215"/>
      <c r="N301" s="42"/>
      <c r="O301" s="42"/>
      <c r="P301" s="42"/>
      <c r="Q301" s="42"/>
      <c r="R301" s="42"/>
      <c r="S301" s="42"/>
      <c r="T301" s="78"/>
      <c r="AT301" s="24" t="s">
        <v>195</v>
      </c>
      <c r="AU301" s="24" t="s">
        <v>84</v>
      </c>
    </row>
    <row r="302" spans="2:65" s="12" customFormat="1" ht="13.5">
      <c r="B302" s="216"/>
      <c r="C302" s="217"/>
      <c r="D302" s="213" t="s">
        <v>197</v>
      </c>
      <c r="E302" s="218" t="s">
        <v>30</v>
      </c>
      <c r="F302" s="219" t="s">
        <v>1794</v>
      </c>
      <c r="G302" s="217"/>
      <c r="H302" s="220">
        <v>87.29</v>
      </c>
      <c r="I302" s="221"/>
      <c r="J302" s="217"/>
      <c r="K302" s="217"/>
      <c r="L302" s="222"/>
      <c r="M302" s="223"/>
      <c r="N302" s="224"/>
      <c r="O302" s="224"/>
      <c r="P302" s="224"/>
      <c r="Q302" s="224"/>
      <c r="R302" s="224"/>
      <c r="S302" s="224"/>
      <c r="T302" s="225"/>
      <c r="AT302" s="226" t="s">
        <v>197</v>
      </c>
      <c r="AU302" s="226" t="s">
        <v>84</v>
      </c>
      <c r="AV302" s="12" t="s">
        <v>84</v>
      </c>
      <c r="AW302" s="12" t="s">
        <v>37</v>
      </c>
      <c r="AX302" s="12" t="s">
        <v>82</v>
      </c>
      <c r="AY302" s="226" t="s">
        <v>186</v>
      </c>
    </row>
    <row r="303" spans="2:65" s="1" customFormat="1" ht="16.5" customHeight="1">
      <c r="B303" s="41"/>
      <c r="C303" s="249" t="s">
        <v>398</v>
      </c>
      <c r="D303" s="249" t="s">
        <v>301</v>
      </c>
      <c r="E303" s="250" t="s">
        <v>1588</v>
      </c>
      <c r="F303" s="251" t="s">
        <v>1589</v>
      </c>
      <c r="G303" s="252" t="s">
        <v>206</v>
      </c>
      <c r="H303" s="253">
        <v>87.29</v>
      </c>
      <c r="I303" s="254"/>
      <c r="J303" s="255">
        <f>ROUND(I303*H303,2)</f>
        <v>0</v>
      </c>
      <c r="K303" s="251" t="s">
        <v>192</v>
      </c>
      <c r="L303" s="256"/>
      <c r="M303" s="257" t="s">
        <v>30</v>
      </c>
      <c r="N303" s="258" t="s">
        <v>45</v>
      </c>
      <c r="O303" s="42"/>
      <c r="P303" s="210">
        <f>O303*H303</f>
        <v>0</v>
      </c>
      <c r="Q303" s="210">
        <v>2.8000000000000001E-2</v>
      </c>
      <c r="R303" s="210">
        <f>Q303*H303</f>
        <v>2.4441200000000003</v>
      </c>
      <c r="S303" s="210">
        <v>0</v>
      </c>
      <c r="T303" s="211">
        <f>S303*H303</f>
        <v>0</v>
      </c>
      <c r="AR303" s="24" t="s">
        <v>236</v>
      </c>
      <c r="AT303" s="24" t="s">
        <v>301</v>
      </c>
      <c r="AU303" s="24" t="s">
        <v>84</v>
      </c>
      <c r="AY303" s="24" t="s">
        <v>186</v>
      </c>
      <c r="BE303" s="212">
        <f>IF(N303="základní",J303,0)</f>
        <v>0</v>
      </c>
      <c r="BF303" s="212">
        <f>IF(N303="snížená",J303,0)</f>
        <v>0</v>
      </c>
      <c r="BG303" s="212">
        <f>IF(N303="zákl. přenesená",J303,0)</f>
        <v>0</v>
      </c>
      <c r="BH303" s="212">
        <f>IF(N303="sníž. přenesená",J303,0)</f>
        <v>0</v>
      </c>
      <c r="BI303" s="212">
        <f>IF(N303="nulová",J303,0)</f>
        <v>0</v>
      </c>
      <c r="BJ303" s="24" t="s">
        <v>82</v>
      </c>
      <c r="BK303" s="212">
        <f>ROUND(I303*H303,2)</f>
        <v>0</v>
      </c>
      <c r="BL303" s="24" t="s">
        <v>193</v>
      </c>
      <c r="BM303" s="24" t="s">
        <v>1795</v>
      </c>
    </row>
    <row r="304" spans="2:65" s="1" customFormat="1" ht="13.5">
      <c r="B304" s="41"/>
      <c r="C304" s="63"/>
      <c r="D304" s="213" t="s">
        <v>195</v>
      </c>
      <c r="E304" s="63"/>
      <c r="F304" s="214" t="s">
        <v>1589</v>
      </c>
      <c r="G304" s="63"/>
      <c r="H304" s="63"/>
      <c r="I304" s="172"/>
      <c r="J304" s="63"/>
      <c r="K304" s="63"/>
      <c r="L304" s="61"/>
      <c r="M304" s="215"/>
      <c r="N304" s="42"/>
      <c r="O304" s="42"/>
      <c r="P304" s="42"/>
      <c r="Q304" s="42"/>
      <c r="R304" s="42"/>
      <c r="S304" s="42"/>
      <c r="T304" s="78"/>
      <c r="AT304" s="24" t="s">
        <v>195</v>
      </c>
      <c r="AU304" s="24" t="s">
        <v>84</v>
      </c>
    </row>
    <row r="305" spans="2:65" s="1" customFormat="1" ht="25.5" customHeight="1">
      <c r="B305" s="41"/>
      <c r="C305" s="201" t="s">
        <v>404</v>
      </c>
      <c r="D305" s="201" t="s">
        <v>188</v>
      </c>
      <c r="E305" s="202" t="s">
        <v>1711</v>
      </c>
      <c r="F305" s="203" t="s">
        <v>1712</v>
      </c>
      <c r="G305" s="204" t="s">
        <v>206</v>
      </c>
      <c r="H305" s="205">
        <v>53.62</v>
      </c>
      <c r="I305" s="206"/>
      <c r="J305" s="207">
        <f>ROUND(I305*H305,2)</f>
        <v>0</v>
      </c>
      <c r="K305" s="203" t="s">
        <v>192</v>
      </c>
      <c r="L305" s="61"/>
      <c r="M305" s="208" t="s">
        <v>30</v>
      </c>
      <c r="N305" s="209" t="s">
        <v>45</v>
      </c>
      <c r="O305" s="42"/>
      <c r="P305" s="210">
        <f>O305*H305</f>
        <v>0</v>
      </c>
      <c r="Q305" s="210">
        <v>8.6540000000000006E-2</v>
      </c>
      <c r="R305" s="210">
        <f>Q305*H305</f>
        <v>4.6402748000000003</v>
      </c>
      <c r="S305" s="210">
        <v>0</v>
      </c>
      <c r="T305" s="211">
        <f>S305*H305</f>
        <v>0</v>
      </c>
      <c r="AR305" s="24" t="s">
        <v>193</v>
      </c>
      <c r="AT305" s="24" t="s">
        <v>188</v>
      </c>
      <c r="AU305" s="24" t="s">
        <v>84</v>
      </c>
      <c r="AY305" s="24" t="s">
        <v>186</v>
      </c>
      <c r="BE305" s="212">
        <f>IF(N305="základní",J305,0)</f>
        <v>0</v>
      </c>
      <c r="BF305" s="212">
        <f>IF(N305="snížená",J305,0)</f>
        <v>0</v>
      </c>
      <c r="BG305" s="212">
        <f>IF(N305="zákl. přenesená",J305,0)</f>
        <v>0</v>
      </c>
      <c r="BH305" s="212">
        <f>IF(N305="sníž. přenesená",J305,0)</f>
        <v>0</v>
      </c>
      <c r="BI305" s="212">
        <f>IF(N305="nulová",J305,0)</f>
        <v>0</v>
      </c>
      <c r="BJ305" s="24" t="s">
        <v>82</v>
      </c>
      <c r="BK305" s="212">
        <f>ROUND(I305*H305,2)</f>
        <v>0</v>
      </c>
      <c r="BL305" s="24" t="s">
        <v>193</v>
      </c>
      <c r="BM305" s="24" t="s">
        <v>1796</v>
      </c>
    </row>
    <row r="306" spans="2:65" s="1" customFormat="1" ht="27">
      <c r="B306" s="41"/>
      <c r="C306" s="63"/>
      <c r="D306" s="213" t="s">
        <v>195</v>
      </c>
      <c r="E306" s="63"/>
      <c r="F306" s="214" t="s">
        <v>1714</v>
      </c>
      <c r="G306" s="63"/>
      <c r="H306" s="63"/>
      <c r="I306" s="172"/>
      <c r="J306" s="63"/>
      <c r="K306" s="63"/>
      <c r="L306" s="61"/>
      <c r="M306" s="215"/>
      <c r="N306" s="42"/>
      <c r="O306" s="42"/>
      <c r="P306" s="42"/>
      <c r="Q306" s="42"/>
      <c r="R306" s="42"/>
      <c r="S306" s="42"/>
      <c r="T306" s="78"/>
      <c r="AT306" s="24" t="s">
        <v>195</v>
      </c>
      <c r="AU306" s="24" t="s">
        <v>84</v>
      </c>
    </row>
    <row r="307" spans="2:65" s="12" customFormat="1" ht="13.5">
      <c r="B307" s="216"/>
      <c r="C307" s="217"/>
      <c r="D307" s="213" t="s">
        <v>197</v>
      </c>
      <c r="E307" s="218" t="s">
        <v>30</v>
      </c>
      <c r="F307" s="219" t="s">
        <v>1797</v>
      </c>
      <c r="G307" s="217"/>
      <c r="H307" s="220">
        <v>53.62</v>
      </c>
      <c r="I307" s="221"/>
      <c r="J307" s="217"/>
      <c r="K307" s="217"/>
      <c r="L307" s="222"/>
      <c r="M307" s="223"/>
      <c r="N307" s="224"/>
      <c r="O307" s="224"/>
      <c r="P307" s="224"/>
      <c r="Q307" s="224"/>
      <c r="R307" s="224"/>
      <c r="S307" s="224"/>
      <c r="T307" s="225"/>
      <c r="AT307" s="226" t="s">
        <v>197</v>
      </c>
      <c r="AU307" s="226" t="s">
        <v>84</v>
      </c>
      <c r="AV307" s="12" t="s">
        <v>84</v>
      </c>
      <c r="AW307" s="12" t="s">
        <v>37</v>
      </c>
      <c r="AX307" s="12" t="s">
        <v>82</v>
      </c>
      <c r="AY307" s="226" t="s">
        <v>186</v>
      </c>
    </row>
    <row r="308" spans="2:65" s="11" customFormat="1" ht="29.85" customHeight="1">
      <c r="B308" s="185"/>
      <c r="C308" s="186"/>
      <c r="D308" s="187" t="s">
        <v>73</v>
      </c>
      <c r="E308" s="199" t="s">
        <v>609</v>
      </c>
      <c r="F308" s="199" t="s">
        <v>610</v>
      </c>
      <c r="G308" s="186"/>
      <c r="H308" s="186"/>
      <c r="I308" s="189"/>
      <c r="J308" s="200">
        <f>BK308</f>
        <v>0</v>
      </c>
      <c r="K308" s="186"/>
      <c r="L308" s="191"/>
      <c r="M308" s="192"/>
      <c r="N308" s="193"/>
      <c r="O308" s="193"/>
      <c r="P308" s="194">
        <f>SUM(P309:P310)</f>
        <v>0</v>
      </c>
      <c r="Q308" s="193"/>
      <c r="R308" s="194">
        <f>SUM(R309:R310)</f>
        <v>0</v>
      </c>
      <c r="S308" s="193"/>
      <c r="T308" s="195">
        <f>SUM(T309:T310)</f>
        <v>0</v>
      </c>
      <c r="AR308" s="196" t="s">
        <v>82</v>
      </c>
      <c r="AT308" s="197" t="s">
        <v>73</v>
      </c>
      <c r="AU308" s="197" t="s">
        <v>82</v>
      </c>
      <c r="AY308" s="196" t="s">
        <v>186</v>
      </c>
      <c r="BK308" s="198">
        <f>SUM(BK309:BK310)</f>
        <v>0</v>
      </c>
    </row>
    <row r="309" spans="2:65" s="1" customFormat="1" ht="16.5" customHeight="1">
      <c r="B309" s="41"/>
      <c r="C309" s="201" t="s">
        <v>410</v>
      </c>
      <c r="D309" s="201" t="s">
        <v>188</v>
      </c>
      <c r="E309" s="202" t="s">
        <v>1591</v>
      </c>
      <c r="F309" s="203" t="s">
        <v>1592</v>
      </c>
      <c r="G309" s="204" t="s">
        <v>304</v>
      </c>
      <c r="H309" s="205">
        <v>132.64599999999999</v>
      </c>
      <c r="I309" s="206"/>
      <c r="J309" s="207">
        <f>ROUND(I309*H309,2)</f>
        <v>0</v>
      </c>
      <c r="K309" s="203" t="s">
        <v>192</v>
      </c>
      <c r="L309" s="61"/>
      <c r="M309" s="208" t="s">
        <v>30</v>
      </c>
      <c r="N309" s="209" t="s">
        <v>45</v>
      </c>
      <c r="O309" s="42"/>
      <c r="P309" s="210">
        <f>O309*H309</f>
        <v>0</v>
      </c>
      <c r="Q309" s="210">
        <v>0</v>
      </c>
      <c r="R309" s="210">
        <f>Q309*H309</f>
        <v>0</v>
      </c>
      <c r="S309" s="210">
        <v>0</v>
      </c>
      <c r="T309" s="211">
        <f>S309*H309</f>
        <v>0</v>
      </c>
      <c r="AR309" s="24" t="s">
        <v>193</v>
      </c>
      <c r="AT309" s="24" t="s">
        <v>188</v>
      </c>
      <c r="AU309" s="24" t="s">
        <v>84</v>
      </c>
      <c r="AY309" s="24" t="s">
        <v>186</v>
      </c>
      <c r="BE309" s="212">
        <f>IF(N309="základní",J309,0)</f>
        <v>0</v>
      </c>
      <c r="BF309" s="212">
        <f>IF(N309="snížená",J309,0)</f>
        <v>0</v>
      </c>
      <c r="BG309" s="212">
        <f>IF(N309="zákl. přenesená",J309,0)</f>
        <v>0</v>
      </c>
      <c r="BH309" s="212">
        <f>IF(N309="sníž. přenesená",J309,0)</f>
        <v>0</v>
      </c>
      <c r="BI309" s="212">
        <f>IF(N309="nulová",J309,0)</f>
        <v>0</v>
      </c>
      <c r="BJ309" s="24" t="s">
        <v>82</v>
      </c>
      <c r="BK309" s="212">
        <f>ROUND(I309*H309,2)</f>
        <v>0</v>
      </c>
      <c r="BL309" s="24" t="s">
        <v>193</v>
      </c>
      <c r="BM309" s="24" t="s">
        <v>1798</v>
      </c>
    </row>
    <row r="310" spans="2:65" s="1" customFormat="1" ht="13.5">
      <c r="B310" s="41"/>
      <c r="C310" s="63"/>
      <c r="D310" s="213" t="s">
        <v>195</v>
      </c>
      <c r="E310" s="63"/>
      <c r="F310" s="214" t="s">
        <v>1594</v>
      </c>
      <c r="G310" s="63"/>
      <c r="H310" s="63"/>
      <c r="I310" s="172"/>
      <c r="J310" s="63"/>
      <c r="K310" s="63"/>
      <c r="L310" s="61"/>
      <c r="M310" s="215"/>
      <c r="N310" s="42"/>
      <c r="O310" s="42"/>
      <c r="P310" s="42"/>
      <c r="Q310" s="42"/>
      <c r="R310" s="42"/>
      <c r="S310" s="42"/>
      <c r="T310" s="78"/>
      <c r="AT310" s="24" t="s">
        <v>195</v>
      </c>
      <c r="AU310" s="24" t="s">
        <v>84</v>
      </c>
    </row>
    <row r="311" spans="2:65" s="11" customFormat="1" ht="37.35" customHeight="1">
      <c r="B311" s="185"/>
      <c r="C311" s="186"/>
      <c r="D311" s="187" t="s">
        <v>73</v>
      </c>
      <c r="E311" s="188" t="s">
        <v>1595</v>
      </c>
      <c r="F311" s="188" t="s">
        <v>1596</v>
      </c>
      <c r="G311" s="186"/>
      <c r="H311" s="186"/>
      <c r="I311" s="189"/>
      <c r="J311" s="190">
        <f>BK311</f>
        <v>0</v>
      </c>
      <c r="K311" s="186"/>
      <c r="L311" s="191"/>
      <c r="M311" s="192"/>
      <c r="N311" s="193"/>
      <c r="O311" s="193"/>
      <c r="P311" s="194">
        <f>SUM(P312:P325)</f>
        <v>0</v>
      </c>
      <c r="Q311" s="193"/>
      <c r="R311" s="194">
        <f>SUM(R312:R325)</f>
        <v>0</v>
      </c>
      <c r="S311" s="193"/>
      <c r="T311" s="195">
        <f>SUM(T312:T325)</f>
        <v>0</v>
      </c>
      <c r="AR311" s="196" t="s">
        <v>193</v>
      </c>
      <c r="AT311" s="197" t="s">
        <v>73</v>
      </c>
      <c r="AU311" s="197" t="s">
        <v>74</v>
      </c>
      <c r="AY311" s="196" t="s">
        <v>186</v>
      </c>
      <c r="BK311" s="198">
        <f>SUM(BK312:BK325)</f>
        <v>0</v>
      </c>
    </row>
    <row r="312" spans="2:65" s="1" customFormat="1" ht="38.25" customHeight="1">
      <c r="B312" s="41"/>
      <c r="C312" s="201" t="s">
        <v>418</v>
      </c>
      <c r="D312" s="201" t="s">
        <v>188</v>
      </c>
      <c r="E312" s="202" t="s">
        <v>1597</v>
      </c>
      <c r="F312" s="203" t="s">
        <v>1717</v>
      </c>
      <c r="G312" s="204" t="s">
        <v>206</v>
      </c>
      <c r="H312" s="205">
        <v>87.29</v>
      </c>
      <c r="I312" s="206"/>
      <c r="J312" s="207">
        <f>ROUND(I312*H312,2)</f>
        <v>0</v>
      </c>
      <c r="K312" s="203" t="s">
        <v>30</v>
      </c>
      <c r="L312" s="61"/>
      <c r="M312" s="208" t="s">
        <v>30</v>
      </c>
      <c r="N312" s="209" t="s">
        <v>45</v>
      </c>
      <c r="O312" s="42"/>
      <c r="P312" s="210">
        <f>O312*H312</f>
        <v>0</v>
      </c>
      <c r="Q312" s="210">
        <v>0</v>
      </c>
      <c r="R312" s="210">
        <f>Q312*H312</f>
        <v>0</v>
      </c>
      <c r="S312" s="210">
        <v>0</v>
      </c>
      <c r="T312" s="211">
        <f>S312*H312</f>
        <v>0</v>
      </c>
      <c r="AR312" s="24" t="s">
        <v>1599</v>
      </c>
      <c r="AT312" s="24" t="s">
        <v>188</v>
      </c>
      <c r="AU312" s="24" t="s">
        <v>82</v>
      </c>
      <c r="AY312" s="24" t="s">
        <v>186</v>
      </c>
      <c r="BE312" s="212">
        <f>IF(N312="základní",J312,0)</f>
        <v>0</v>
      </c>
      <c r="BF312" s="212">
        <f>IF(N312="snížená",J312,0)</f>
        <v>0</v>
      </c>
      <c r="BG312" s="212">
        <f>IF(N312="zákl. přenesená",J312,0)</f>
        <v>0</v>
      </c>
      <c r="BH312" s="212">
        <f>IF(N312="sníž. přenesená",J312,0)</f>
        <v>0</v>
      </c>
      <c r="BI312" s="212">
        <f>IF(N312="nulová",J312,0)</f>
        <v>0</v>
      </c>
      <c r="BJ312" s="24" t="s">
        <v>82</v>
      </c>
      <c r="BK312" s="212">
        <f>ROUND(I312*H312,2)</f>
        <v>0</v>
      </c>
      <c r="BL312" s="24" t="s">
        <v>1599</v>
      </c>
      <c r="BM312" s="24" t="s">
        <v>1799</v>
      </c>
    </row>
    <row r="313" spans="2:65" s="1" customFormat="1" ht="40.5">
      <c r="B313" s="41"/>
      <c r="C313" s="63"/>
      <c r="D313" s="213" t="s">
        <v>195</v>
      </c>
      <c r="E313" s="63"/>
      <c r="F313" s="214" t="s">
        <v>1717</v>
      </c>
      <c r="G313" s="63"/>
      <c r="H313" s="63"/>
      <c r="I313" s="172"/>
      <c r="J313" s="63"/>
      <c r="K313" s="63"/>
      <c r="L313" s="61"/>
      <c r="M313" s="215"/>
      <c r="N313" s="42"/>
      <c r="O313" s="42"/>
      <c r="P313" s="42"/>
      <c r="Q313" s="42"/>
      <c r="R313" s="42"/>
      <c r="S313" s="42"/>
      <c r="T313" s="78"/>
      <c r="AT313" s="24" t="s">
        <v>195</v>
      </c>
      <c r="AU313" s="24" t="s">
        <v>82</v>
      </c>
    </row>
    <row r="314" spans="2:65" s="12" customFormat="1" ht="13.5">
      <c r="B314" s="216"/>
      <c r="C314" s="217"/>
      <c r="D314" s="213" t="s">
        <v>197</v>
      </c>
      <c r="E314" s="218" t="s">
        <v>30</v>
      </c>
      <c r="F314" s="219" t="s">
        <v>1800</v>
      </c>
      <c r="G314" s="217"/>
      <c r="H314" s="220">
        <v>87.29</v>
      </c>
      <c r="I314" s="221"/>
      <c r="J314" s="217"/>
      <c r="K314" s="217"/>
      <c r="L314" s="222"/>
      <c r="M314" s="223"/>
      <c r="N314" s="224"/>
      <c r="O314" s="224"/>
      <c r="P314" s="224"/>
      <c r="Q314" s="224"/>
      <c r="R314" s="224"/>
      <c r="S314" s="224"/>
      <c r="T314" s="225"/>
      <c r="AT314" s="226" t="s">
        <v>197</v>
      </c>
      <c r="AU314" s="226" t="s">
        <v>82</v>
      </c>
      <c r="AV314" s="12" t="s">
        <v>84</v>
      </c>
      <c r="AW314" s="12" t="s">
        <v>37</v>
      </c>
      <c r="AX314" s="12" t="s">
        <v>82</v>
      </c>
      <c r="AY314" s="226" t="s">
        <v>186</v>
      </c>
    </row>
    <row r="315" spans="2:65" s="1" customFormat="1" ht="25.5" customHeight="1">
      <c r="B315" s="41"/>
      <c r="C315" s="201" t="s">
        <v>422</v>
      </c>
      <c r="D315" s="201" t="s">
        <v>188</v>
      </c>
      <c r="E315" s="202" t="s">
        <v>1601</v>
      </c>
      <c r="F315" s="203" t="s">
        <v>1720</v>
      </c>
      <c r="G315" s="204" t="s">
        <v>461</v>
      </c>
      <c r="H315" s="205">
        <v>2</v>
      </c>
      <c r="I315" s="206"/>
      <c r="J315" s="207">
        <f>ROUND(I315*H315,2)</f>
        <v>0</v>
      </c>
      <c r="K315" s="203" t="s">
        <v>30</v>
      </c>
      <c r="L315" s="61"/>
      <c r="M315" s="208" t="s">
        <v>30</v>
      </c>
      <c r="N315" s="209" t="s">
        <v>45</v>
      </c>
      <c r="O315" s="42"/>
      <c r="P315" s="210">
        <f>O315*H315</f>
        <v>0</v>
      </c>
      <c r="Q315" s="210">
        <v>0</v>
      </c>
      <c r="R315" s="210">
        <f>Q315*H315</f>
        <v>0</v>
      </c>
      <c r="S315" s="210">
        <v>0</v>
      </c>
      <c r="T315" s="211">
        <f>S315*H315</f>
        <v>0</v>
      </c>
      <c r="AR315" s="24" t="s">
        <v>193</v>
      </c>
      <c r="AT315" s="24" t="s">
        <v>188</v>
      </c>
      <c r="AU315" s="24" t="s">
        <v>82</v>
      </c>
      <c r="AY315" s="24" t="s">
        <v>186</v>
      </c>
      <c r="BE315" s="212">
        <f>IF(N315="základní",J315,0)</f>
        <v>0</v>
      </c>
      <c r="BF315" s="212">
        <f>IF(N315="snížená",J315,0)</f>
        <v>0</v>
      </c>
      <c r="BG315" s="212">
        <f>IF(N315="zákl. přenesená",J315,0)</f>
        <v>0</v>
      </c>
      <c r="BH315" s="212">
        <f>IF(N315="sníž. přenesená",J315,0)</f>
        <v>0</v>
      </c>
      <c r="BI315" s="212">
        <f>IF(N315="nulová",J315,0)</f>
        <v>0</v>
      </c>
      <c r="BJ315" s="24" t="s">
        <v>82</v>
      </c>
      <c r="BK315" s="212">
        <f>ROUND(I315*H315,2)</f>
        <v>0</v>
      </c>
      <c r="BL315" s="24" t="s">
        <v>193</v>
      </c>
      <c r="BM315" s="24" t="s">
        <v>1801</v>
      </c>
    </row>
    <row r="316" spans="2:65" s="1" customFormat="1" ht="13.5">
      <c r="B316" s="41"/>
      <c r="C316" s="63"/>
      <c r="D316" s="213" t="s">
        <v>195</v>
      </c>
      <c r="E316" s="63"/>
      <c r="F316" s="214" t="s">
        <v>1720</v>
      </c>
      <c r="G316" s="63"/>
      <c r="H316" s="63"/>
      <c r="I316" s="172"/>
      <c r="J316" s="63"/>
      <c r="K316" s="63"/>
      <c r="L316" s="61"/>
      <c r="M316" s="215"/>
      <c r="N316" s="42"/>
      <c r="O316" s="42"/>
      <c r="P316" s="42"/>
      <c r="Q316" s="42"/>
      <c r="R316" s="42"/>
      <c r="S316" s="42"/>
      <c r="T316" s="78"/>
      <c r="AT316" s="24" t="s">
        <v>195</v>
      </c>
      <c r="AU316" s="24" t="s">
        <v>82</v>
      </c>
    </row>
    <row r="317" spans="2:65" s="12" customFormat="1" ht="13.5">
      <c r="B317" s="216"/>
      <c r="C317" s="217"/>
      <c r="D317" s="213" t="s">
        <v>197</v>
      </c>
      <c r="E317" s="218" t="s">
        <v>30</v>
      </c>
      <c r="F317" s="219" t="s">
        <v>84</v>
      </c>
      <c r="G317" s="217"/>
      <c r="H317" s="220">
        <v>2</v>
      </c>
      <c r="I317" s="221"/>
      <c r="J317" s="217"/>
      <c r="K317" s="217"/>
      <c r="L317" s="222"/>
      <c r="M317" s="223"/>
      <c r="N317" s="224"/>
      <c r="O317" s="224"/>
      <c r="P317" s="224"/>
      <c r="Q317" s="224"/>
      <c r="R317" s="224"/>
      <c r="S317" s="224"/>
      <c r="T317" s="225"/>
      <c r="AT317" s="226" t="s">
        <v>197</v>
      </c>
      <c r="AU317" s="226" t="s">
        <v>82</v>
      </c>
      <c r="AV317" s="12" t="s">
        <v>84</v>
      </c>
      <c r="AW317" s="12" t="s">
        <v>37</v>
      </c>
      <c r="AX317" s="12" t="s">
        <v>82</v>
      </c>
      <c r="AY317" s="226" t="s">
        <v>186</v>
      </c>
    </row>
    <row r="318" spans="2:65" s="1" customFormat="1" ht="38.25" customHeight="1">
      <c r="B318" s="41"/>
      <c r="C318" s="201" t="s">
        <v>427</v>
      </c>
      <c r="D318" s="201" t="s">
        <v>188</v>
      </c>
      <c r="E318" s="202" t="s">
        <v>1607</v>
      </c>
      <c r="F318" s="203" t="s">
        <v>1802</v>
      </c>
      <c r="G318" s="204" t="s">
        <v>1129</v>
      </c>
      <c r="H318" s="205">
        <v>1</v>
      </c>
      <c r="I318" s="206"/>
      <c r="J318" s="207">
        <f>ROUND(I318*H318,2)</f>
        <v>0</v>
      </c>
      <c r="K318" s="203" t="s">
        <v>30</v>
      </c>
      <c r="L318" s="61"/>
      <c r="M318" s="208" t="s">
        <v>30</v>
      </c>
      <c r="N318" s="209" t="s">
        <v>45</v>
      </c>
      <c r="O318" s="42"/>
      <c r="P318" s="210">
        <f>O318*H318</f>
        <v>0</v>
      </c>
      <c r="Q318" s="210">
        <v>0</v>
      </c>
      <c r="R318" s="210">
        <f>Q318*H318</f>
        <v>0</v>
      </c>
      <c r="S318" s="210">
        <v>0</v>
      </c>
      <c r="T318" s="211">
        <f>S318*H318</f>
        <v>0</v>
      </c>
      <c r="AR318" s="24" t="s">
        <v>1599</v>
      </c>
      <c r="AT318" s="24" t="s">
        <v>188</v>
      </c>
      <c r="AU318" s="24" t="s">
        <v>82</v>
      </c>
      <c r="AY318" s="24" t="s">
        <v>186</v>
      </c>
      <c r="BE318" s="212">
        <f>IF(N318="základní",J318,0)</f>
        <v>0</v>
      </c>
      <c r="BF318" s="212">
        <f>IF(N318="snížená",J318,0)</f>
        <v>0</v>
      </c>
      <c r="BG318" s="212">
        <f>IF(N318="zákl. přenesená",J318,0)</f>
        <v>0</v>
      </c>
      <c r="BH318" s="212">
        <f>IF(N318="sníž. přenesená",J318,0)</f>
        <v>0</v>
      </c>
      <c r="BI318" s="212">
        <f>IF(N318="nulová",J318,0)</f>
        <v>0</v>
      </c>
      <c r="BJ318" s="24" t="s">
        <v>82</v>
      </c>
      <c r="BK318" s="212">
        <f>ROUND(I318*H318,2)</f>
        <v>0</v>
      </c>
      <c r="BL318" s="24" t="s">
        <v>1599</v>
      </c>
      <c r="BM318" s="24" t="s">
        <v>1803</v>
      </c>
    </row>
    <row r="319" spans="2:65" s="1" customFormat="1" ht="40.5">
      <c r="B319" s="41"/>
      <c r="C319" s="63"/>
      <c r="D319" s="213" t="s">
        <v>195</v>
      </c>
      <c r="E319" s="63"/>
      <c r="F319" s="214" t="s">
        <v>1725</v>
      </c>
      <c r="G319" s="63"/>
      <c r="H319" s="63"/>
      <c r="I319" s="172"/>
      <c r="J319" s="63"/>
      <c r="K319" s="63"/>
      <c r="L319" s="61"/>
      <c r="M319" s="215"/>
      <c r="N319" s="42"/>
      <c r="O319" s="42"/>
      <c r="P319" s="42"/>
      <c r="Q319" s="42"/>
      <c r="R319" s="42"/>
      <c r="S319" s="42"/>
      <c r="T319" s="78"/>
      <c r="AT319" s="24" t="s">
        <v>195</v>
      </c>
      <c r="AU319" s="24" t="s">
        <v>82</v>
      </c>
    </row>
    <row r="320" spans="2:65" s="1" customFormat="1" ht="38.25" customHeight="1">
      <c r="B320" s="41"/>
      <c r="C320" s="201" t="s">
        <v>432</v>
      </c>
      <c r="D320" s="201" t="s">
        <v>188</v>
      </c>
      <c r="E320" s="202" t="s">
        <v>1618</v>
      </c>
      <c r="F320" s="203" t="s">
        <v>1804</v>
      </c>
      <c r="G320" s="204" t="s">
        <v>1129</v>
      </c>
      <c r="H320" s="205">
        <v>1</v>
      </c>
      <c r="I320" s="206"/>
      <c r="J320" s="207">
        <f>ROUND(I320*H320,2)</f>
        <v>0</v>
      </c>
      <c r="K320" s="203" t="s">
        <v>30</v>
      </c>
      <c r="L320" s="61"/>
      <c r="M320" s="208" t="s">
        <v>30</v>
      </c>
      <c r="N320" s="209" t="s">
        <v>45</v>
      </c>
      <c r="O320" s="42"/>
      <c r="P320" s="210">
        <f>O320*H320</f>
        <v>0</v>
      </c>
      <c r="Q320" s="210">
        <v>0</v>
      </c>
      <c r="R320" s="210">
        <f>Q320*H320</f>
        <v>0</v>
      </c>
      <c r="S320" s="210">
        <v>0</v>
      </c>
      <c r="T320" s="211">
        <f>S320*H320</f>
        <v>0</v>
      </c>
      <c r="AR320" s="24" t="s">
        <v>1599</v>
      </c>
      <c r="AT320" s="24" t="s">
        <v>188</v>
      </c>
      <c r="AU320" s="24" t="s">
        <v>82</v>
      </c>
      <c r="AY320" s="24" t="s">
        <v>186</v>
      </c>
      <c r="BE320" s="212">
        <f>IF(N320="základní",J320,0)</f>
        <v>0</v>
      </c>
      <c r="BF320" s="212">
        <f>IF(N320="snížená",J320,0)</f>
        <v>0</v>
      </c>
      <c r="BG320" s="212">
        <f>IF(N320="zákl. přenesená",J320,0)</f>
        <v>0</v>
      </c>
      <c r="BH320" s="212">
        <f>IF(N320="sníž. přenesená",J320,0)</f>
        <v>0</v>
      </c>
      <c r="BI320" s="212">
        <f>IF(N320="nulová",J320,0)</f>
        <v>0</v>
      </c>
      <c r="BJ320" s="24" t="s">
        <v>82</v>
      </c>
      <c r="BK320" s="212">
        <f>ROUND(I320*H320,2)</f>
        <v>0</v>
      </c>
      <c r="BL320" s="24" t="s">
        <v>1599</v>
      </c>
      <c r="BM320" s="24" t="s">
        <v>1805</v>
      </c>
    </row>
    <row r="321" spans="2:65" s="1" customFormat="1" ht="27">
      <c r="B321" s="41"/>
      <c r="C321" s="63"/>
      <c r="D321" s="213" t="s">
        <v>195</v>
      </c>
      <c r="E321" s="63"/>
      <c r="F321" s="214" t="s">
        <v>1804</v>
      </c>
      <c r="G321" s="63"/>
      <c r="H321" s="63"/>
      <c r="I321" s="172"/>
      <c r="J321" s="63"/>
      <c r="K321" s="63"/>
      <c r="L321" s="61"/>
      <c r="M321" s="215"/>
      <c r="N321" s="42"/>
      <c r="O321" s="42"/>
      <c r="P321" s="42"/>
      <c r="Q321" s="42"/>
      <c r="R321" s="42"/>
      <c r="S321" s="42"/>
      <c r="T321" s="78"/>
      <c r="AT321" s="24" t="s">
        <v>195</v>
      </c>
      <c r="AU321" s="24" t="s">
        <v>82</v>
      </c>
    </row>
    <row r="322" spans="2:65" s="1" customFormat="1" ht="16.5" customHeight="1">
      <c r="B322" s="41"/>
      <c r="C322" s="201" t="s">
        <v>439</v>
      </c>
      <c r="D322" s="201" t="s">
        <v>188</v>
      </c>
      <c r="E322" s="202" t="s">
        <v>1806</v>
      </c>
      <c r="F322" s="203" t="s">
        <v>1807</v>
      </c>
      <c r="G322" s="204" t="s">
        <v>461</v>
      </c>
      <c r="H322" s="205">
        <v>2</v>
      </c>
      <c r="I322" s="206"/>
      <c r="J322" s="207">
        <f>ROUND(I322*H322,2)</f>
        <v>0</v>
      </c>
      <c r="K322" s="203" t="s">
        <v>30</v>
      </c>
      <c r="L322" s="61"/>
      <c r="M322" s="208" t="s">
        <v>30</v>
      </c>
      <c r="N322" s="209" t="s">
        <v>45</v>
      </c>
      <c r="O322" s="42"/>
      <c r="P322" s="210">
        <f>O322*H322</f>
        <v>0</v>
      </c>
      <c r="Q322" s="210">
        <v>0</v>
      </c>
      <c r="R322" s="210">
        <f>Q322*H322</f>
        <v>0</v>
      </c>
      <c r="S322" s="210">
        <v>0</v>
      </c>
      <c r="T322" s="211">
        <f>S322*H322</f>
        <v>0</v>
      </c>
      <c r="AR322" s="24" t="s">
        <v>1599</v>
      </c>
      <c r="AT322" s="24" t="s">
        <v>188</v>
      </c>
      <c r="AU322" s="24" t="s">
        <v>82</v>
      </c>
      <c r="AY322" s="24" t="s">
        <v>186</v>
      </c>
      <c r="BE322" s="212">
        <f>IF(N322="základní",J322,0)</f>
        <v>0</v>
      </c>
      <c r="BF322" s="212">
        <f>IF(N322="snížená",J322,0)</f>
        <v>0</v>
      </c>
      <c r="BG322" s="212">
        <f>IF(N322="zákl. přenesená",J322,0)</f>
        <v>0</v>
      </c>
      <c r="BH322" s="212">
        <f>IF(N322="sníž. přenesená",J322,0)</f>
        <v>0</v>
      </c>
      <c r="BI322" s="212">
        <f>IF(N322="nulová",J322,0)</f>
        <v>0</v>
      </c>
      <c r="BJ322" s="24" t="s">
        <v>82</v>
      </c>
      <c r="BK322" s="212">
        <f>ROUND(I322*H322,2)</f>
        <v>0</v>
      </c>
      <c r="BL322" s="24" t="s">
        <v>1599</v>
      </c>
      <c r="BM322" s="24" t="s">
        <v>1808</v>
      </c>
    </row>
    <row r="323" spans="2:65" s="1" customFormat="1" ht="13.5">
      <c r="B323" s="41"/>
      <c r="C323" s="63"/>
      <c r="D323" s="213" t="s">
        <v>195</v>
      </c>
      <c r="E323" s="63"/>
      <c r="F323" s="214" t="s">
        <v>1807</v>
      </c>
      <c r="G323" s="63"/>
      <c r="H323" s="63"/>
      <c r="I323" s="172"/>
      <c r="J323" s="63"/>
      <c r="K323" s="63"/>
      <c r="L323" s="61"/>
      <c r="M323" s="215"/>
      <c r="N323" s="42"/>
      <c r="O323" s="42"/>
      <c r="P323" s="42"/>
      <c r="Q323" s="42"/>
      <c r="R323" s="42"/>
      <c r="S323" s="42"/>
      <c r="T323" s="78"/>
      <c r="AT323" s="24" t="s">
        <v>195</v>
      </c>
      <c r="AU323" s="24" t="s">
        <v>82</v>
      </c>
    </row>
    <row r="324" spans="2:65" s="1" customFormat="1" ht="16.5" customHeight="1">
      <c r="B324" s="41"/>
      <c r="C324" s="201" t="s">
        <v>446</v>
      </c>
      <c r="D324" s="201" t="s">
        <v>188</v>
      </c>
      <c r="E324" s="202" t="s">
        <v>1809</v>
      </c>
      <c r="F324" s="203" t="s">
        <v>1619</v>
      </c>
      <c r="G324" s="204" t="s">
        <v>1065</v>
      </c>
      <c r="H324" s="264"/>
      <c r="I324" s="206"/>
      <c r="J324" s="207">
        <f>ROUND(I324*H324,2)</f>
        <v>0</v>
      </c>
      <c r="K324" s="203" t="s">
        <v>30</v>
      </c>
      <c r="L324" s="61"/>
      <c r="M324" s="208" t="s">
        <v>30</v>
      </c>
      <c r="N324" s="209" t="s">
        <v>45</v>
      </c>
      <c r="O324" s="42"/>
      <c r="P324" s="210">
        <f>O324*H324</f>
        <v>0</v>
      </c>
      <c r="Q324" s="210">
        <v>0</v>
      </c>
      <c r="R324" s="210">
        <f>Q324*H324</f>
        <v>0</v>
      </c>
      <c r="S324" s="210">
        <v>0</v>
      </c>
      <c r="T324" s="211">
        <f>S324*H324</f>
        <v>0</v>
      </c>
      <c r="AR324" s="24" t="s">
        <v>1599</v>
      </c>
      <c r="AT324" s="24" t="s">
        <v>188</v>
      </c>
      <c r="AU324" s="24" t="s">
        <v>82</v>
      </c>
      <c r="AY324" s="24" t="s">
        <v>186</v>
      </c>
      <c r="BE324" s="212">
        <f>IF(N324="základní",J324,0)</f>
        <v>0</v>
      </c>
      <c r="BF324" s="212">
        <f>IF(N324="snížená",J324,0)</f>
        <v>0</v>
      </c>
      <c r="BG324" s="212">
        <f>IF(N324="zákl. přenesená",J324,0)</f>
        <v>0</v>
      </c>
      <c r="BH324" s="212">
        <f>IF(N324="sníž. přenesená",J324,0)</f>
        <v>0</v>
      </c>
      <c r="BI324" s="212">
        <f>IF(N324="nulová",J324,0)</f>
        <v>0</v>
      </c>
      <c r="BJ324" s="24" t="s">
        <v>82</v>
      </c>
      <c r="BK324" s="212">
        <f>ROUND(I324*H324,2)</f>
        <v>0</v>
      </c>
      <c r="BL324" s="24" t="s">
        <v>1599</v>
      </c>
      <c r="BM324" s="24" t="s">
        <v>1810</v>
      </c>
    </row>
    <row r="325" spans="2:65" s="1" customFormat="1" ht="13.5">
      <c r="B325" s="41"/>
      <c r="C325" s="63"/>
      <c r="D325" s="213" t="s">
        <v>195</v>
      </c>
      <c r="E325" s="63"/>
      <c r="F325" s="214" t="s">
        <v>1619</v>
      </c>
      <c r="G325" s="63"/>
      <c r="H325" s="63"/>
      <c r="I325" s="172"/>
      <c r="J325" s="63"/>
      <c r="K325" s="63"/>
      <c r="L325" s="61"/>
      <c r="M325" s="259"/>
      <c r="N325" s="260"/>
      <c r="O325" s="260"/>
      <c r="P325" s="260"/>
      <c r="Q325" s="260"/>
      <c r="R325" s="260"/>
      <c r="S325" s="260"/>
      <c r="T325" s="261"/>
      <c r="AT325" s="24" t="s">
        <v>195</v>
      </c>
      <c r="AU325" s="24" t="s">
        <v>82</v>
      </c>
    </row>
    <row r="326" spans="2:65" s="1" customFormat="1" ht="6.95" customHeight="1">
      <c r="B326" s="56"/>
      <c r="C326" s="57"/>
      <c r="D326" s="57"/>
      <c r="E326" s="57"/>
      <c r="F326" s="57"/>
      <c r="G326" s="57"/>
      <c r="H326" s="57"/>
      <c r="I326" s="148"/>
      <c r="J326" s="57"/>
      <c r="K326" s="57"/>
      <c r="L326" s="61"/>
    </row>
  </sheetData>
  <sheetProtection algorithmName="SHA-512" hashValue="5NdsOFCPRrbHD8Rsv6fdG2HpfnvHojP/qnbHxvhvAT6ucZHx40sUt3frL5+kQt9ExOKQEsjscXLV5/UC7IdgHg==" saltValue="MtwRN/AnOEkV8UN0wGS+PVyrkY6w/OIFH8hPmTb52Ewqty2rFsOPWgwZonSPMNTiv57qY5B0+JWixBRh2+Na3Q==" spinCount="100000" sheet="1" objects="1" scenarios="1" formatColumns="0" formatRows="0" autoFilter="0"/>
  <autoFilter ref="C89:K325" xr:uid="{00000000-0009-0000-0000-000006000000}"/>
  <mergeCells count="13">
    <mergeCell ref="E82:H82"/>
    <mergeCell ref="G1:H1"/>
    <mergeCell ref="L2:V2"/>
    <mergeCell ref="E49:H49"/>
    <mergeCell ref="E51:H51"/>
    <mergeCell ref="J55:J56"/>
    <mergeCell ref="E78:H78"/>
    <mergeCell ref="E80:H80"/>
    <mergeCell ref="E7:H7"/>
    <mergeCell ref="E9:H9"/>
    <mergeCell ref="E11:H11"/>
    <mergeCell ref="E26:H26"/>
    <mergeCell ref="E47:H47"/>
  </mergeCells>
  <hyperlinks>
    <hyperlink ref="F1:G1" location="C2" display="1) Krycí list soupisu" xr:uid="{00000000-0004-0000-0600-000000000000}"/>
    <hyperlink ref="G1:H1" location="C58" display="2) Rekapitulace" xr:uid="{00000000-0004-0000-0600-000001000000}"/>
    <hyperlink ref="J1" location="C89" display="3) Soupis prací" xr:uid="{00000000-0004-0000-0600-000002000000}"/>
    <hyperlink ref="L1:V1" location="'Rekapitulace stavby'!C2" display="Rekapitulace stavby" xr:uid="{00000000-0004-0000-06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R216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147</v>
      </c>
      <c r="G1" s="399" t="s">
        <v>148</v>
      </c>
      <c r="H1" s="399"/>
      <c r="I1" s="124"/>
      <c r="J1" s="123" t="s">
        <v>149</v>
      </c>
      <c r="K1" s="122" t="s">
        <v>150</v>
      </c>
      <c r="L1" s="123" t="s">
        <v>151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107</v>
      </c>
    </row>
    <row r="3" spans="1:70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152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1:70" ht="16.5" customHeight="1">
      <c r="B7" s="28"/>
      <c r="C7" s="29"/>
      <c r="D7" s="29"/>
      <c r="E7" s="391" t="str">
        <f>'Rekapitulace stavby'!K6</f>
        <v>Revitalizace koupaliště Lhotka, Praha 4 - 2.etapa</v>
      </c>
      <c r="F7" s="392"/>
      <c r="G7" s="392"/>
      <c r="H7" s="392"/>
      <c r="I7" s="126"/>
      <c r="J7" s="29"/>
      <c r="K7" s="31"/>
    </row>
    <row r="8" spans="1:70">
      <c r="B8" s="28"/>
      <c r="C8" s="29"/>
      <c r="D8" s="37" t="s">
        <v>153</v>
      </c>
      <c r="E8" s="29"/>
      <c r="F8" s="29"/>
      <c r="G8" s="29"/>
      <c r="H8" s="29"/>
      <c r="I8" s="126"/>
      <c r="J8" s="29"/>
      <c r="K8" s="31"/>
    </row>
    <row r="9" spans="1:70" s="1" customFormat="1" ht="16.5" customHeight="1">
      <c r="B9" s="41"/>
      <c r="C9" s="42"/>
      <c r="D9" s="42"/>
      <c r="E9" s="391" t="s">
        <v>878</v>
      </c>
      <c r="F9" s="394"/>
      <c r="G9" s="394"/>
      <c r="H9" s="394"/>
      <c r="I9" s="127"/>
      <c r="J9" s="42"/>
      <c r="K9" s="45"/>
    </row>
    <row r="10" spans="1:70" s="1" customFormat="1">
      <c r="B10" s="41"/>
      <c r="C10" s="42"/>
      <c r="D10" s="37" t="s">
        <v>879</v>
      </c>
      <c r="E10" s="42"/>
      <c r="F10" s="42"/>
      <c r="G10" s="42"/>
      <c r="H10" s="42"/>
      <c r="I10" s="127"/>
      <c r="J10" s="42"/>
      <c r="K10" s="45"/>
    </row>
    <row r="11" spans="1:70" s="1" customFormat="1" ht="36.950000000000003" customHeight="1">
      <c r="B11" s="41"/>
      <c r="C11" s="42"/>
      <c r="D11" s="42"/>
      <c r="E11" s="393" t="s">
        <v>1811</v>
      </c>
      <c r="F11" s="394"/>
      <c r="G11" s="394"/>
      <c r="H11" s="394"/>
      <c r="I11" s="127"/>
      <c r="J11" s="42"/>
      <c r="K11" s="45"/>
    </row>
    <row r="12" spans="1:70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1:70" s="1" customFormat="1" ht="14.45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8" t="s">
        <v>22</v>
      </c>
      <c r="J13" s="35" t="s">
        <v>30</v>
      </c>
      <c r="K13" s="45"/>
    </row>
    <row r="14" spans="1:70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8" t="s">
        <v>26</v>
      </c>
      <c r="J14" s="129" t="str">
        <f>'Rekapitulace stavby'!AN8</f>
        <v>10. 8. 2018</v>
      </c>
      <c r="K14" s="45"/>
    </row>
    <row r="15" spans="1:70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1:70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8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8" t="s">
        <v>32</v>
      </c>
      <c r="J17" s="35" t="s">
        <v>30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33</v>
      </c>
      <c r="E19" s="42"/>
      <c r="F19" s="42"/>
      <c r="G19" s="42"/>
      <c r="H19" s="42"/>
      <c r="I19" s="128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35</v>
      </c>
      <c r="E22" s="42"/>
      <c r="F22" s="42"/>
      <c r="G22" s="42"/>
      <c r="H22" s="42"/>
      <c r="I22" s="128" t="s">
        <v>29</v>
      </c>
      <c r="J22" s="35" t="s">
        <v>30</v>
      </c>
      <c r="K22" s="45"/>
    </row>
    <row r="23" spans="2:11" s="1" customFormat="1" ht="18" customHeight="1">
      <c r="B23" s="41"/>
      <c r="C23" s="42"/>
      <c r="D23" s="42"/>
      <c r="E23" s="35" t="s">
        <v>36</v>
      </c>
      <c r="F23" s="42"/>
      <c r="G23" s="42"/>
      <c r="H23" s="42"/>
      <c r="I23" s="128" t="s">
        <v>32</v>
      </c>
      <c r="J23" s="35" t="s">
        <v>30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38</v>
      </c>
      <c r="E25" s="42"/>
      <c r="F25" s="42"/>
      <c r="G25" s="42"/>
      <c r="H25" s="42"/>
      <c r="I25" s="127"/>
      <c r="J25" s="42"/>
      <c r="K25" s="45"/>
    </row>
    <row r="26" spans="2:11" s="7" customFormat="1" ht="16.5" customHeight="1">
      <c r="B26" s="130"/>
      <c r="C26" s="131"/>
      <c r="D26" s="131"/>
      <c r="E26" s="367" t="s">
        <v>30</v>
      </c>
      <c r="F26" s="367"/>
      <c r="G26" s="367"/>
      <c r="H26" s="367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40</v>
      </c>
      <c r="E29" s="42"/>
      <c r="F29" s="42"/>
      <c r="G29" s="42"/>
      <c r="H29" s="42"/>
      <c r="I29" s="127"/>
      <c r="J29" s="137">
        <f>ROUND(J87,2)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42</v>
      </c>
      <c r="G31" s="42"/>
      <c r="H31" s="42"/>
      <c r="I31" s="138" t="s">
        <v>41</v>
      </c>
      <c r="J31" s="46" t="s">
        <v>43</v>
      </c>
      <c r="K31" s="45"/>
    </row>
    <row r="32" spans="2:11" s="1" customFormat="1" ht="14.45" customHeight="1">
      <c r="B32" s="41"/>
      <c r="C32" s="42"/>
      <c r="D32" s="49" t="s">
        <v>44</v>
      </c>
      <c r="E32" s="49" t="s">
        <v>45</v>
      </c>
      <c r="F32" s="139">
        <f>ROUND(SUM(BE87:BE215), 2)</f>
        <v>0</v>
      </c>
      <c r="G32" s="42"/>
      <c r="H32" s="42"/>
      <c r="I32" s="140">
        <v>0.21</v>
      </c>
      <c r="J32" s="139">
        <f>ROUND(ROUND((SUM(BE87:BE215)), 2)*I32, 2)</f>
        <v>0</v>
      </c>
      <c r="K32" s="45"/>
    </row>
    <row r="33" spans="2:11" s="1" customFormat="1" ht="14.45" customHeight="1">
      <c r="B33" s="41"/>
      <c r="C33" s="42"/>
      <c r="D33" s="42"/>
      <c r="E33" s="49" t="s">
        <v>46</v>
      </c>
      <c r="F33" s="139">
        <f>ROUND(SUM(BF87:BF215), 2)</f>
        <v>0</v>
      </c>
      <c r="G33" s="42"/>
      <c r="H33" s="42"/>
      <c r="I33" s="140">
        <v>0.15</v>
      </c>
      <c r="J33" s="139">
        <f>ROUND(ROUND((SUM(BF87:BF215)), 2)*I33, 2)</f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47</v>
      </c>
      <c r="F34" s="139">
        <f>ROUND(SUM(BG87:BG215), 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hidden="1" customHeight="1">
      <c r="B35" s="41"/>
      <c r="C35" s="42"/>
      <c r="D35" s="42"/>
      <c r="E35" s="49" t="s">
        <v>48</v>
      </c>
      <c r="F35" s="139">
        <f>ROUND(SUM(BH87:BH215), 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hidden="1" customHeight="1">
      <c r="B36" s="41"/>
      <c r="C36" s="42"/>
      <c r="D36" s="42"/>
      <c r="E36" s="49" t="s">
        <v>49</v>
      </c>
      <c r="F36" s="139">
        <f>ROUND(SUM(BI87:BI215), 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50</v>
      </c>
      <c r="E38" s="79"/>
      <c r="F38" s="79"/>
      <c r="G38" s="143" t="s">
        <v>51</v>
      </c>
      <c r="H38" s="144" t="s">
        <v>52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0000000000003" customHeight="1">
      <c r="B44" s="41"/>
      <c r="C44" s="30" t="s">
        <v>155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6.5" customHeight="1">
      <c r="B47" s="41"/>
      <c r="C47" s="42"/>
      <c r="D47" s="42"/>
      <c r="E47" s="391" t="str">
        <f>E7</f>
        <v>Revitalizace koupaliště Lhotka, Praha 4 - 2.etapa</v>
      </c>
      <c r="F47" s="392"/>
      <c r="G47" s="392"/>
      <c r="H47" s="392"/>
      <c r="I47" s="127"/>
      <c r="J47" s="42"/>
      <c r="K47" s="45"/>
    </row>
    <row r="48" spans="2:11">
      <c r="B48" s="28"/>
      <c r="C48" s="37" t="s">
        <v>153</v>
      </c>
      <c r="D48" s="29"/>
      <c r="E48" s="29"/>
      <c r="F48" s="29"/>
      <c r="G48" s="29"/>
      <c r="H48" s="29"/>
      <c r="I48" s="126"/>
      <c r="J48" s="29"/>
      <c r="K48" s="31"/>
    </row>
    <row r="49" spans="2:47" s="1" customFormat="1" ht="16.5" customHeight="1">
      <c r="B49" s="41"/>
      <c r="C49" s="42"/>
      <c r="D49" s="42"/>
      <c r="E49" s="391" t="s">
        <v>878</v>
      </c>
      <c r="F49" s="394"/>
      <c r="G49" s="394"/>
      <c r="H49" s="394"/>
      <c r="I49" s="127"/>
      <c r="J49" s="42"/>
      <c r="K49" s="45"/>
    </row>
    <row r="50" spans="2:47" s="1" customFormat="1" ht="14.45" customHeight="1">
      <c r="B50" s="41"/>
      <c r="C50" s="37" t="s">
        <v>879</v>
      </c>
      <c r="D50" s="42"/>
      <c r="E50" s="42"/>
      <c r="F50" s="42"/>
      <c r="G50" s="42"/>
      <c r="H50" s="42"/>
      <c r="I50" s="127"/>
      <c r="J50" s="42"/>
      <c r="K50" s="45"/>
    </row>
    <row r="51" spans="2:47" s="1" customFormat="1" ht="17.25" customHeight="1">
      <c r="B51" s="41"/>
      <c r="C51" s="42"/>
      <c r="D51" s="42"/>
      <c r="E51" s="393" t="str">
        <f>E11</f>
        <v>SO 3.05 - Dětské hřiště</v>
      </c>
      <c r="F51" s="394"/>
      <c r="G51" s="394"/>
      <c r="H51" s="394"/>
      <c r="I51" s="127"/>
      <c r="J51" s="42"/>
      <c r="K51" s="45"/>
    </row>
    <row r="52" spans="2:47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47" s="1" customFormat="1" ht="18" customHeight="1">
      <c r="B53" s="41"/>
      <c r="C53" s="37" t="s">
        <v>24</v>
      </c>
      <c r="D53" s="42"/>
      <c r="E53" s="42"/>
      <c r="F53" s="35" t="str">
        <f>F14</f>
        <v>Praha 4, k.ú. Lhotka 728071</v>
      </c>
      <c r="G53" s="42"/>
      <c r="H53" s="42"/>
      <c r="I53" s="128" t="s">
        <v>26</v>
      </c>
      <c r="J53" s="129" t="str">
        <f>IF(J14="","",J14)</f>
        <v>10. 8. 2018</v>
      </c>
      <c r="K53" s="45"/>
    </row>
    <row r="54" spans="2:47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47" s="1" customFormat="1">
      <c r="B55" s="41"/>
      <c r="C55" s="37" t="s">
        <v>28</v>
      </c>
      <c r="D55" s="42"/>
      <c r="E55" s="42"/>
      <c r="F55" s="35" t="str">
        <f>E17</f>
        <v>Městská část Praha 4</v>
      </c>
      <c r="G55" s="42"/>
      <c r="H55" s="42"/>
      <c r="I55" s="128" t="s">
        <v>35</v>
      </c>
      <c r="J55" s="367" t="str">
        <f>E23</f>
        <v>SUNCAD, s.r.o.</v>
      </c>
      <c r="K55" s="45"/>
    </row>
    <row r="56" spans="2:47" s="1" customFormat="1" ht="14.45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27"/>
      <c r="J56" s="395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47" s="1" customFormat="1" ht="29.25" customHeight="1">
      <c r="B58" s="41"/>
      <c r="C58" s="153" t="s">
        <v>156</v>
      </c>
      <c r="D58" s="141"/>
      <c r="E58" s="141"/>
      <c r="F58" s="141"/>
      <c r="G58" s="141"/>
      <c r="H58" s="141"/>
      <c r="I58" s="154"/>
      <c r="J58" s="155" t="s">
        <v>157</v>
      </c>
      <c r="K58" s="156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158</v>
      </c>
      <c r="D60" s="42"/>
      <c r="E60" s="42"/>
      <c r="F60" s="42"/>
      <c r="G60" s="42"/>
      <c r="H60" s="42"/>
      <c r="I60" s="127"/>
      <c r="J60" s="137">
        <f>J87</f>
        <v>0</v>
      </c>
      <c r="K60" s="45"/>
      <c r="AU60" s="24" t="s">
        <v>159</v>
      </c>
    </row>
    <row r="61" spans="2:47" s="8" customFormat="1" ht="24.95" customHeight="1">
      <c r="B61" s="158"/>
      <c r="C61" s="159"/>
      <c r="D61" s="160" t="s">
        <v>160</v>
      </c>
      <c r="E61" s="161"/>
      <c r="F61" s="161"/>
      <c r="G61" s="161"/>
      <c r="H61" s="161"/>
      <c r="I61" s="162"/>
      <c r="J61" s="163">
        <f>J88</f>
        <v>0</v>
      </c>
      <c r="K61" s="164"/>
    </row>
    <row r="62" spans="2:47" s="9" customFormat="1" ht="19.899999999999999" customHeight="1">
      <c r="B62" s="165"/>
      <c r="C62" s="166"/>
      <c r="D62" s="167" t="s">
        <v>161</v>
      </c>
      <c r="E62" s="168"/>
      <c r="F62" s="168"/>
      <c r="G62" s="168"/>
      <c r="H62" s="168"/>
      <c r="I62" s="169"/>
      <c r="J62" s="170">
        <f>J89</f>
        <v>0</v>
      </c>
      <c r="K62" s="171"/>
    </row>
    <row r="63" spans="2:47" s="9" customFormat="1" ht="19.899999999999999" customHeight="1">
      <c r="B63" s="165"/>
      <c r="C63" s="166"/>
      <c r="D63" s="167" t="s">
        <v>165</v>
      </c>
      <c r="E63" s="168"/>
      <c r="F63" s="168"/>
      <c r="G63" s="168"/>
      <c r="H63" s="168"/>
      <c r="I63" s="169"/>
      <c r="J63" s="170">
        <f>J181</f>
        <v>0</v>
      </c>
      <c r="K63" s="171"/>
    </row>
    <row r="64" spans="2:47" s="9" customFormat="1" ht="19.899999999999999" customHeight="1">
      <c r="B64" s="165"/>
      <c r="C64" s="166"/>
      <c r="D64" s="167" t="s">
        <v>169</v>
      </c>
      <c r="E64" s="168"/>
      <c r="F64" s="168"/>
      <c r="G64" s="168"/>
      <c r="H64" s="168"/>
      <c r="I64" s="169"/>
      <c r="J64" s="170">
        <f>J194</f>
        <v>0</v>
      </c>
      <c r="K64" s="171"/>
    </row>
    <row r="65" spans="2:12" s="8" customFormat="1" ht="24.95" customHeight="1">
      <c r="B65" s="158"/>
      <c r="C65" s="159"/>
      <c r="D65" s="160" t="s">
        <v>1494</v>
      </c>
      <c r="E65" s="161"/>
      <c r="F65" s="161"/>
      <c r="G65" s="161"/>
      <c r="H65" s="161"/>
      <c r="I65" s="162"/>
      <c r="J65" s="163">
        <f>J197</f>
        <v>0</v>
      </c>
      <c r="K65" s="164"/>
    </row>
    <row r="66" spans="2:12" s="1" customFormat="1" ht="21.75" customHeight="1">
      <c r="B66" s="41"/>
      <c r="C66" s="42"/>
      <c r="D66" s="42"/>
      <c r="E66" s="42"/>
      <c r="F66" s="42"/>
      <c r="G66" s="42"/>
      <c r="H66" s="42"/>
      <c r="I66" s="127"/>
      <c r="J66" s="42"/>
      <c r="K66" s="45"/>
    </row>
    <row r="67" spans="2:12" s="1" customFormat="1" ht="6.95" customHeight="1">
      <c r="B67" s="56"/>
      <c r="C67" s="57"/>
      <c r="D67" s="57"/>
      <c r="E67" s="57"/>
      <c r="F67" s="57"/>
      <c r="G67" s="57"/>
      <c r="H67" s="57"/>
      <c r="I67" s="148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51"/>
      <c r="J71" s="60"/>
      <c r="K71" s="60"/>
      <c r="L71" s="61"/>
    </row>
    <row r="72" spans="2:12" s="1" customFormat="1" ht="36.950000000000003" customHeight="1">
      <c r="B72" s="41"/>
      <c r="C72" s="62" t="s">
        <v>170</v>
      </c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14.45" customHeight="1">
      <c r="B74" s="41"/>
      <c r="C74" s="65" t="s">
        <v>18</v>
      </c>
      <c r="D74" s="63"/>
      <c r="E74" s="63"/>
      <c r="F74" s="63"/>
      <c r="G74" s="63"/>
      <c r="H74" s="63"/>
      <c r="I74" s="172"/>
      <c r="J74" s="63"/>
      <c r="K74" s="63"/>
      <c r="L74" s="61"/>
    </row>
    <row r="75" spans="2:12" s="1" customFormat="1" ht="16.5" customHeight="1">
      <c r="B75" s="41"/>
      <c r="C75" s="63"/>
      <c r="D75" s="63"/>
      <c r="E75" s="396" t="str">
        <f>E7</f>
        <v>Revitalizace koupaliště Lhotka, Praha 4 - 2.etapa</v>
      </c>
      <c r="F75" s="397"/>
      <c r="G75" s="397"/>
      <c r="H75" s="397"/>
      <c r="I75" s="172"/>
      <c r="J75" s="63"/>
      <c r="K75" s="63"/>
      <c r="L75" s="61"/>
    </row>
    <row r="76" spans="2:12">
      <c r="B76" s="28"/>
      <c r="C76" s="65" t="s">
        <v>153</v>
      </c>
      <c r="D76" s="262"/>
      <c r="E76" s="262"/>
      <c r="F76" s="262"/>
      <c r="G76" s="262"/>
      <c r="H76" s="262"/>
      <c r="J76" s="262"/>
      <c r="K76" s="262"/>
      <c r="L76" s="263"/>
    </row>
    <row r="77" spans="2:12" s="1" customFormat="1" ht="16.5" customHeight="1">
      <c r="B77" s="41"/>
      <c r="C77" s="63"/>
      <c r="D77" s="63"/>
      <c r="E77" s="396" t="s">
        <v>878</v>
      </c>
      <c r="F77" s="398"/>
      <c r="G77" s="398"/>
      <c r="H77" s="398"/>
      <c r="I77" s="172"/>
      <c r="J77" s="63"/>
      <c r="K77" s="63"/>
      <c r="L77" s="61"/>
    </row>
    <row r="78" spans="2:12" s="1" customFormat="1" ht="14.45" customHeight="1">
      <c r="B78" s="41"/>
      <c r="C78" s="65" t="s">
        <v>879</v>
      </c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17.25" customHeight="1">
      <c r="B79" s="41"/>
      <c r="C79" s="63"/>
      <c r="D79" s="63"/>
      <c r="E79" s="384" t="str">
        <f>E11</f>
        <v>SO 3.05 - Dětské hřiště</v>
      </c>
      <c r="F79" s="398"/>
      <c r="G79" s="398"/>
      <c r="H79" s="398"/>
      <c r="I79" s="172"/>
      <c r="J79" s="63"/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72"/>
      <c r="J80" s="63"/>
      <c r="K80" s="63"/>
      <c r="L80" s="61"/>
    </row>
    <row r="81" spans="2:65" s="1" customFormat="1" ht="18" customHeight="1">
      <c r="B81" s="41"/>
      <c r="C81" s="65" t="s">
        <v>24</v>
      </c>
      <c r="D81" s="63"/>
      <c r="E81" s="63"/>
      <c r="F81" s="173" t="str">
        <f>F14</f>
        <v>Praha 4, k.ú. Lhotka 728071</v>
      </c>
      <c r="G81" s="63"/>
      <c r="H81" s="63"/>
      <c r="I81" s="174" t="s">
        <v>26</v>
      </c>
      <c r="J81" s="73" t="str">
        <f>IF(J14="","",J14)</f>
        <v>10. 8. 2018</v>
      </c>
      <c r="K81" s="63"/>
      <c r="L81" s="61"/>
    </row>
    <row r="82" spans="2:65" s="1" customFormat="1" ht="6.95" customHeight="1">
      <c r="B82" s="41"/>
      <c r="C82" s="63"/>
      <c r="D82" s="63"/>
      <c r="E82" s="63"/>
      <c r="F82" s="63"/>
      <c r="G82" s="63"/>
      <c r="H82" s="63"/>
      <c r="I82" s="172"/>
      <c r="J82" s="63"/>
      <c r="K82" s="63"/>
      <c r="L82" s="61"/>
    </row>
    <row r="83" spans="2:65" s="1" customFormat="1">
      <c r="B83" s="41"/>
      <c r="C83" s="65" t="s">
        <v>28</v>
      </c>
      <c r="D83" s="63"/>
      <c r="E83" s="63"/>
      <c r="F83" s="173" t="str">
        <f>E17</f>
        <v>Městská část Praha 4</v>
      </c>
      <c r="G83" s="63"/>
      <c r="H83" s="63"/>
      <c r="I83" s="174" t="s">
        <v>35</v>
      </c>
      <c r="J83" s="173" t="str">
        <f>E23</f>
        <v>SUNCAD, s.r.o.</v>
      </c>
      <c r="K83" s="63"/>
      <c r="L83" s="61"/>
    </row>
    <row r="84" spans="2:65" s="1" customFormat="1" ht="14.45" customHeight="1">
      <c r="B84" s="41"/>
      <c r="C84" s="65" t="s">
        <v>33</v>
      </c>
      <c r="D84" s="63"/>
      <c r="E84" s="63"/>
      <c r="F84" s="173" t="str">
        <f>IF(E20="","",E20)</f>
        <v/>
      </c>
      <c r="G84" s="63"/>
      <c r="H84" s="63"/>
      <c r="I84" s="172"/>
      <c r="J84" s="63"/>
      <c r="K84" s="63"/>
      <c r="L84" s="61"/>
    </row>
    <row r="85" spans="2:65" s="1" customFormat="1" ht="10.35" customHeight="1">
      <c r="B85" s="41"/>
      <c r="C85" s="63"/>
      <c r="D85" s="63"/>
      <c r="E85" s="63"/>
      <c r="F85" s="63"/>
      <c r="G85" s="63"/>
      <c r="H85" s="63"/>
      <c r="I85" s="172"/>
      <c r="J85" s="63"/>
      <c r="K85" s="63"/>
      <c r="L85" s="61"/>
    </row>
    <row r="86" spans="2:65" s="10" customFormat="1" ht="29.25" customHeight="1">
      <c r="B86" s="175"/>
      <c r="C86" s="176" t="s">
        <v>171</v>
      </c>
      <c r="D86" s="177" t="s">
        <v>59</v>
      </c>
      <c r="E86" s="177" t="s">
        <v>55</v>
      </c>
      <c r="F86" s="177" t="s">
        <v>172</v>
      </c>
      <c r="G86" s="177" t="s">
        <v>173</v>
      </c>
      <c r="H86" s="177" t="s">
        <v>174</v>
      </c>
      <c r="I86" s="178" t="s">
        <v>175</v>
      </c>
      <c r="J86" s="177" t="s">
        <v>157</v>
      </c>
      <c r="K86" s="179" t="s">
        <v>176</v>
      </c>
      <c r="L86" s="180"/>
      <c r="M86" s="81" t="s">
        <v>177</v>
      </c>
      <c r="N86" s="82" t="s">
        <v>44</v>
      </c>
      <c r="O86" s="82" t="s">
        <v>178</v>
      </c>
      <c r="P86" s="82" t="s">
        <v>179</v>
      </c>
      <c r="Q86" s="82" t="s">
        <v>180</v>
      </c>
      <c r="R86" s="82" t="s">
        <v>181</v>
      </c>
      <c r="S86" s="82" t="s">
        <v>182</v>
      </c>
      <c r="T86" s="83" t="s">
        <v>183</v>
      </c>
    </row>
    <row r="87" spans="2:65" s="1" customFormat="1" ht="29.25" customHeight="1">
      <c r="B87" s="41"/>
      <c r="C87" s="87" t="s">
        <v>158</v>
      </c>
      <c r="D87" s="63"/>
      <c r="E87" s="63"/>
      <c r="F87" s="63"/>
      <c r="G87" s="63"/>
      <c r="H87" s="63"/>
      <c r="I87" s="172"/>
      <c r="J87" s="181">
        <f>BK87</f>
        <v>0</v>
      </c>
      <c r="K87" s="63"/>
      <c r="L87" s="61"/>
      <c r="M87" s="84"/>
      <c r="N87" s="85"/>
      <c r="O87" s="85"/>
      <c r="P87" s="182">
        <f>P88+P197</f>
        <v>0</v>
      </c>
      <c r="Q87" s="85"/>
      <c r="R87" s="182">
        <f>R88+R197</f>
        <v>37.012799999999999</v>
      </c>
      <c r="S87" s="85"/>
      <c r="T87" s="183">
        <f>T88+T197</f>
        <v>0</v>
      </c>
      <c r="AT87" s="24" t="s">
        <v>73</v>
      </c>
      <c r="AU87" s="24" t="s">
        <v>159</v>
      </c>
      <c r="BK87" s="184">
        <f>BK88+BK197</f>
        <v>0</v>
      </c>
    </row>
    <row r="88" spans="2:65" s="11" customFormat="1" ht="37.35" customHeight="1">
      <c r="B88" s="185"/>
      <c r="C88" s="186"/>
      <c r="D88" s="187" t="s">
        <v>73</v>
      </c>
      <c r="E88" s="188" t="s">
        <v>184</v>
      </c>
      <c r="F88" s="188" t="s">
        <v>185</v>
      </c>
      <c r="G88" s="186"/>
      <c r="H88" s="186"/>
      <c r="I88" s="189"/>
      <c r="J88" s="190">
        <f>BK88</f>
        <v>0</v>
      </c>
      <c r="K88" s="186"/>
      <c r="L88" s="191"/>
      <c r="M88" s="192"/>
      <c r="N88" s="193"/>
      <c r="O88" s="193"/>
      <c r="P88" s="194">
        <f>P89+P181+P194</f>
        <v>0</v>
      </c>
      <c r="Q88" s="193"/>
      <c r="R88" s="194">
        <f>R89+R181+R194</f>
        <v>37.012799999999999</v>
      </c>
      <c r="S88" s="193"/>
      <c r="T88" s="195">
        <f>T89+T181+T194</f>
        <v>0</v>
      </c>
      <c r="AR88" s="196" t="s">
        <v>82</v>
      </c>
      <c r="AT88" s="197" t="s">
        <v>73</v>
      </c>
      <c r="AU88" s="197" t="s">
        <v>74</v>
      </c>
      <c r="AY88" s="196" t="s">
        <v>186</v>
      </c>
      <c r="BK88" s="198">
        <f>BK89+BK181+BK194</f>
        <v>0</v>
      </c>
    </row>
    <row r="89" spans="2:65" s="11" customFormat="1" ht="19.899999999999999" customHeight="1">
      <c r="B89" s="185"/>
      <c r="C89" s="186"/>
      <c r="D89" s="187" t="s">
        <v>73</v>
      </c>
      <c r="E89" s="199" t="s">
        <v>82</v>
      </c>
      <c r="F89" s="199" t="s">
        <v>187</v>
      </c>
      <c r="G89" s="186"/>
      <c r="H89" s="186"/>
      <c r="I89" s="189"/>
      <c r="J89" s="200">
        <f>BK89</f>
        <v>0</v>
      </c>
      <c r="K89" s="186"/>
      <c r="L89" s="191"/>
      <c r="M89" s="192"/>
      <c r="N89" s="193"/>
      <c r="O89" s="193"/>
      <c r="P89" s="194">
        <f>SUM(P90:P180)</f>
        <v>0</v>
      </c>
      <c r="Q89" s="193"/>
      <c r="R89" s="194">
        <f>SUM(R90:R180)</f>
        <v>0</v>
      </c>
      <c r="S89" s="193"/>
      <c r="T89" s="195">
        <f>SUM(T90:T180)</f>
        <v>0</v>
      </c>
      <c r="AR89" s="196" t="s">
        <v>82</v>
      </c>
      <c r="AT89" s="197" t="s">
        <v>73</v>
      </c>
      <c r="AU89" s="197" t="s">
        <v>82</v>
      </c>
      <c r="AY89" s="196" t="s">
        <v>186</v>
      </c>
      <c r="BK89" s="198">
        <f>SUM(BK90:BK180)</f>
        <v>0</v>
      </c>
    </row>
    <row r="90" spans="2:65" s="1" customFormat="1" ht="16.5" customHeight="1">
      <c r="B90" s="41"/>
      <c r="C90" s="201" t="s">
        <v>82</v>
      </c>
      <c r="D90" s="201" t="s">
        <v>188</v>
      </c>
      <c r="E90" s="202" t="s">
        <v>210</v>
      </c>
      <c r="F90" s="203" t="s">
        <v>211</v>
      </c>
      <c r="G90" s="204" t="s">
        <v>212</v>
      </c>
      <c r="H90" s="205">
        <v>55.485999999999997</v>
      </c>
      <c r="I90" s="206"/>
      <c r="J90" s="207">
        <f>ROUND(I90*H90,2)</f>
        <v>0</v>
      </c>
      <c r="K90" s="203" t="s">
        <v>192</v>
      </c>
      <c r="L90" s="61"/>
      <c r="M90" s="208" t="s">
        <v>30</v>
      </c>
      <c r="N90" s="209" t="s">
        <v>45</v>
      </c>
      <c r="O90" s="42"/>
      <c r="P90" s="210">
        <f>O90*H90</f>
        <v>0</v>
      </c>
      <c r="Q90" s="210">
        <v>0</v>
      </c>
      <c r="R90" s="210">
        <f>Q90*H90</f>
        <v>0</v>
      </c>
      <c r="S90" s="210">
        <v>0</v>
      </c>
      <c r="T90" s="211">
        <f>S90*H90</f>
        <v>0</v>
      </c>
      <c r="AR90" s="24" t="s">
        <v>193</v>
      </c>
      <c r="AT90" s="24" t="s">
        <v>188</v>
      </c>
      <c r="AU90" s="24" t="s">
        <v>84</v>
      </c>
      <c r="AY90" s="24" t="s">
        <v>186</v>
      </c>
      <c r="BE90" s="212">
        <f>IF(N90="základní",J90,0)</f>
        <v>0</v>
      </c>
      <c r="BF90" s="212">
        <f>IF(N90="snížená",J90,0)</f>
        <v>0</v>
      </c>
      <c r="BG90" s="212">
        <f>IF(N90="zákl. přenesená",J90,0)</f>
        <v>0</v>
      </c>
      <c r="BH90" s="212">
        <f>IF(N90="sníž. přenesená",J90,0)</f>
        <v>0</v>
      </c>
      <c r="BI90" s="212">
        <f>IF(N90="nulová",J90,0)</f>
        <v>0</v>
      </c>
      <c r="BJ90" s="24" t="s">
        <v>82</v>
      </c>
      <c r="BK90" s="212">
        <f>ROUND(I90*H90,2)</f>
        <v>0</v>
      </c>
      <c r="BL90" s="24" t="s">
        <v>193</v>
      </c>
      <c r="BM90" s="24" t="s">
        <v>1812</v>
      </c>
    </row>
    <row r="91" spans="2:65" s="1" customFormat="1" ht="27">
      <c r="B91" s="41"/>
      <c r="C91" s="63"/>
      <c r="D91" s="213" t="s">
        <v>195</v>
      </c>
      <c r="E91" s="63"/>
      <c r="F91" s="214" t="s">
        <v>214</v>
      </c>
      <c r="G91" s="63"/>
      <c r="H91" s="63"/>
      <c r="I91" s="172"/>
      <c r="J91" s="63"/>
      <c r="K91" s="63"/>
      <c r="L91" s="61"/>
      <c r="M91" s="215"/>
      <c r="N91" s="42"/>
      <c r="O91" s="42"/>
      <c r="P91" s="42"/>
      <c r="Q91" s="42"/>
      <c r="R91" s="42"/>
      <c r="S91" s="42"/>
      <c r="T91" s="78"/>
      <c r="AT91" s="24" t="s">
        <v>195</v>
      </c>
      <c r="AU91" s="24" t="s">
        <v>84</v>
      </c>
    </row>
    <row r="92" spans="2:65" s="13" customFormat="1" ht="13.5">
      <c r="B92" s="227"/>
      <c r="C92" s="228"/>
      <c r="D92" s="213" t="s">
        <v>197</v>
      </c>
      <c r="E92" s="229" t="s">
        <v>30</v>
      </c>
      <c r="F92" s="230" t="s">
        <v>1813</v>
      </c>
      <c r="G92" s="228"/>
      <c r="H92" s="229" t="s">
        <v>30</v>
      </c>
      <c r="I92" s="231"/>
      <c r="J92" s="228"/>
      <c r="K92" s="228"/>
      <c r="L92" s="232"/>
      <c r="M92" s="233"/>
      <c r="N92" s="234"/>
      <c r="O92" s="234"/>
      <c r="P92" s="234"/>
      <c r="Q92" s="234"/>
      <c r="R92" s="234"/>
      <c r="S92" s="234"/>
      <c r="T92" s="235"/>
      <c r="AT92" s="236" t="s">
        <v>197</v>
      </c>
      <c r="AU92" s="236" t="s">
        <v>84</v>
      </c>
      <c r="AV92" s="13" t="s">
        <v>82</v>
      </c>
      <c r="AW92" s="13" t="s">
        <v>37</v>
      </c>
      <c r="AX92" s="13" t="s">
        <v>74</v>
      </c>
      <c r="AY92" s="236" t="s">
        <v>186</v>
      </c>
    </row>
    <row r="93" spans="2:65" s="12" customFormat="1" ht="13.5">
      <c r="B93" s="216"/>
      <c r="C93" s="217"/>
      <c r="D93" s="213" t="s">
        <v>197</v>
      </c>
      <c r="E93" s="218" t="s">
        <v>30</v>
      </c>
      <c r="F93" s="219" t="s">
        <v>1814</v>
      </c>
      <c r="G93" s="217"/>
      <c r="H93" s="220">
        <v>55.485999999999997</v>
      </c>
      <c r="I93" s="221"/>
      <c r="J93" s="217"/>
      <c r="K93" s="217"/>
      <c r="L93" s="222"/>
      <c r="M93" s="223"/>
      <c r="N93" s="224"/>
      <c r="O93" s="224"/>
      <c r="P93" s="224"/>
      <c r="Q93" s="224"/>
      <c r="R93" s="224"/>
      <c r="S93" s="224"/>
      <c r="T93" s="225"/>
      <c r="AT93" s="226" t="s">
        <v>197</v>
      </c>
      <c r="AU93" s="226" t="s">
        <v>84</v>
      </c>
      <c r="AV93" s="12" t="s">
        <v>84</v>
      </c>
      <c r="AW93" s="12" t="s">
        <v>37</v>
      </c>
      <c r="AX93" s="12" t="s">
        <v>74</v>
      </c>
      <c r="AY93" s="226" t="s">
        <v>186</v>
      </c>
    </row>
    <row r="94" spans="2:65" s="1" customFormat="1" ht="16.5" customHeight="1">
      <c r="B94" s="41"/>
      <c r="C94" s="201" t="s">
        <v>84</v>
      </c>
      <c r="D94" s="201" t="s">
        <v>188</v>
      </c>
      <c r="E94" s="202" t="s">
        <v>1815</v>
      </c>
      <c r="F94" s="203" t="s">
        <v>1816</v>
      </c>
      <c r="G94" s="204" t="s">
        <v>212</v>
      </c>
      <c r="H94" s="205">
        <v>41.615000000000002</v>
      </c>
      <c r="I94" s="206"/>
      <c r="J94" s="207">
        <f>ROUND(I94*H94,2)</f>
        <v>0</v>
      </c>
      <c r="K94" s="203" t="s">
        <v>192</v>
      </c>
      <c r="L94" s="61"/>
      <c r="M94" s="208" t="s">
        <v>30</v>
      </c>
      <c r="N94" s="209" t="s">
        <v>45</v>
      </c>
      <c r="O94" s="42"/>
      <c r="P94" s="210">
        <f>O94*H94</f>
        <v>0</v>
      </c>
      <c r="Q94" s="210">
        <v>0</v>
      </c>
      <c r="R94" s="210">
        <f>Q94*H94</f>
        <v>0</v>
      </c>
      <c r="S94" s="210">
        <v>0</v>
      </c>
      <c r="T94" s="211">
        <f>S94*H94</f>
        <v>0</v>
      </c>
      <c r="AR94" s="24" t="s">
        <v>193</v>
      </c>
      <c r="AT94" s="24" t="s">
        <v>188</v>
      </c>
      <c r="AU94" s="24" t="s">
        <v>84</v>
      </c>
      <c r="AY94" s="24" t="s">
        <v>186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24" t="s">
        <v>82</v>
      </c>
      <c r="BK94" s="212">
        <f>ROUND(I94*H94,2)</f>
        <v>0</v>
      </c>
      <c r="BL94" s="24" t="s">
        <v>193</v>
      </c>
      <c r="BM94" s="24" t="s">
        <v>1817</v>
      </c>
    </row>
    <row r="95" spans="2:65" s="1" customFormat="1" ht="27">
      <c r="B95" s="41"/>
      <c r="C95" s="63"/>
      <c r="D95" s="213" t="s">
        <v>195</v>
      </c>
      <c r="E95" s="63"/>
      <c r="F95" s="214" t="s">
        <v>1818</v>
      </c>
      <c r="G95" s="63"/>
      <c r="H95" s="63"/>
      <c r="I95" s="172"/>
      <c r="J95" s="63"/>
      <c r="K95" s="63"/>
      <c r="L95" s="61"/>
      <c r="M95" s="215"/>
      <c r="N95" s="42"/>
      <c r="O95" s="42"/>
      <c r="P95" s="42"/>
      <c r="Q95" s="42"/>
      <c r="R95" s="42"/>
      <c r="S95" s="42"/>
      <c r="T95" s="78"/>
      <c r="AT95" s="24" t="s">
        <v>195</v>
      </c>
      <c r="AU95" s="24" t="s">
        <v>84</v>
      </c>
    </row>
    <row r="96" spans="2:65" s="13" customFormat="1" ht="13.5">
      <c r="B96" s="227"/>
      <c r="C96" s="228"/>
      <c r="D96" s="213" t="s">
        <v>197</v>
      </c>
      <c r="E96" s="229" t="s">
        <v>30</v>
      </c>
      <c r="F96" s="230" t="s">
        <v>1813</v>
      </c>
      <c r="G96" s="228"/>
      <c r="H96" s="229" t="s">
        <v>30</v>
      </c>
      <c r="I96" s="231"/>
      <c r="J96" s="228"/>
      <c r="K96" s="228"/>
      <c r="L96" s="232"/>
      <c r="M96" s="233"/>
      <c r="N96" s="234"/>
      <c r="O96" s="234"/>
      <c r="P96" s="234"/>
      <c r="Q96" s="234"/>
      <c r="R96" s="234"/>
      <c r="S96" s="234"/>
      <c r="T96" s="235"/>
      <c r="AT96" s="236" t="s">
        <v>197</v>
      </c>
      <c r="AU96" s="236" t="s">
        <v>84</v>
      </c>
      <c r="AV96" s="13" t="s">
        <v>82</v>
      </c>
      <c r="AW96" s="13" t="s">
        <v>37</v>
      </c>
      <c r="AX96" s="13" t="s">
        <v>74</v>
      </c>
      <c r="AY96" s="236" t="s">
        <v>186</v>
      </c>
    </row>
    <row r="97" spans="2:65" s="12" customFormat="1" ht="13.5">
      <c r="B97" s="216"/>
      <c r="C97" s="217"/>
      <c r="D97" s="213" t="s">
        <v>197</v>
      </c>
      <c r="E97" s="218" t="s">
        <v>30</v>
      </c>
      <c r="F97" s="219" t="s">
        <v>1819</v>
      </c>
      <c r="G97" s="217"/>
      <c r="H97" s="220">
        <v>41.615000000000002</v>
      </c>
      <c r="I97" s="221"/>
      <c r="J97" s="217"/>
      <c r="K97" s="217"/>
      <c r="L97" s="222"/>
      <c r="M97" s="223"/>
      <c r="N97" s="224"/>
      <c r="O97" s="224"/>
      <c r="P97" s="224"/>
      <c r="Q97" s="224"/>
      <c r="R97" s="224"/>
      <c r="S97" s="224"/>
      <c r="T97" s="225"/>
      <c r="AT97" s="226" t="s">
        <v>197</v>
      </c>
      <c r="AU97" s="226" t="s">
        <v>84</v>
      </c>
      <c r="AV97" s="12" t="s">
        <v>84</v>
      </c>
      <c r="AW97" s="12" t="s">
        <v>37</v>
      </c>
      <c r="AX97" s="12" t="s">
        <v>74</v>
      </c>
      <c r="AY97" s="226" t="s">
        <v>186</v>
      </c>
    </row>
    <row r="98" spans="2:65" s="1" customFormat="1" ht="16.5" customHeight="1">
      <c r="B98" s="41"/>
      <c r="C98" s="201" t="s">
        <v>203</v>
      </c>
      <c r="D98" s="201" t="s">
        <v>188</v>
      </c>
      <c r="E98" s="202" t="s">
        <v>223</v>
      </c>
      <c r="F98" s="203" t="s">
        <v>224</v>
      </c>
      <c r="G98" s="204" t="s">
        <v>212</v>
      </c>
      <c r="H98" s="205">
        <v>20.808</v>
      </c>
      <c r="I98" s="206"/>
      <c r="J98" s="207">
        <f>ROUND(I98*H98,2)</f>
        <v>0</v>
      </c>
      <c r="K98" s="203" t="s">
        <v>192</v>
      </c>
      <c r="L98" s="61"/>
      <c r="M98" s="208" t="s">
        <v>30</v>
      </c>
      <c r="N98" s="209" t="s">
        <v>45</v>
      </c>
      <c r="O98" s="42"/>
      <c r="P98" s="210">
        <f>O98*H98</f>
        <v>0</v>
      </c>
      <c r="Q98" s="210">
        <v>0</v>
      </c>
      <c r="R98" s="210">
        <f>Q98*H98</f>
        <v>0</v>
      </c>
      <c r="S98" s="210">
        <v>0</v>
      </c>
      <c r="T98" s="211">
        <f>S98*H98</f>
        <v>0</v>
      </c>
      <c r="AR98" s="24" t="s">
        <v>193</v>
      </c>
      <c r="AT98" s="24" t="s">
        <v>188</v>
      </c>
      <c r="AU98" s="24" t="s">
        <v>84</v>
      </c>
      <c r="AY98" s="24" t="s">
        <v>186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24" t="s">
        <v>82</v>
      </c>
      <c r="BK98" s="212">
        <f>ROUND(I98*H98,2)</f>
        <v>0</v>
      </c>
      <c r="BL98" s="24" t="s">
        <v>193</v>
      </c>
      <c r="BM98" s="24" t="s">
        <v>1820</v>
      </c>
    </row>
    <row r="99" spans="2:65" s="1" customFormat="1" ht="27">
      <c r="B99" s="41"/>
      <c r="C99" s="63"/>
      <c r="D99" s="213" t="s">
        <v>195</v>
      </c>
      <c r="E99" s="63"/>
      <c r="F99" s="214" t="s">
        <v>226</v>
      </c>
      <c r="G99" s="63"/>
      <c r="H99" s="63"/>
      <c r="I99" s="172"/>
      <c r="J99" s="63"/>
      <c r="K99" s="63"/>
      <c r="L99" s="61"/>
      <c r="M99" s="215"/>
      <c r="N99" s="42"/>
      <c r="O99" s="42"/>
      <c r="P99" s="42"/>
      <c r="Q99" s="42"/>
      <c r="R99" s="42"/>
      <c r="S99" s="42"/>
      <c r="T99" s="78"/>
      <c r="AT99" s="24" t="s">
        <v>195</v>
      </c>
      <c r="AU99" s="24" t="s">
        <v>84</v>
      </c>
    </row>
    <row r="100" spans="2:65" s="13" customFormat="1" ht="13.5">
      <c r="B100" s="227"/>
      <c r="C100" s="228"/>
      <c r="D100" s="213" t="s">
        <v>197</v>
      </c>
      <c r="E100" s="229" t="s">
        <v>30</v>
      </c>
      <c r="F100" s="230" t="s">
        <v>227</v>
      </c>
      <c r="G100" s="228"/>
      <c r="H100" s="229" t="s">
        <v>30</v>
      </c>
      <c r="I100" s="231"/>
      <c r="J100" s="228"/>
      <c r="K100" s="228"/>
      <c r="L100" s="232"/>
      <c r="M100" s="233"/>
      <c r="N100" s="234"/>
      <c r="O100" s="234"/>
      <c r="P100" s="234"/>
      <c r="Q100" s="234"/>
      <c r="R100" s="234"/>
      <c r="S100" s="234"/>
      <c r="T100" s="235"/>
      <c r="AT100" s="236" t="s">
        <v>197</v>
      </c>
      <c r="AU100" s="236" t="s">
        <v>84</v>
      </c>
      <c r="AV100" s="13" t="s">
        <v>82</v>
      </c>
      <c r="AW100" s="13" t="s">
        <v>37</v>
      </c>
      <c r="AX100" s="13" t="s">
        <v>74</v>
      </c>
      <c r="AY100" s="236" t="s">
        <v>186</v>
      </c>
    </row>
    <row r="101" spans="2:65" s="13" customFormat="1" ht="13.5">
      <c r="B101" s="227"/>
      <c r="C101" s="228"/>
      <c r="D101" s="213" t="s">
        <v>197</v>
      </c>
      <c r="E101" s="229" t="s">
        <v>30</v>
      </c>
      <c r="F101" s="230" t="s">
        <v>1813</v>
      </c>
      <c r="G101" s="228"/>
      <c r="H101" s="229" t="s">
        <v>30</v>
      </c>
      <c r="I101" s="231"/>
      <c r="J101" s="228"/>
      <c r="K101" s="228"/>
      <c r="L101" s="232"/>
      <c r="M101" s="233"/>
      <c r="N101" s="234"/>
      <c r="O101" s="234"/>
      <c r="P101" s="234"/>
      <c r="Q101" s="234"/>
      <c r="R101" s="234"/>
      <c r="S101" s="234"/>
      <c r="T101" s="235"/>
      <c r="AT101" s="236" t="s">
        <v>197</v>
      </c>
      <c r="AU101" s="236" t="s">
        <v>84</v>
      </c>
      <c r="AV101" s="13" t="s">
        <v>82</v>
      </c>
      <c r="AW101" s="13" t="s">
        <v>37</v>
      </c>
      <c r="AX101" s="13" t="s">
        <v>74</v>
      </c>
      <c r="AY101" s="236" t="s">
        <v>186</v>
      </c>
    </row>
    <row r="102" spans="2:65" s="12" customFormat="1" ht="13.5">
      <c r="B102" s="216"/>
      <c r="C102" s="217"/>
      <c r="D102" s="213" t="s">
        <v>197</v>
      </c>
      <c r="E102" s="218" t="s">
        <v>30</v>
      </c>
      <c r="F102" s="219" t="s">
        <v>1819</v>
      </c>
      <c r="G102" s="217"/>
      <c r="H102" s="220">
        <v>41.615000000000002</v>
      </c>
      <c r="I102" s="221"/>
      <c r="J102" s="217"/>
      <c r="K102" s="217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197</v>
      </c>
      <c r="AU102" s="226" t="s">
        <v>84</v>
      </c>
      <c r="AV102" s="12" t="s">
        <v>84</v>
      </c>
      <c r="AW102" s="12" t="s">
        <v>37</v>
      </c>
      <c r="AX102" s="12" t="s">
        <v>74</v>
      </c>
      <c r="AY102" s="226" t="s">
        <v>186</v>
      </c>
    </row>
    <row r="103" spans="2:65" s="12" customFormat="1" ht="13.5">
      <c r="B103" s="216"/>
      <c r="C103" s="217"/>
      <c r="D103" s="213" t="s">
        <v>197</v>
      </c>
      <c r="E103" s="217"/>
      <c r="F103" s="219" t="s">
        <v>1821</v>
      </c>
      <c r="G103" s="217"/>
      <c r="H103" s="220">
        <v>20.808</v>
      </c>
      <c r="I103" s="221"/>
      <c r="J103" s="217"/>
      <c r="K103" s="217"/>
      <c r="L103" s="222"/>
      <c r="M103" s="223"/>
      <c r="N103" s="224"/>
      <c r="O103" s="224"/>
      <c r="P103" s="224"/>
      <c r="Q103" s="224"/>
      <c r="R103" s="224"/>
      <c r="S103" s="224"/>
      <c r="T103" s="225"/>
      <c r="AT103" s="226" t="s">
        <v>197</v>
      </c>
      <c r="AU103" s="226" t="s">
        <v>84</v>
      </c>
      <c r="AV103" s="12" t="s">
        <v>84</v>
      </c>
      <c r="AW103" s="12" t="s">
        <v>6</v>
      </c>
      <c r="AX103" s="12" t="s">
        <v>82</v>
      </c>
      <c r="AY103" s="226" t="s">
        <v>186</v>
      </c>
    </row>
    <row r="104" spans="2:65" s="1" customFormat="1" ht="16.5" customHeight="1">
      <c r="B104" s="41"/>
      <c r="C104" s="201" t="s">
        <v>193</v>
      </c>
      <c r="D104" s="201" t="s">
        <v>188</v>
      </c>
      <c r="E104" s="202" t="s">
        <v>891</v>
      </c>
      <c r="F104" s="203" t="s">
        <v>892</v>
      </c>
      <c r="G104" s="204" t="s">
        <v>212</v>
      </c>
      <c r="H104" s="205">
        <v>3.9940000000000002</v>
      </c>
      <c r="I104" s="206"/>
      <c r="J104" s="207">
        <f>ROUND(I104*H104,2)</f>
        <v>0</v>
      </c>
      <c r="K104" s="203" t="s">
        <v>192</v>
      </c>
      <c r="L104" s="61"/>
      <c r="M104" s="208" t="s">
        <v>30</v>
      </c>
      <c r="N104" s="209" t="s">
        <v>45</v>
      </c>
      <c r="O104" s="42"/>
      <c r="P104" s="210">
        <f>O104*H104</f>
        <v>0</v>
      </c>
      <c r="Q104" s="210">
        <v>0</v>
      </c>
      <c r="R104" s="210">
        <f>Q104*H104</f>
        <v>0</v>
      </c>
      <c r="S104" s="210">
        <v>0</v>
      </c>
      <c r="T104" s="211">
        <f>S104*H104</f>
        <v>0</v>
      </c>
      <c r="AR104" s="24" t="s">
        <v>193</v>
      </c>
      <c r="AT104" s="24" t="s">
        <v>188</v>
      </c>
      <c r="AU104" s="24" t="s">
        <v>84</v>
      </c>
      <c r="AY104" s="24" t="s">
        <v>186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24" t="s">
        <v>82</v>
      </c>
      <c r="BK104" s="212">
        <f>ROUND(I104*H104,2)</f>
        <v>0</v>
      </c>
      <c r="BL104" s="24" t="s">
        <v>193</v>
      </c>
      <c r="BM104" s="24" t="s">
        <v>1822</v>
      </c>
    </row>
    <row r="105" spans="2:65" s="1" customFormat="1" ht="27">
      <c r="B105" s="41"/>
      <c r="C105" s="63"/>
      <c r="D105" s="213" t="s">
        <v>195</v>
      </c>
      <c r="E105" s="63"/>
      <c r="F105" s="214" t="s">
        <v>894</v>
      </c>
      <c r="G105" s="63"/>
      <c r="H105" s="63"/>
      <c r="I105" s="172"/>
      <c r="J105" s="63"/>
      <c r="K105" s="63"/>
      <c r="L105" s="61"/>
      <c r="M105" s="215"/>
      <c r="N105" s="42"/>
      <c r="O105" s="42"/>
      <c r="P105" s="42"/>
      <c r="Q105" s="42"/>
      <c r="R105" s="42"/>
      <c r="S105" s="42"/>
      <c r="T105" s="78"/>
      <c r="AT105" s="24" t="s">
        <v>195</v>
      </c>
      <c r="AU105" s="24" t="s">
        <v>84</v>
      </c>
    </row>
    <row r="106" spans="2:65" s="13" customFormat="1" ht="13.5">
      <c r="B106" s="227"/>
      <c r="C106" s="228"/>
      <c r="D106" s="213" t="s">
        <v>197</v>
      </c>
      <c r="E106" s="229" t="s">
        <v>30</v>
      </c>
      <c r="F106" s="230" t="s">
        <v>1823</v>
      </c>
      <c r="G106" s="228"/>
      <c r="H106" s="229" t="s">
        <v>30</v>
      </c>
      <c r="I106" s="231"/>
      <c r="J106" s="228"/>
      <c r="K106" s="228"/>
      <c r="L106" s="232"/>
      <c r="M106" s="233"/>
      <c r="N106" s="234"/>
      <c r="O106" s="234"/>
      <c r="P106" s="234"/>
      <c r="Q106" s="234"/>
      <c r="R106" s="234"/>
      <c r="S106" s="234"/>
      <c r="T106" s="235"/>
      <c r="AT106" s="236" t="s">
        <v>197</v>
      </c>
      <c r="AU106" s="236" t="s">
        <v>84</v>
      </c>
      <c r="AV106" s="13" t="s">
        <v>82</v>
      </c>
      <c r="AW106" s="13" t="s">
        <v>37</v>
      </c>
      <c r="AX106" s="13" t="s">
        <v>74</v>
      </c>
      <c r="AY106" s="236" t="s">
        <v>186</v>
      </c>
    </row>
    <row r="107" spans="2:65" s="12" customFormat="1" ht="13.5">
      <c r="B107" s="216"/>
      <c r="C107" s="217"/>
      <c r="D107" s="213" t="s">
        <v>197</v>
      </c>
      <c r="E107" s="218" t="s">
        <v>30</v>
      </c>
      <c r="F107" s="219" t="s">
        <v>1824</v>
      </c>
      <c r="G107" s="217"/>
      <c r="H107" s="220">
        <v>1.4850000000000001</v>
      </c>
      <c r="I107" s="221"/>
      <c r="J107" s="217"/>
      <c r="K107" s="217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197</v>
      </c>
      <c r="AU107" s="226" t="s">
        <v>84</v>
      </c>
      <c r="AV107" s="12" t="s">
        <v>84</v>
      </c>
      <c r="AW107" s="12" t="s">
        <v>37</v>
      </c>
      <c r="AX107" s="12" t="s">
        <v>74</v>
      </c>
      <c r="AY107" s="226" t="s">
        <v>186</v>
      </c>
    </row>
    <row r="108" spans="2:65" s="13" customFormat="1" ht="13.5">
      <c r="B108" s="227"/>
      <c r="C108" s="228"/>
      <c r="D108" s="213" t="s">
        <v>197</v>
      </c>
      <c r="E108" s="229" t="s">
        <v>30</v>
      </c>
      <c r="F108" s="230" t="s">
        <v>1825</v>
      </c>
      <c r="G108" s="228"/>
      <c r="H108" s="229" t="s">
        <v>30</v>
      </c>
      <c r="I108" s="231"/>
      <c r="J108" s="228"/>
      <c r="K108" s="228"/>
      <c r="L108" s="232"/>
      <c r="M108" s="233"/>
      <c r="N108" s="234"/>
      <c r="O108" s="234"/>
      <c r="P108" s="234"/>
      <c r="Q108" s="234"/>
      <c r="R108" s="234"/>
      <c r="S108" s="234"/>
      <c r="T108" s="235"/>
      <c r="AT108" s="236" t="s">
        <v>197</v>
      </c>
      <c r="AU108" s="236" t="s">
        <v>84</v>
      </c>
      <c r="AV108" s="13" t="s">
        <v>82</v>
      </c>
      <c r="AW108" s="13" t="s">
        <v>37</v>
      </c>
      <c r="AX108" s="13" t="s">
        <v>74</v>
      </c>
      <c r="AY108" s="236" t="s">
        <v>186</v>
      </c>
    </row>
    <row r="109" spans="2:65" s="12" customFormat="1" ht="13.5">
      <c r="B109" s="216"/>
      <c r="C109" s="217"/>
      <c r="D109" s="213" t="s">
        <v>197</v>
      </c>
      <c r="E109" s="218" t="s">
        <v>30</v>
      </c>
      <c r="F109" s="219" t="s">
        <v>1826</v>
      </c>
      <c r="G109" s="217"/>
      <c r="H109" s="220">
        <v>0.58499999999999996</v>
      </c>
      <c r="I109" s="221"/>
      <c r="J109" s="217"/>
      <c r="K109" s="217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197</v>
      </c>
      <c r="AU109" s="226" t="s">
        <v>84</v>
      </c>
      <c r="AV109" s="12" t="s">
        <v>84</v>
      </c>
      <c r="AW109" s="12" t="s">
        <v>37</v>
      </c>
      <c r="AX109" s="12" t="s">
        <v>74</v>
      </c>
      <c r="AY109" s="226" t="s">
        <v>186</v>
      </c>
    </row>
    <row r="110" spans="2:65" s="13" customFormat="1" ht="13.5">
      <c r="B110" s="227"/>
      <c r="C110" s="228"/>
      <c r="D110" s="213" t="s">
        <v>197</v>
      </c>
      <c r="E110" s="229" t="s">
        <v>30</v>
      </c>
      <c r="F110" s="230" t="s">
        <v>1827</v>
      </c>
      <c r="G110" s="228"/>
      <c r="H110" s="229" t="s">
        <v>30</v>
      </c>
      <c r="I110" s="231"/>
      <c r="J110" s="228"/>
      <c r="K110" s="228"/>
      <c r="L110" s="232"/>
      <c r="M110" s="233"/>
      <c r="N110" s="234"/>
      <c r="O110" s="234"/>
      <c r="P110" s="234"/>
      <c r="Q110" s="234"/>
      <c r="R110" s="234"/>
      <c r="S110" s="234"/>
      <c r="T110" s="235"/>
      <c r="AT110" s="236" t="s">
        <v>197</v>
      </c>
      <c r="AU110" s="236" t="s">
        <v>84</v>
      </c>
      <c r="AV110" s="13" t="s">
        <v>82</v>
      </c>
      <c r="AW110" s="13" t="s">
        <v>37</v>
      </c>
      <c r="AX110" s="13" t="s">
        <v>74</v>
      </c>
      <c r="AY110" s="236" t="s">
        <v>186</v>
      </c>
    </row>
    <row r="111" spans="2:65" s="12" customFormat="1" ht="13.5">
      <c r="B111" s="216"/>
      <c r="C111" s="217"/>
      <c r="D111" s="213" t="s">
        <v>197</v>
      </c>
      <c r="E111" s="218" t="s">
        <v>30</v>
      </c>
      <c r="F111" s="219" t="s">
        <v>1828</v>
      </c>
      <c r="G111" s="217"/>
      <c r="H111" s="220">
        <v>1.48</v>
      </c>
      <c r="I111" s="221"/>
      <c r="J111" s="217"/>
      <c r="K111" s="217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197</v>
      </c>
      <c r="AU111" s="226" t="s">
        <v>84</v>
      </c>
      <c r="AV111" s="12" t="s">
        <v>84</v>
      </c>
      <c r="AW111" s="12" t="s">
        <v>37</v>
      </c>
      <c r="AX111" s="12" t="s">
        <v>74</v>
      </c>
      <c r="AY111" s="226" t="s">
        <v>186</v>
      </c>
    </row>
    <row r="112" spans="2:65" s="13" customFormat="1" ht="13.5">
      <c r="B112" s="227"/>
      <c r="C112" s="228"/>
      <c r="D112" s="213" t="s">
        <v>197</v>
      </c>
      <c r="E112" s="229" t="s">
        <v>30</v>
      </c>
      <c r="F112" s="230" t="s">
        <v>1829</v>
      </c>
      <c r="G112" s="228"/>
      <c r="H112" s="229" t="s">
        <v>30</v>
      </c>
      <c r="I112" s="231"/>
      <c r="J112" s="228"/>
      <c r="K112" s="228"/>
      <c r="L112" s="232"/>
      <c r="M112" s="233"/>
      <c r="N112" s="234"/>
      <c r="O112" s="234"/>
      <c r="P112" s="234"/>
      <c r="Q112" s="234"/>
      <c r="R112" s="234"/>
      <c r="S112" s="234"/>
      <c r="T112" s="235"/>
      <c r="AT112" s="236" t="s">
        <v>197</v>
      </c>
      <c r="AU112" s="236" t="s">
        <v>84</v>
      </c>
      <c r="AV112" s="13" t="s">
        <v>82</v>
      </c>
      <c r="AW112" s="13" t="s">
        <v>37</v>
      </c>
      <c r="AX112" s="13" t="s">
        <v>74</v>
      </c>
      <c r="AY112" s="236" t="s">
        <v>186</v>
      </c>
    </row>
    <row r="113" spans="2:65" s="12" customFormat="1" ht="13.5">
      <c r="B113" s="216"/>
      <c r="C113" s="217"/>
      <c r="D113" s="213" t="s">
        <v>197</v>
      </c>
      <c r="E113" s="218" t="s">
        <v>30</v>
      </c>
      <c r="F113" s="219" t="s">
        <v>1830</v>
      </c>
      <c r="G113" s="217"/>
      <c r="H113" s="220">
        <v>0.44400000000000001</v>
      </c>
      <c r="I113" s="221"/>
      <c r="J113" s="217"/>
      <c r="K113" s="217"/>
      <c r="L113" s="222"/>
      <c r="M113" s="223"/>
      <c r="N113" s="224"/>
      <c r="O113" s="224"/>
      <c r="P113" s="224"/>
      <c r="Q113" s="224"/>
      <c r="R113" s="224"/>
      <c r="S113" s="224"/>
      <c r="T113" s="225"/>
      <c r="AT113" s="226" t="s">
        <v>197</v>
      </c>
      <c r="AU113" s="226" t="s">
        <v>84</v>
      </c>
      <c r="AV113" s="12" t="s">
        <v>84</v>
      </c>
      <c r="AW113" s="12" t="s">
        <v>37</v>
      </c>
      <c r="AX113" s="12" t="s">
        <v>74</v>
      </c>
      <c r="AY113" s="226" t="s">
        <v>186</v>
      </c>
    </row>
    <row r="114" spans="2:65" s="1" customFormat="1" ht="16.5" customHeight="1">
      <c r="B114" s="41"/>
      <c r="C114" s="201" t="s">
        <v>216</v>
      </c>
      <c r="D114" s="201" t="s">
        <v>188</v>
      </c>
      <c r="E114" s="202" t="s">
        <v>898</v>
      </c>
      <c r="F114" s="203" t="s">
        <v>899</v>
      </c>
      <c r="G114" s="204" t="s">
        <v>212</v>
      </c>
      <c r="H114" s="205">
        <v>1.9970000000000001</v>
      </c>
      <c r="I114" s="206"/>
      <c r="J114" s="207">
        <f>ROUND(I114*H114,2)</f>
        <v>0</v>
      </c>
      <c r="K114" s="203" t="s">
        <v>192</v>
      </c>
      <c r="L114" s="61"/>
      <c r="M114" s="208" t="s">
        <v>30</v>
      </c>
      <c r="N114" s="209" t="s">
        <v>45</v>
      </c>
      <c r="O114" s="42"/>
      <c r="P114" s="210">
        <f>O114*H114</f>
        <v>0</v>
      </c>
      <c r="Q114" s="210">
        <v>0</v>
      </c>
      <c r="R114" s="210">
        <f>Q114*H114</f>
        <v>0</v>
      </c>
      <c r="S114" s="210">
        <v>0</v>
      </c>
      <c r="T114" s="211">
        <f>S114*H114</f>
        <v>0</v>
      </c>
      <c r="AR114" s="24" t="s">
        <v>193</v>
      </c>
      <c r="AT114" s="24" t="s">
        <v>188</v>
      </c>
      <c r="AU114" s="24" t="s">
        <v>84</v>
      </c>
      <c r="AY114" s="24" t="s">
        <v>186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24" t="s">
        <v>82</v>
      </c>
      <c r="BK114" s="212">
        <f>ROUND(I114*H114,2)</f>
        <v>0</v>
      </c>
      <c r="BL114" s="24" t="s">
        <v>193</v>
      </c>
      <c r="BM114" s="24" t="s">
        <v>1831</v>
      </c>
    </row>
    <row r="115" spans="2:65" s="1" customFormat="1" ht="27">
      <c r="B115" s="41"/>
      <c r="C115" s="63"/>
      <c r="D115" s="213" t="s">
        <v>195</v>
      </c>
      <c r="E115" s="63"/>
      <c r="F115" s="214" t="s">
        <v>901</v>
      </c>
      <c r="G115" s="63"/>
      <c r="H115" s="63"/>
      <c r="I115" s="172"/>
      <c r="J115" s="63"/>
      <c r="K115" s="63"/>
      <c r="L115" s="61"/>
      <c r="M115" s="215"/>
      <c r="N115" s="42"/>
      <c r="O115" s="42"/>
      <c r="P115" s="42"/>
      <c r="Q115" s="42"/>
      <c r="R115" s="42"/>
      <c r="S115" s="42"/>
      <c r="T115" s="78"/>
      <c r="AT115" s="24" t="s">
        <v>195</v>
      </c>
      <c r="AU115" s="24" t="s">
        <v>84</v>
      </c>
    </row>
    <row r="116" spans="2:65" s="13" customFormat="1" ht="13.5">
      <c r="B116" s="227"/>
      <c r="C116" s="228"/>
      <c r="D116" s="213" t="s">
        <v>197</v>
      </c>
      <c r="E116" s="229" t="s">
        <v>30</v>
      </c>
      <c r="F116" s="230" t="s">
        <v>227</v>
      </c>
      <c r="G116" s="228"/>
      <c r="H116" s="229" t="s">
        <v>30</v>
      </c>
      <c r="I116" s="231"/>
      <c r="J116" s="228"/>
      <c r="K116" s="228"/>
      <c r="L116" s="232"/>
      <c r="M116" s="233"/>
      <c r="N116" s="234"/>
      <c r="O116" s="234"/>
      <c r="P116" s="234"/>
      <c r="Q116" s="234"/>
      <c r="R116" s="234"/>
      <c r="S116" s="234"/>
      <c r="T116" s="235"/>
      <c r="AT116" s="236" t="s">
        <v>197</v>
      </c>
      <c r="AU116" s="236" t="s">
        <v>84</v>
      </c>
      <c r="AV116" s="13" t="s">
        <v>82</v>
      </c>
      <c r="AW116" s="13" t="s">
        <v>37</v>
      </c>
      <c r="AX116" s="13" t="s">
        <v>74</v>
      </c>
      <c r="AY116" s="236" t="s">
        <v>186</v>
      </c>
    </row>
    <row r="117" spans="2:65" s="13" customFormat="1" ht="13.5">
      <c r="B117" s="227"/>
      <c r="C117" s="228"/>
      <c r="D117" s="213" t="s">
        <v>197</v>
      </c>
      <c r="E117" s="229" t="s">
        <v>30</v>
      </c>
      <c r="F117" s="230" t="s">
        <v>1823</v>
      </c>
      <c r="G117" s="228"/>
      <c r="H117" s="229" t="s">
        <v>30</v>
      </c>
      <c r="I117" s="231"/>
      <c r="J117" s="228"/>
      <c r="K117" s="228"/>
      <c r="L117" s="232"/>
      <c r="M117" s="233"/>
      <c r="N117" s="234"/>
      <c r="O117" s="234"/>
      <c r="P117" s="234"/>
      <c r="Q117" s="234"/>
      <c r="R117" s="234"/>
      <c r="S117" s="234"/>
      <c r="T117" s="235"/>
      <c r="AT117" s="236" t="s">
        <v>197</v>
      </c>
      <c r="AU117" s="236" t="s">
        <v>84</v>
      </c>
      <c r="AV117" s="13" t="s">
        <v>82</v>
      </c>
      <c r="AW117" s="13" t="s">
        <v>37</v>
      </c>
      <c r="AX117" s="13" t="s">
        <v>74</v>
      </c>
      <c r="AY117" s="236" t="s">
        <v>186</v>
      </c>
    </row>
    <row r="118" spans="2:65" s="12" customFormat="1" ht="13.5">
      <c r="B118" s="216"/>
      <c r="C118" s="217"/>
      <c r="D118" s="213" t="s">
        <v>197</v>
      </c>
      <c r="E118" s="218" t="s">
        <v>30</v>
      </c>
      <c r="F118" s="219" t="s">
        <v>1824</v>
      </c>
      <c r="G118" s="217"/>
      <c r="H118" s="220">
        <v>1.4850000000000001</v>
      </c>
      <c r="I118" s="221"/>
      <c r="J118" s="217"/>
      <c r="K118" s="217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197</v>
      </c>
      <c r="AU118" s="226" t="s">
        <v>84</v>
      </c>
      <c r="AV118" s="12" t="s">
        <v>84</v>
      </c>
      <c r="AW118" s="12" t="s">
        <v>37</v>
      </c>
      <c r="AX118" s="12" t="s">
        <v>74</v>
      </c>
      <c r="AY118" s="226" t="s">
        <v>186</v>
      </c>
    </row>
    <row r="119" spans="2:65" s="13" customFormat="1" ht="13.5">
      <c r="B119" s="227"/>
      <c r="C119" s="228"/>
      <c r="D119" s="213" t="s">
        <v>197</v>
      </c>
      <c r="E119" s="229" t="s">
        <v>30</v>
      </c>
      <c r="F119" s="230" t="s">
        <v>1825</v>
      </c>
      <c r="G119" s="228"/>
      <c r="H119" s="229" t="s">
        <v>30</v>
      </c>
      <c r="I119" s="231"/>
      <c r="J119" s="228"/>
      <c r="K119" s="228"/>
      <c r="L119" s="232"/>
      <c r="M119" s="233"/>
      <c r="N119" s="234"/>
      <c r="O119" s="234"/>
      <c r="P119" s="234"/>
      <c r="Q119" s="234"/>
      <c r="R119" s="234"/>
      <c r="S119" s="234"/>
      <c r="T119" s="235"/>
      <c r="AT119" s="236" t="s">
        <v>197</v>
      </c>
      <c r="AU119" s="236" t="s">
        <v>84</v>
      </c>
      <c r="AV119" s="13" t="s">
        <v>82</v>
      </c>
      <c r="AW119" s="13" t="s">
        <v>37</v>
      </c>
      <c r="AX119" s="13" t="s">
        <v>74</v>
      </c>
      <c r="AY119" s="236" t="s">
        <v>186</v>
      </c>
    </row>
    <row r="120" spans="2:65" s="12" customFormat="1" ht="13.5">
      <c r="B120" s="216"/>
      <c r="C120" s="217"/>
      <c r="D120" s="213" t="s">
        <v>197</v>
      </c>
      <c r="E120" s="218" t="s">
        <v>30</v>
      </c>
      <c r="F120" s="219" t="s">
        <v>1826</v>
      </c>
      <c r="G120" s="217"/>
      <c r="H120" s="220">
        <v>0.58499999999999996</v>
      </c>
      <c r="I120" s="221"/>
      <c r="J120" s="217"/>
      <c r="K120" s="217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197</v>
      </c>
      <c r="AU120" s="226" t="s">
        <v>84</v>
      </c>
      <c r="AV120" s="12" t="s">
        <v>84</v>
      </c>
      <c r="AW120" s="12" t="s">
        <v>37</v>
      </c>
      <c r="AX120" s="12" t="s">
        <v>74</v>
      </c>
      <c r="AY120" s="226" t="s">
        <v>186</v>
      </c>
    </row>
    <row r="121" spans="2:65" s="13" customFormat="1" ht="13.5">
      <c r="B121" s="227"/>
      <c r="C121" s="228"/>
      <c r="D121" s="213" t="s">
        <v>197</v>
      </c>
      <c r="E121" s="229" t="s">
        <v>30</v>
      </c>
      <c r="F121" s="230" t="s">
        <v>227</v>
      </c>
      <c r="G121" s="228"/>
      <c r="H121" s="229" t="s">
        <v>30</v>
      </c>
      <c r="I121" s="231"/>
      <c r="J121" s="228"/>
      <c r="K121" s="228"/>
      <c r="L121" s="232"/>
      <c r="M121" s="233"/>
      <c r="N121" s="234"/>
      <c r="O121" s="234"/>
      <c r="P121" s="234"/>
      <c r="Q121" s="234"/>
      <c r="R121" s="234"/>
      <c r="S121" s="234"/>
      <c r="T121" s="235"/>
      <c r="AT121" s="236" t="s">
        <v>197</v>
      </c>
      <c r="AU121" s="236" t="s">
        <v>84</v>
      </c>
      <c r="AV121" s="13" t="s">
        <v>82</v>
      </c>
      <c r="AW121" s="13" t="s">
        <v>37</v>
      </c>
      <c r="AX121" s="13" t="s">
        <v>74</v>
      </c>
      <c r="AY121" s="236" t="s">
        <v>186</v>
      </c>
    </row>
    <row r="122" spans="2:65" s="13" customFormat="1" ht="13.5">
      <c r="B122" s="227"/>
      <c r="C122" s="228"/>
      <c r="D122" s="213" t="s">
        <v>197</v>
      </c>
      <c r="E122" s="229" t="s">
        <v>30</v>
      </c>
      <c r="F122" s="230" t="s">
        <v>1827</v>
      </c>
      <c r="G122" s="228"/>
      <c r="H122" s="229" t="s">
        <v>30</v>
      </c>
      <c r="I122" s="231"/>
      <c r="J122" s="228"/>
      <c r="K122" s="228"/>
      <c r="L122" s="232"/>
      <c r="M122" s="233"/>
      <c r="N122" s="234"/>
      <c r="O122" s="234"/>
      <c r="P122" s="234"/>
      <c r="Q122" s="234"/>
      <c r="R122" s="234"/>
      <c r="S122" s="234"/>
      <c r="T122" s="235"/>
      <c r="AT122" s="236" t="s">
        <v>197</v>
      </c>
      <c r="AU122" s="236" t="s">
        <v>84</v>
      </c>
      <c r="AV122" s="13" t="s">
        <v>82</v>
      </c>
      <c r="AW122" s="13" t="s">
        <v>37</v>
      </c>
      <c r="AX122" s="13" t="s">
        <v>74</v>
      </c>
      <c r="AY122" s="236" t="s">
        <v>186</v>
      </c>
    </row>
    <row r="123" spans="2:65" s="12" customFormat="1" ht="13.5">
      <c r="B123" s="216"/>
      <c r="C123" s="217"/>
      <c r="D123" s="213" t="s">
        <v>197</v>
      </c>
      <c r="E123" s="218" t="s">
        <v>30</v>
      </c>
      <c r="F123" s="219" t="s">
        <v>1828</v>
      </c>
      <c r="G123" s="217"/>
      <c r="H123" s="220">
        <v>1.48</v>
      </c>
      <c r="I123" s="221"/>
      <c r="J123" s="217"/>
      <c r="K123" s="217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197</v>
      </c>
      <c r="AU123" s="226" t="s">
        <v>84</v>
      </c>
      <c r="AV123" s="12" t="s">
        <v>84</v>
      </c>
      <c r="AW123" s="12" t="s">
        <v>37</v>
      </c>
      <c r="AX123" s="12" t="s">
        <v>74</v>
      </c>
      <c r="AY123" s="226" t="s">
        <v>186</v>
      </c>
    </row>
    <row r="124" spans="2:65" s="13" customFormat="1" ht="13.5">
      <c r="B124" s="227"/>
      <c r="C124" s="228"/>
      <c r="D124" s="213" t="s">
        <v>197</v>
      </c>
      <c r="E124" s="229" t="s">
        <v>30</v>
      </c>
      <c r="F124" s="230" t="s">
        <v>1829</v>
      </c>
      <c r="G124" s="228"/>
      <c r="H124" s="229" t="s">
        <v>30</v>
      </c>
      <c r="I124" s="231"/>
      <c r="J124" s="228"/>
      <c r="K124" s="228"/>
      <c r="L124" s="232"/>
      <c r="M124" s="233"/>
      <c r="N124" s="234"/>
      <c r="O124" s="234"/>
      <c r="P124" s="234"/>
      <c r="Q124" s="234"/>
      <c r="R124" s="234"/>
      <c r="S124" s="234"/>
      <c r="T124" s="235"/>
      <c r="AT124" s="236" t="s">
        <v>197</v>
      </c>
      <c r="AU124" s="236" t="s">
        <v>84</v>
      </c>
      <c r="AV124" s="13" t="s">
        <v>82</v>
      </c>
      <c r="AW124" s="13" t="s">
        <v>37</v>
      </c>
      <c r="AX124" s="13" t="s">
        <v>74</v>
      </c>
      <c r="AY124" s="236" t="s">
        <v>186</v>
      </c>
    </row>
    <row r="125" spans="2:65" s="12" customFormat="1" ht="13.5">
      <c r="B125" s="216"/>
      <c r="C125" s="217"/>
      <c r="D125" s="213" t="s">
        <v>197</v>
      </c>
      <c r="E125" s="218" t="s">
        <v>30</v>
      </c>
      <c r="F125" s="219" t="s">
        <v>1830</v>
      </c>
      <c r="G125" s="217"/>
      <c r="H125" s="220">
        <v>0.44400000000000001</v>
      </c>
      <c r="I125" s="221"/>
      <c r="J125" s="217"/>
      <c r="K125" s="217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197</v>
      </c>
      <c r="AU125" s="226" t="s">
        <v>84</v>
      </c>
      <c r="AV125" s="12" t="s">
        <v>84</v>
      </c>
      <c r="AW125" s="12" t="s">
        <v>37</v>
      </c>
      <c r="AX125" s="12" t="s">
        <v>74</v>
      </c>
      <c r="AY125" s="226" t="s">
        <v>186</v>
      </c>
    </row>
    <row r="126" spans="2:65" s="12" customFormat="1" ht="13.5">
      <c r="B126" s="216"/>
      <c r="C126" s="217"/>
      <c r="D126" s="213" t="s">
        <v>197</v>
      </c>
      <c r="E126" s="217"/>
      <c r="F126" s="219" t="s">
        <v>1832</v>
      </c>
      <c r="G126" s="217"/>
      <c r="H126" s="220">
        <v>1.9970000000000001</v>
      </c>
      <c r="I126" s="221"/>
      <c r="J126" s="217"/>
      <c r="K126" s="217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197</v>
      </c>
      <c r="AU126" s="226" t="s">
        <v>84</v>
      </c>
      <c r="AV126" s="12" t="s">
        <v>84</v>
      </c>
      <c r="AW126" s="12" t="s">
        <v>6</v>
      </c>
      <c r="AX126" s="12" t="s">
        <v>82</v>
      </c>
      <c r="AY126" s="226" t="s">
        <v>186</v>
      </c>
    </row>
    <row r="127" spans="2:65" s="1" customFormat="1" ht="16.5" customHeight="1">
      <c r="B127" s="41"/>
      <c r="C127" s="201" t="s">
        <v>222</v>
      </c>
      <c r="D127" s="201" t="s">
        <v>188</v>
      </c>
      <c r="E127" s="202" t="s">
        <v>267</v>
      </c>
      <c r="F127" s="203" t="s">
        <v>268</v>
      </c>
      <c r="G127" s="204" t="s">
        <v>212</v>
      </c>
      <c r="H127" s="205">
        <v>221.374</v>
      </c>
      <c r="I127" s="206"/>
      <c r="J127" s="207">
        <f>ROUND(I127*H127,2)</f>
        <v>0</v>
      </c>
      <c r="K127" s="203" t="s">
        <v>192</v>
      </c>
      <c r="L127" s="61"/>
      <c r="M127" s="208" t="s">
        <v>30</v>
      </c>
      <c r="N127" s="209" t="s">
        <v>45</v>
      </c>
      <c r="O127" s="42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AR127" s="24" t="s">
        <v>193</v>
      </c>
      <c r="AT127" s="24" t="s">
        <v>188</v>
      </c>
      <c r="AU127" s="24" t="s">
        <v>84</v>
      </c>
      <c r="AY127" s="24" t="s">
        <v>186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24" t="s">
        <v>82</v>
      </c>
      <c r="BK127" s="212">
        <f>ROUND(I127*H127,2)</f>
        <v>0</v>
      </c>
      <c r="BL127" s="24" t="s">
        <v>193</v>
      </c>
      <c r="BM127" s="24" t="s">
        <v>1833</v>
      </c>
    </row>
    <row r="128" spans="2:65" s="1" customFormat="1" ht="40.5">
      <c r="B128" s="41"/>
      <c r="C128" s="63"/>
      <c r="D128" s="213" t="s">
        <v>195</v>
      </c>
      <c r="E128" s="63"/>
      <c r="F128" s="214" t="s">
        <v>270</v>
      </c>
      <c r="G128" s="63"/>
      <c r="H128" s="63"/>
      <c r="I128" s="172"/>
      <c r="J128" s="63"/>
      <c r="K128" s="63"/>
      <c r="L128" s="61"/>
      <c r="M128" s="215"/>
      <c r="N128" s="42"/>
      <c r="O128" s="42"/>
      <c r="P128" s="42"/>
      <c r="Q128" s="42"/>
      <c r="R128" s="42"/>
      <c r="S128" s="42"/>
      <c r="T128" s="78"/>
      <c r="AT128" s="24" t="s">
        <v>195</v>
      </c>
      <c r="AU128" s="24" t="s">
        <v>84</v>
      </c>
    </row>
    <row r="129" spans="2:65" s="13" customFormat="1" ht="13.5">
      <c r="B129" s="227"/>
      <c r="C129" s="228"/>
      <c r="D129" s="213" t="s">
        <v>197</v>
      </c>
      <c r="E129" s="229" t="s">
        <v>30</v>
      </c>
      <c r="F129" s="230" t="s">
        <v>904</v>
      </c>
      <c r="G129" s="228"/>
      <c r="H129" s="229" t="s">
        <v>30</v>
      </c>
      <c r="I129" s="231"/>
      <c r="J129" s="228"/>
      <c r="K129" s="228"/>
      <c r="L129" s="232"/>
      <c r="M129" s="233"/>
      <c r="N129" s="234"/>
      <c r="O129" s="234"/>
      <c r="P129" s="234"/>
      <c r="Q129" s="234"/>
      <c r="R129" s="234"/>
      <c r="S129" s="234"/>
      <c r="T129" s="235"/>
      <c r="AT129" s="236" t="s">
        <v>197</v>
      </c>
      <c r="AU129" s="236" t="s">
        <v>84</v>
      </c>
      <c r="AV129" s="13" t="s">
        <v>82</v>
      </c>
      <c r="AW129" s="13" t="s">
        <v>37</v>
      </c>
      <c r="AX129" s="13" t="s">
        <v>74</v>
      </c>
      <c r="AY129" s="236" t="s">
        <v>186</v>
      </c>
    </row>
    <row r="130" spans="2:65" s="13" customFormat="1" ht="13.5">
      <c r="B130" s="227"/>
      <c r="C130" s="228"/>
      <c r="D130" s="213" t="s">
        <v>197</v>
      </c>
      <c r="E130" s="229" t="s">
        <v>30</v>
      </c>
      <c r="F130" s="230" t="s">
        <v>1813</v>
      </c>
      <c r="G130" s="228"/>
      <c r="H130" s="229" t="s">
        <v>30</v>
      </c>
      <c r="I130" s="231"/>
      <c r="J130" s="228"/>
      <c r="K130" s="228"/>
      <c r="L130" s="232"/>
      <c r="M130" s="233"/>
      <c r="N130" s="234"/>
      <c r="O130" s="234"/>
      <c r="P130" s="234"/>
      <c r="Q130" s="234"/>
      <c r="R130" s="234"/>
      <c r="S130" s="234"/>
      <c r="T130" s="235"/>
      <c r="AT130" s="236" t="s">
        <v>197</v>
      </c>
      <c r="AU130" s="236" t="s">
        <v>84</v>
      </c>
      <c r="AV130" s="13" t="s">
        <v>82</v>
      </c>
      <c r="AW130" s="13" t="s">
        <v>37</v>
      </c>
      <c r="AX130" s="13" t="s">
        <v>74</v>
      </c>
      <c r="AY130" s="236" t="s">
        <v>186</v>
      </c>
    </row>
    <row r="131" spans="2:65" s="12" customFormat="1" ht="13.5">
      <c r="B131" s="216"/>
      <c r="C131" s="217"/>
      <c r="D131" s="213" t="s">
        <v>197</v>
      </c>
      <c r="E131" s="218" t="s">
        <v>30</v>
      </c>
      <c r="F131" s="219" t="s">
        <v>1814</v>
      </c>
      <c r="G131" s="217"/>
      <c r="H131" s="220">
        <v>55.485999999999997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197</v>
      </c>
      <c r="AU131" s="226" t="s">
        <v>84</v>
      </c>
      <c r="AV131" s="12" t="s">
        <v>84</v>
      </c>
      <c r="AW131" s="12" t="s">
        <v>37</v>
      </c>
      <c r="AX131" s="12" t="s">
        <v>74</v>
      </c>
      <c r="AY131" s="226" t="s">
        <v>186</v>
      </c>
    </row>
    <row r="132" spans="2:65" s="13" customFormat="1" ht="27">
      <c r="B132" s="227"/>
      <c r="C132" s="228"/>
      <c r="D132" s="213" t="s">
        <v>197</v>
      </c>
      <c r="E132" s="229" t="s">
        <v>30</v>
      </c>
      <c r="F132" s="230" t="s">
        <v>274</v>
      </c>
      <c r="G132" s="228"/>
      <c r="H132" s="229" t="s">
        <v>30</v>
      </c>
      <c r="I132" s="231"/>
      <c r="J132" s="228"/>
      <c r="K132" s="228"/>
      <c r="L132" s="232"/>
      <c r="M132" s="233"/>
      <c r="N132" s="234"/>
      <c r="O132" s="234"/>
      <c r="P132" s="234"/>
      <c r="Q132" s="234"/>
      <c r="R132" s="234"/>
      <c r="S132" s="234"/>
      <c r="T132" s="235"/>
      <c r="AT132" s="236" t="s">
        <v>197</v>
      </c>
      <c r="AU132" s="236" t="s">
        <v>84</v>
      </c>
      <c r="AV132" s="13" t="s">
        <v>82</v>
      </c>
      <c r="AW132" s="13" t="s">
        <v>37</v>
      </c>
      <c r="AX132" s="13" t="s">
        <v>74</v>
      </c>
      <c r="AY132" s="236" t="s">
        <v>186</v>
      </c>
    </row>
    <row r="133" spans="2:65" s="13" customFormat="1" ht="13.5">
      <c r="B133" s="227"/>
      <c r="C133" s="228"/>
      <c r="D133" s="213" t="s">
        <v>197</v>
      </c>
      <c r="E133" s="229" t="s">
        <v>30</v>
      </c>
      <c r="F133" s="230" t="s">
        <v>1744</v>
      </c>
      <c r="G133" s="228"/>
      <c r="H133" s="229" t="s">
        <v>30</v>
      </c>
      <c r="I133" s="231"/>
      <c r="J133" s="228"/>
      <c r="K133" s="228"/>
      <c r="L133" s="232"/>
      <c r="M133" s="233"/>
      <c r="N133" s="234"/>
      <c r="O133" s="234"/>
      <c r="P133" s="234"/>
      <c r="Q133" s="234"/>
      <c r="R133" s="234"/>
      <c r="S133" s="234"/>
      <c r="T133" s="235"/>
      <c r="AT133" s="236" t="s">
        <v>197</v>
      </c>
      <c r="AU133" s="236" t="s">
        <v>84</v>
      </c>
      <c r="AV133" s="13" t="s">
        <v>82</v>
      </c>
      <c r="AW133" s="13" t="s">
        <v>37</v>
      </c>
      <c r="AX133" s="13" t="s">
        <v>74</v>
      </c>
      <c r="AY133" s="236" t="s">
        <v>186</v>
      </c>
    </row>
    <row r="134" spans="2:65" s="12" customFormat="1" ht="13.5">
      <c r="B134" s="216"/>
      <c r="C134" s="217"/>
      <c r="D134" s="213" t="s">
        <v>197</v>
      </c>
      <c r="E134" s="218" t="s">
        <v>30</v>
      </c>
      <c r="F134" s="219" t="s">
        <v>1834</v>
      </c>
      <c r="G134" s="217"/>
      <c r="H134" s="220">
        <v>66</v>
      </c>
      <c r="I134" s="221"/>
      <c r="J134" s="217"/>
      <c r="K134" s="217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197</v>
      </c>
      <c r="AU134" s="226" t="s">
        <v>84</v>
      </c>
      <c r="AV134" s="12" t="s">
        <v>84</v>
      </c>
      <c r="AW134" s="12" t="s">
        <v>37</v>
      </c>
      <c r="AX134" s="12" t="s">
        <v>74</v>
      </c>
      <c r="AY134" s="226" t="s">
        <v>186</v>
      </c>
    </row>
    <row r="135" spans="2:65" s="13" customFormat="1" ht="13.5">
      <c r="B135" s="227"/>
      <c r="C135" s="228"/>
      <c r="D135" s="213" t="s">
        <v>197</v>
      </c>
      <c r="E135" s="229" t="s">
        <v>30</v>
      </c>
      <c r="F135" s="230" t="s">
        <v>1835</v>
      </c>
      <c r="G135" s="228"/>
      <c r="H135" s="229" t="s">
        <v>30</v>
      </c>
      <c r="I135" s="231"/>
      <c r="J135" s="228"/>
      <c r="K135" s="228"/>
      <c r="L135" s="232"/>
      <c r="M135" s="233"/>
      <c r="N135" s="234"/>
      <c r="O135" s="234"/>
      <c r="P135" s="234"/>
      <c r="Q135" s="234"/>
      <c r="R135" s="234"/>
      <c r="S135" s="234"/>
      <c r="T135" s="235"/>
      <c r="AT135" s="236" t="s">
        <v>197</v>
      </c>
      <c r="AU135" s="236" t="s">
        <v>84</v>
      </c>
      <c r="AV135" s="13" t="s">
        <v>82</v>
      </c>
      <c r="AW135" s="13" t="s">
        <v>37</v>
      </c>
      <c r="AX135" s="13" t="s">
        <v>74</v>
      </c>
      <c r="AY135" s="236" t="s">
        <v>186</v>
      </c>
    </row>
    <row r="136" spans="2:65" s="12" customFormat="1" ht="13.5">
      <c r="B136" s="216"/>
      <c r="C136" s="217"/>
      <c r="D136" s="213" t="s">
        <v>197</v>
      </c>
      <c r="E136" s="218" t="s">
        <v>30</v>
      </c>
      <c r="F136" s="219" t="s">
        <v>1836</v>
      </c>
      <c r="G136" s="217"/>
      <c r="H136" s="220">
        <v>33</v>
      </c>
      <c r="I136" s="221"/>
      <c r="J136" s="217"/>
      <c r="K136" s="217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197</v>
      </c>
      <c r="AU136" s="226" t="s">
        <v>84</v>
      </c>
      <c r="AV136" s="12" t="s">
        <v>84</v>
      </c>
      <c r="AW136" s="12" t="s">
        <v>37</v>
      </c>
      <c r="AX136" s="12" t="s">
        <v>74</v>
      </c>
      <c r="AY136" s="226" t="s">
        <v>186</v>
      </c>
    </row>
    <row r="137" spans="2:65" s="13" customFormat="1" ht="13.5">
      <c r="B137" s="227"/>
      <c r="C137" s="228"/>
      <c r="D137" s="213" t="s">
        <v>197</v>
      </c>
      <c r="E137" s="229" t="s">
        <v>30</v>
      </c>
      <c r="F137" s="230" t="s">
        <v>1837</v>
      </c>
      <c r="G137" s="228"/>
      <c r="H137" s="229" t="s">
        <v>30</v>
      </c>
      <c r="I137" s="231"/>
      <c r="J137" s="228"/>
      <c r="K137" s="228"/>
      <c r="L137" s="232"/>
      <c r="M137" s="233"/>
      <c r="N137" s="234"/>
      <c r="O137" s="234"/>
      <c r="P137" s="234"/>
      <c r="Q137" s="234"/>
      <c r="R137" s="234"/>
      <c r="S137" s="234"/>
      <c r="T137" s="235"/>
      <c r="AT137" s="236" t="s">
        <v>197</v>
      </c>
      <c r="AU137" s="236" t="s">
        <v>84</v>
      </c>
      <c r="AV137" s="13" t="s">
        <v>82</v>
      </c>
      <c r="AW137" s="13" t="s">
        <v>37</v>
      </c>
      <c r="AX137" s="13" t="s">
        <v>74</v>
      </c>
      <c r="AY137" s="236" t="s">
        <v>186</v>
      </c>
    </row>
    <row r="138" spans="2:65" s="12" customFormat="1" ht="13.5">
      <c r="B138" s="216"/>
      <c r="C138" s="217"/>
      <c r="D138" s="213" t="s">
        <v>197</v>
      </c>
      <c r="E138" s="218" t="s">
        <v>30</v>
      </c>
      <c r="F138" s="219" t="s">
        <v>1834</v>
      </c>
      <c r="G138" s="217"/>
      <c r="H138" s="220">
        <v>66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197</v>
      </c>
      <c r="AU138" s="226" t="s">
        <v>84</v>
      </c>
      <c r="AV138" s="12" t="s">
        <v>84</v>
      </c>
      <c r="AW138" s="12" t="s">
        <v>37</v>
      </c>
      <c r="AX138" s="12" t="s">
        <v>74</v>
      </c>
      <c r="AY138" s="226" t="s">
        <v>186</v>
      </c>
    </row>
    <row r="139" spans="2:65" s="13" customFormat="1" ht="13.5">
      <c r="B139" s="227"/>
      <c r="C139" s="228"/>
      <c r="D139" s="213" t="s">
        <v>197</v>
      </c>
      <c r="E139" s="229" t="s">
        <v>30</v>
      </c>
      <c r="F139" s="230" t="s">
        <v>1829</v>
      </c>
      <c r="G139" s="228"/>
      <c r="H139" s="229" t="s">
        <v>30</v>
      </c>
      <c r="I139" s="231"/>
      <c r="J139" s="228"/>
      <c r="K139" s="228"/>
      <c r="L139" s="232"/>
      <c r="M139" s="233"/>
      <c r="N139" s="234"/>
      <c r="O139" s="234"/>
      <c r="P139" s="234"/>
      <c r="Q139" s="234"/>
      <c r="R139" s="234"/>
      <c r="S139" s="234"/>
      <c r="T139" s="235"/>
      <c r="AT139" s="236" t="s">
        <v>197</v>
      </c>
      <c r="AU139" s="236" t="s">
        <v>84</v>
      </c>
      <c r="AV139" s="13" t="s">
        <v>82</v>
      </c>
      <c r="AW139" s="13" t="s">
        <v>37</v>
      </c>
      <c r="AX139" s="13" t="s">
        <v>74</v>
      </c>
      <c r="AY139" s="236" t="s">
        <v>186</v>
      </c>
    </row>
    <row r="140" spans="2:65" s="12" customFormat="1" ht="13.5">
      <c r="B140" s="216"/>
      <c r="C140" s="217"/>
      <c r="D140" s="213" t="s">
        <v>197</v>
      </c>
      <c r="E140" s="218" t="s">
        <v>30</v>
      </c>
      <c r="F140" s="219" t="s">
        <v>1838</v>
      </c>
      <c r="G140" s="217"/>
      <c r="H140" s="220">
        <v>0.88800000000000001</v>
      </c>
      <c r="I140" s="221"/>
      <c r="J140" s="217"/>
      <c r="K140" s="217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197</v>
      </c>
      <c r="AU140" s="226" t="s">
        <v>84</v>
      </c>
      <c r="AV140" s="12" t="s">
        <v>84</v>
      </c>
      <c r="AW140" s="12" t="s">
        <v>37</v>
      </c>
      <c r="AX140" s="12" t="s">
        <v>74</v>
      </c>
      <c r="AY140" s="226" t="s">
        <v>186</v>
      </c>
    </row>
    <row r="141" spans="2:65" s="1" customFormat="1" ht="25.5" customHeight="1">
      <c r="B141" s="41"/>
      <c r="C141" s="201" t="s">
        <v>229</v>
      </c>
      <c r="D141" s="201" t="s">
        <v>188</v>
      </c>
      <c r="E141" s="202" t="s">
        <v>283</v>
      </c>
      <c r="F141" s="203" t="s">
        <v>284</v>
      </c>
      <c r="G141" s="204" t="s">
        <v>212</v>
      </c>
      <c r="H141" s="205">
        <v>45.164999999999999</v>
      </c>
      <c r="I141" s="206"/>
      <c r="J141" s="207">
        <f>ROUND(I141*H141,2)</f>
        <v>0</v>
      </c>
      <c r="K141" s="203" t="s">
        <v>30</v>
      </c>
      <c r="L141" s="61"/>
      <c r="M141" s="208" t="s">
        <v>30</v>
      </c>
      <c r="N141" s="209" t="s">
        <v>45</v>
      </c>
      <c r="O141" s="42"/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AR141" s="24" t="s">
        <v>193</v>
      </c>
      <c r="AT141" s="24" t="s">
        <v>188</v>
      </c>
      <c r="AU141" s="24" t="s">
        <v>84</v>
      </c>
      <c r="AY141" s="24" t="s">
        <v>186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24" t="s">
        <v>82</v>
      </c>
      <c r="BK141" s="212">
        <f>ROUND(I141*H141,2)</f>
        <v>0</v>
      </c>
      <c r="BL141" s="24" t="s">
        <v>193</v>
      </c>
      <c r="BM141" s="24" t="s">
        <v>1839</v>
      </c>
    </row>
    <row r="142" spans="2:65" s="1" customFormat="1" ht="27">
      <c r="B142" s="41"/>
      <c r="C142" s="63"/>
      <c r="D142" s="213" t="s">
        <v>195</v>
      </c>
      <c r="E142" s="63"/>
      <c r="F142" s="214" t="s">
        <v>284</v>
      </c>
      <c r="G142" s="63"/>
      <c r="H142" s="63"/>
      <c r="I142" s="172"/>
      <c r="J142" s="63"/>
      <c r="K142" s="63"/>
      <c r="L142" s="61"/>
      <c r="M142" s="215"/>
      <c r="N142" s="42"/>
      <c r="O142" s="42"/>
      <c r="P142" s="42"/>
      <c r="Q142" s="42"/>
      <c r="R142" s="42"/>
      <c r="S142" s="42"/>
      <c r="T142" s="78"/>
      <c r="AT142" s="24" t="s">
        <v>195</v>
      </c>
      <c r="AU142" s="24" t="s">
        <v>84</v>
      </c>
    </row>
    <row r="143" spans="2:65" s="13" customFormat="1" ht="13.5">
      <c r="B143" s="227"/>
      <c r="C143" s="228"/>
      <c r="D143" s="213" t="s">
        <v>197</v>
      </c>
      <c r="E143" s="229" t="s">
        <v>30</v>
      </c>
      <c r="F143" s="230" t="s">
        <v>1813</v>
      </c>
      <c r="G143" s="228"/>
      <c r="H143" s="229" t="s">
        <v>30</v>
      </c>
      <c r="I143" s="231"/>
      <c r="J143" s="228"/>
      <c r="K143" s="228"/>
      <c r="L143" s="232"/>
      <c r="M143" s="233"/>
      <c r="N143" s="234"/>
      <c r="O143" s="234"/>
      <c r="P143" s="234"/>
      <c r="Q143" s="234"/>
      <c r="R143" s="234"/>
      <c r="S143" s="234"/>
      <c r="T143" s="235"/>
      <c r="AT143" s="236" t="s">
        <v>197</v>
      </c>
      <c r="AU143" s="236" t="s">
        <v>84</v>
      </c>
      <c r="AV143" s="13" t="s">
        <v>82</v>
      </c>
      <c r="AW143" s="13" t="s">
        <v>37</v>
      </c>
      <c r="AX143" s="13" t="s">
        <v>74</v>
      </c>
      <c r="AY143" s="236" t="s">
        <v>186</v>
      </c>
    </row>
    <row r="144" spans="2:65" s="12" customFormat="1" ht="13.5">
      <c r="B144" s="216"/>
      <c r="C144" s="217"/>
      <c r="D144" s="213" t="s">
        <v>197</v>
      </c>
      <c r="E144" s="218" t="s">
        <v>30</v>
      </c>
      <c r="F144" s="219" t="s">
        <v>1819</v>
      </c>
      <c r="G144" s="217"/>
      <c r="H144" s="220">
        <v>41.615000000000002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197</v>
      </c>
      <c r="AU144" s="226" t="s">
        <v>84</v>
      </c>
      <c r="AV144" s="12" t="s">
        <v>84</v>
      </c>
      <c r="AW144" s="12" t="s">
        <v>37</v>
      </c>
      <c r="AX144" s="12" t="s">
        <v>74</v>
      </c>
      <c r="AY144" s="226" t="s">
        <v>186</v>
      </c>
    </row>
    <row r="145" spans="2:65" s="13" customFormat="1" ht="13.5">
      <c r="B145" s="227"/>
      <c r="C145" s="228"/>
      <c r="D145" s="213" t="s">
        <v>197</v>
      </c>
      <c r="E145" s="229" t="s">
        <v>30</v>
      </c>
      <c r="F145" s="230" t="s">
        <v>1823</v>
      </c>
      <c r="G145" s="228"/>
      <c r="H145" s="229" t="s">
        <v>30</v>
      </c>
      <c r="I145" s="231"/>
      <c r="J145" s="228"/>
      <c r="K145" s="228"/>
      <c r="L145" s="232"/>
      <c r="M145" s="233"/>
      <c r="N145" s="234"/>
      <c r="O145" s="234"/>
      <c r="P145" s="234"/>
      <c r="Q145" s="234"/>
      <c r="R145" s="234"/>
      <c r="S145" s="234"/>
      <c r="T145" s="235"/>
      <c r="AT145" s="236" t="s">
        <v>197</v>
      </c>
      <c r="AU145" s="236" t="s">
        <v>84</v>
      </c>
      <c r="AV145" s="13" t="s">
        <v>82</v>
      </c>
      <c r="AW145" s="13" t="s">
        <v>37</v>
      </c>
      <c r="AX145" s="13" t="s">
        <v>74</v>
      </c>
      <c r="AY145" s="236" t="s">
        <v>186</v>
      </c>
    </row>
    <row r="146" spans="2:65" s="12" customFormat="1" ht="13.5">
      <c r="B146" s="216"/>
      <c r="C146" s="217"/>
      <c r="D146" s="213" t="s">
        <v>197</v>
      </c>
      <c r="E146" s="218" t="s">
        <v>30</v>
      </c>
      <c r="F146" s="219" t="s">
        <v>1824</v>
      </c>
      <c r="G146" s="217"/>
      <c r="H146" s="220">
        <v>1.4850000000000001</v>
      </c>
      <c r="I146" s="221"/>
      <c r="J146" s="217"/>
      <c r="K146" s="217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197</v>
      </c>
      <c r="AU146" s="226" t="s">
        <v>84</v>
      </c>
      <c r="AV146" s="12" t="s">
        <v>84</v>
      </c>
      <c r="AW146" s="12" t="s">
        <v>37</v>
      </c>
      <c r="AX146" s="12" t="s">
        <v>74</v>
      </c>
      <c r="AY146" s="226" t="s">
        <v>186</v>
      </c>
    </row>
    <row r="147" spans="2:65" s="13" customFormat="1" ht="13.5">
      <c r="B147" s="227"/>
      <c r="C147" s="228"/>
      <c r="D147" s="213" t="s">
        <v>197</v>
      </c>
      <c r="E147" s="229" t="s">
        <v>30</v>
      </c>
      <c r="F147" s="230" t="s">
        <v>1825</v>
      </c>
      <c r="G147" s="228"/>
      <c r="H147" s="229" t="s">
        <v>30</v>
      </c>
      <c r="I147" s="231"/>
      <c r="J147" s="228"/>
      <c r="K147" s="228"/>
      <c r="L147" s="232"/>
      <c r="M147" s="233"/>
      <c r="N147" s="234"/>
      <c r="O147" s="234"/>
      <c r="P147" s="234"/>
      <c r="Q147" s="234"/>
      <c r="R147" s="234"/>
      <c r="S147" s="234"/>
      <c r="T147" s="235"/>
      <c r="AT147" s="236" t="s">
        <v>197</v>
      </c>
      <c r="AU147" s="236" t="s">
        <v>84</v>
      </c>
      <c r="AV147" s="13" t="s">
        <v>82</v>
      </c>
      <c r="AW147" s="13" t="s">
        <v>37</v>
      </c>
      <c r="AX147" s="13" t="s">
        <v>74</v>
      </c>
      <c r="AY147" s="236" t="s">
        <v>186</v>
      </c>
    </row>
    <row r="148" spans="2:65" s="12" customFormat="1" ht="13.5">
      <c r="B148" s="216"/>
      <c r="C148" s="217"/>
      <c r="D148" s="213" t="s">
        <v>197</v>
      </c>
      <c r="E148" s="218" t="s">
        <v>30</v>
      </c>
      <c r="F148" s="219" t="s">
        <v>1826</v>
      </c>
      <c r="G148" s="217"/>
      <c r="H148" s="220">
        <v>0.58499999999999996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197</v>
      </c>
      <c r="AU148" s="226" t="s">
        <v>84</v>
      </c>
      <c r="AV148" s="12" t="s">
        <v>84</v>
      </c>
      <c r="AW148" s="12" t="s">
        <v>37</v>
      </c>
      <c r="AX148" s="12" t="s">
        <v>74</v>
      </c>
      <c r="AY148" s="226" t="s">
        <v>186</v>
      </c>
    </row>
    <row r="149" spans="2:65" s="13" customFormat="1" ht="13.5">
      <c r="B149" s="227"/>
      <c r="C149" s="228"/>
      <c r="D149" s="213" t="s">
        <v>197</v>
      </c>
      <c r="E149" s="229" t="s">
        <v>30</v>
      </c>
      <c r="F149" s="230" t="s">
        <v>1827</v>
      </c>
      <c r="G149" s="228"/>
      <c r="H149" s="229" t="s">
        <v>30</v>
      </c>
      <c r="I149" s="231"/>
      <c r="J149" s="228"/>
      <c r="K149" s="228"/>
      <c r="L149" s="232"/>
      <c r="M149" s="233"/>
      <c r="N149" s="234"/>
      <c r="O149" s="234"/>
      <c r="P149" s="234"/>
      <c r="Q149" s="234"/>
      <c r="R149" s="234"/>
      <c r="S149" s="234"/>
      <c r="T149" s="235"/>
      <c r="AT149" s="236" t="s">
        <v>197</v>
      </c>
      <c r="AU149" s="236" t="s">
        <v>84</v>
      </c>
      <c r="AV149" s="13" t="s">
        <v>82</v>
      </c>
      <c r="AW149" s="13" t="s">
        <v>37</v>
      </c>
      <c r="AX149" s="13" t="s">
        <v>74</v>
      </c>
      <c r="AY149" s="236" t="s">
        <v>186</v>
      </c>
    </row>
    <row r="150" spans="2:65" s="12" customFormat="1" ht="13.5">
      <c r="B150" s="216"/>
      <c r="C150" s="217"/>
      <c r="D150" s="213" t="s">
        <v>197</v>
      </c>
      <c r="E150" s="218" t="s">
        <v>30</v>
      </c>
      <c r="F150" s="219" t="s">
        <v>1828</v>
      </c>
      <c r="G150" s="217"/>
      <c r="H150" s="220">
        <v>1.48</v>
      </c>
      <c r="I150" s="221"/>
      <c r="J150" s="217"/>
      <c r="K150" s="217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197</v>
      </c>
      <c r="AU150" s="226" t="s">
        <v>84</v>
      </c>
      <c r="AV150" s="12" t="s">
        <v>84</v>
      </c>
      <c r="AW150" s="12" t="s">
        <v>37</v>
      </c>
      <c r="AX150" s="12" t="s">
        <v>74</v>
      </c>
      <c r="AY150" s="226" t="s">
        <v>186</v>
      </c>
    </row>
    <row r="151" spans="2:65" s="1" customFormat="1" ht="16.5" customHeight="1">
      <c r="B151" s="41"/>
      <c r="C151" s="201" t="s">
        <v>236</v>
      </c>
      <c r="D151" s="201" t="s">
        <v>188</v>
      </c>
      <c r="E151" s="202" t="s">
        <v>287</v>
      </c>
      <c r="F151" s="203" t="s">
        <v>288</v>
      </c>
      <c r="G151" s="204" t="s">
        <v>212</v>
      </c>
      <c r="H151" s="205">
        <v>82.944000000000003</v>
      </c>
      <c r="I151" s="206"/>
      <c r="J151" s="207">
        <f>ROUND(I151*H151,2)</f>
        <v>0</v>
      </c>
      <c r="K151" s="203" t="s">
        <v>192</v>
      </c>
      <c r="L151" s="61"/>
      <c r="M151" s="208" t="s">
        <v>30</v>
      </c>
      <c r="N151" s="209" t="s">
        <v>45</v>
      </c>
      <c r="O151" s="42"/>
      <c r="P151" s="210">
        <f>O151*H151</f>
        <v>0</v>
      </c>
      <c r="Q151" s="210">
        <v>0</v>
      </c>
      <c r="R151" s="210">
        <f>Q151*H151</f>
        <v>0</v>
      </c>
      <c r="S151" s="210">
        <v>0</v>
      </c>
      <c r="T151" s="211">
        <f>S151*H151</f>
        <v>0</v>
      </c>
      <c r="AR151" s="24" t="s">
        <v>193</v>
      </c>
      <c r="AT151" s="24" t="s">
        <v>188</v>
      </c>
      <c r="AU151" s="24" t="s">
        <v>84</v>
      </c>
      <c r="AY151" s="24" t="s">
        <v>186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24" t="s">
        <v>82</v>
      </c>
      <c r="BK151" s="212">
        <f>ROUND(I151*H151,2)</f>
        <v>0</v>
      </c>
      <c r="BL151" s="24" t="s">
        <v>193</v>
      </c>
      <c r="BM151" s="24" t="s">
        <v>1840</v>
      </c>
    </row>
    <row r="152" spans="2:65" s="1" customFormat="1" ht="27">
      <c r="B152" s="41"/>
      <c r="C152" s="63"/>
      <c r="D152" s="213" t="s">
        <v>195</v>
      </c>
      <c r="E152" s="63"/>
      <c r="F152" s="214" t="s">
        <v>290</v>
      </c>
      <c r="G152" s="63"/>
      <c r="H152" s="63"/>
      <c r="I152" s="172"/>
      <c r="J152" s="63"/>
      <c r="K152" s="63"/>
      <c r="L152" s="61"/>
      <c r="M152" s="215"/>
      <c r="N152" s="42"/>
      <c r="O152" s="42"/>
      <c r="P152" s="42"/>
      <c r="Q152" s="42"/>
      <c r="R152" s="42"/>
      <c r="S152" s="42"/>
      <c r="T152" s="78"/>
      <c r="AT152" s="24" t="s">
        <v>195</v>
      </c>
      <c r="AU152" s="24" t="s">
        <v>84</v>
      </c>
    </row>
    <row r="153" spans="2:65" s="13" customFormat="1" ht="27">
      <c r="B153" s="227"/>
      <c r="C153" s="228"/>
      <c r="D153" s="213" t="s">
        <v>197</v>
      </c>
      <c r="E153" s="229" t="s">
        <v>30</v>
      </c>
      <c r="F153" s="230" t="s">
        <v>274</v>
      </c>
      <c r="G153" s="228"/>
      <c r="H153" s="229" t="s">
        <v>30</v>
      </c>
      <c r="I153" s="231"/>
      <c r="J153" s="228"/>
      <c r="K153" s="228"/>
      <c r="L153" s="232"/>
      <c r="M153" s="233"/>
      <c r="N153" s="234"/>
      <c r="O153" s="234"/>
      <c r="P153" s="234"/>
      <c r="Q153" s="234"/>
      <c r="R153" s="234"/>
      <c r="S153" s="234"/>
      <c r="T153" s="235"/>
      <c r="AT153" s="236" t="s">
        <v>197</v>
      </c>
      <c r="AU153" s="236" t="s">
        <v>84</v>
      </c>
      <c r="AV153" s="13" t="s">
        <v>82</v>
      </c>
      <c r="AW153" s="13" t="s">
        <v>37</v>
      </c>
      <c r="AX153" s="13" t="s">
        <v>74</v>
      </c>
      <c r="AY153" s="236" t="s">
        <v>186</v>
      </c>
    </row>
    <row r="154" spans="2:65" s="13" customFormat="1" ht="13.5">
      <c r="B154" s="227"/>
      <c r="C154" s="228"/>
      <c r="D154" s="213" t="s">
        <v>197</v>
      </c>
      <c r="E154" s="229" t="s">
        <v>30</v>
      </c>
      <c r="F154" s="230" t="s">
        <v>1744</v>
      </c>
      <c r="G154" s="228"/>
      <c r="H154" s="229" t="s">
        <v>30</v>
      </c>
      <c r="I154" s="231"/>
      <c r="J154" s="228"/>
      <c r="K154" s="228"/>
      <c r="L154" s="232"/>
      <c r="M154" s="233"/>
      <c r="N154" s="234"/>
      <c r="O154" s="234"/>
      <c r="P154" s="234"/>
      <c r="Q154" s="234"/>
      <c r="R154" s="234"/>
      <c r="S154" s="234"/>
      <c r="T154" s="235"/>
      <c r="AT154" s="236" t="s">
        <v>197</v>
      </c>
      <c r="AU154" s="236" t="s">
        <v>84</v>
      </c>
      <c r="AV154" s="13" t="s">
        <v>82</v>
      </c>
      <c r="AW154" s="13" t="s">
        <v>37</v>
      </c>
      <c r="AX154" s="13" t="s">
        <v>74</v>
      </c>
      <c r="AY154" s="236" t="s">
        <v>186</v>
      </c>
    </row>
    <row r="155" spans="2:65" s="12" customFormat="1" ht="13.5">
      <c r="B155" s="216"/>
      <c r="C155" s="217"/>
      <c r="D155" s="213" t="s">
        <v>197</v>
      </c>
      <c r="E155" s="218" t="s">
        <v>30</v>
      </c>
      <c r="F155" s="219" t="s">
        <v>1841</v>
      </c>
      <c r="G155" s="217"/>
      <c r="H155" s="220">
        <v>33</v>
      </c>
      <c r="I155" s="221"/>
      <c r="J155" s="217"/>
      <c r="K155" s="217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197</v>
      </c>
      <c r="AU155" s="226" t="s">
        <v>84</v>
      </c>
      <c r="AV155" s="12" t="s">
        <v>84</v>
      </c>
      <c r="AW155" s="12" t="s">
        <v>37</v>
      </c>
      <c r="AX155" s="12" t="s">
        <v>74</v>
      </c>
      <c r="AY155" s="226" t="s">
        <v>186</v>
      </c>
    </row>
    <row r="156" spans="2:65" s="13" customFormat="1" ht="13.5">
      <c r="B156" s="227"/>
      <c r="C156" s="228"/>
      <c r="D156" s="213" t="s">
        <v>197</v>
      </c>
      <c r="E156" s="229" t="s">
        <v>30</v>
      </c>
      <c r="F156" s="230" t="s">
        <v>1835</v>
      </c>
      <c r="G156" s="228"/>
      <c r="H156" s="229" t="s">
        <v>30</v>
      </c>
      <c r="I156" s="231"/>
      <c r="J156" s="228"/>
      <c r="K156" s="228"/>
      <c r="L156" s="232"/>
      <c r="M156" s="233"/>
      <c r="N156" s="234"/>
      <c r="O156" s="234"/>
      <c r="P156" s="234"/>
      <c r="Q156" s="234"/>
      <c r="R156" s="234"/>
      <c r="S156" s="234"/>
      <c r="T156" s="235"/>
      <c r="AT156" s="236" t="s">
        <v>197</v>
      </c>
      <c r="AU156" s="236" t="s">
        <v>84</v>
      </c>
      <c r="AV156" s="13" t="s">
        <v>82</v>
      </c>
      <c r="AW156" s="13" t="s">
        <v>37</v>
      </c>
      <c r="AX156" s="13" t="s">
        <v>74</v>
      </c>
      <c r="AY156" s="236" t="s">
        <v>186</v>
      </c>
    </row>
    <row r="157" spans="2:65" s="12" customFormat="1" ht="13.5">
      <c r="B157" s="216"/>
      <c r="C157" s="217"/>
      <c r="D157" s="213" t="s">
        <v>197</v>
      </c>
      <c r="E157" s="218" t="s">
        <v>30</v>
      </c>
      <c r="F157" s="219" t="s">
        <v>1842</v>
      </c>
      <c r="G157" s="217"/>
      <c r="H157" s="220">
        <v>16.5</v>
      </c>
      <c r="I157" s="221"/>
      <c r="J157" s="217"/>
      <c r="K157" s="217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197</v>
      </c>
      <c r="AU157" s="226" t="s">
        <v>84</v>
      </c>
      <c r="AV157" s="12" t="s">
        <v>84</v>
      </c>
      <c r="AW157" s="12" t="s">
        <v>37</v>
      </c>
      <c r="AX157" s="12" t="s">
        <v>74</v>
      </c>
      <c r="AY157" s="226" t="s">
        <v>186</v>
      </c>
    </row>
    <row r="158" spans="2:65" s="13" customFormat="1" ht="13.5">
      <c r="B158" s="227"/>
      <c r="C158" s="228"/>
      <c r="D158" s="213" t="s">
        <v>197</v>
      </c>
      <c r="E158" s="229" t="s">
        <v>30</v>
      </c>
      <c r="F158" s="230" t="s">
        <v>1837</v>
      </c>
      <c r="G158" s="228"/>
      <c r="H158" s="229" t="s">
        <v>30</v>
      </c>
      <c r="I158" s="231"/>
      <c r="J158" s="228"/>
      <c r="K158" s="228"/>
      <c r="L158" s="232"/>
      <c r="M158" s="233"/>
      <c r="N158" s="234"/>
      <c r="O158" s="234"/>
      <c r="P158" s="234"/>
      <c r="Q158" s="234"/>
      <c r="R158" s="234"/>
      <c r="S158" s="234"/>
      <c r="T158" s="235"/>
      <c r="AT158" s="236" t="s">
        <v>197</v>
      </c>
      <c r="AU158" s="236" t="s">
        <v>84</v>
      </c>
      <c r="AV158" s="13" t="s">
        <v>82</v>
      </c>
      <c r="AW158" s="13" t="s">
        <v>37</v>
      </c>
      <c r="AX158" s="13" t="s">
        <v>74</v>
      </c>
      <c r="AY158" s="236" t="s">
        <v>186</v>
      </c>
    </row>
    <row r="159" spans="2:65" s="12" customFormat="1" ht="13.5">
      <c r="B159" s="216"/>
      <c r="C159" s="217"/>
      <c r="D159" s="213" t="s">
        <v>197</v>
      </c>
      <c r="E159" s="218" t="s">
        <v>30</v>
      </c>
      <c r="F159" s="219" t="s">
        <v>1841</v>
      </c>
      <c r="G159" s="217"/>
      <c r="H159" s="220">
        <v>33</v>
      </c>
      <c r="I159" s="221"/>
      <c r="J159" s="217"/>
      <c r="K159" s="217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197</v>
      </c>
      <c r="AU159" s="226" t="s">
        <v>84</v>
      </c>
      <c r="AV159" s="12" t="s">
        <v>84</v>
      </c>
      <c r="AW159" s="12" t="s">
        <v>37</v>
      </c>
      <c r="AX159" s="12" t="s">
        <v>74</v>
      </c>
      <c r="AY159" s="226" t="s">
        <v>186</v>
      </c>
    </row>
    <row r="160" spans="2:65" s="13" customFormat="1" ht="13.5">
      <c r="B160" s="227"/>
      <c r="C160" s="228"/>
      <c r="D160" s="213" t="s">
        <v>197</v>
      </c>
      <c r="E160" s="229" t="s">
        <v>30</v>
      </c>
      <c r="F160" s="230" t="s">
        <v>1829</v>
      </c>
      <c r="G160" s="228"/>
      <c r="H160" s="229" t="s">
        <v>30</v>
      </c>
      <c r="I160" s="231"/>
      <c r="J160" s="228"/>
      <c r="K160" s="228"/>
      <c r="L160" s="232"/>
      <c r="M160" s="233"/>
      <c r="N160" s="234"/>
      <c r="O160" s="234"/>
      <c r="P160" s="234"/>
      <c r="Q160" s="234"/>
      <c r="R160" s="234"/>
      <c r="S160" s="234"/>
      <c r="T160" s="235"/>
      <c r="AT160" s="236" t="s">
        <v>197</v>
      </c>
      <c r="AU160" s="236" t="s">
        <v>84</v>
      </c>
      <c r="AV160" s="13" t="s">
        <v>82</v>
      </c>
      <c r="AW160" s="13" t="s">
        <v>37</v>
      </c>
      <c r="AX160" s="13" t="s">
        <v>74</v>
      </c>
      <c r="AY160" s="236" t="s">
        <v>186</v>
      </c>
    </row>
    <row r="161" spans="2:65" s="12" customFormat="1" ht="13.5">
      <c r="B161" s="216"/>
      <c r="C161" s="217"/>
      <c r="D161" s="213" t="s">
        <v>197</v>
      </c>
      <c r="E161" s="218" t="s">
        <v>30</v>
      </c>
      <c r="F161" s="219" t="s">
        <v>1830</v>
      </c>
      <c r="G161" s="217"/>
      <c r="H161" s="220">
        <v>0.44400000000000001</v>
      </c>
      <c r="I161" s="221"/>
      <c r="J161" s="217"/>
      <c r="K161" s="217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197</v>
      </c>
      <c r="AU161" s="226" t="s">
        <v>84</v>
      </c>
      <c r="AV161" s="12" t="s">
        <v>84</v>
      </c>
      <c r="AW161" s="12" t="s">
        <v>37</v>
      </c>
      <c r="AX161" s="12" t="s">
        <v>74</v>
      </c>
      <c r="AY161" s="226" t="s">
        <v>186</v>
      </c>
    </row>
    <row r="162" spans="2:65" s="1" customFormat="1" ht="16.5" customHeight="1">
      <c r="B162" s="41"/>
      <c r="C162" s="201" t="s">
        <v>243</v>
      </c>
      <c r="D162" s="201" t="s">
        <v>188</v>
      </c>
      <c r="E162" s="202" t="s">
        <v>308</v>
      </c>
      <c r="F162" s="203" t="s">
        <v>309</v>
      </c>
      <c r="G162" s="204" t="s">
        <v>304</v>
      </c>
      <c r="H162" s="205">
        <v>81.296999999999997</v>
      </c>
      <c r="I162" s="206"/>
      <c r="J162" s="207">
        <f>ROUND(I162*H162,2)</f>
        <v>0</v>
      </c>
      <c r="K162" s="203" t="s">
        <v>192</v>
      </c>
      <c r="L162" s="61"/>
      <c r="M162" s="208" t="s">
        <v>30</v>
      </c>
      <c r="N162" s="209" t="s">
        <v>45</v>
      </c>
      <c r="O162" s="42"/>
      <c r="P162" s="210">
        <f>O162*H162</f>
        <v>0</v>
      </c>
      <c r="Q162" s="210">
        <v>0</v>
      </c>
      <c r="R162" s="210">
        <f>Q162*H162</f>
        <v>0</v>
      </c>
      <c r="S162" s="210">
        <v>0</v>
      </c>
      <c r="T162" s="211">
        <f>S162*H162</f>
        <v>0</v>
      </c>
      <c r="AR162" s="24" t="s">
        <v>193</v>
      </c>
      <c r="AT162" s="24" t="s">
        <v>188</v>
      </c>
      <c r="AU162" s="24" t="s">
        <v>84</v>
      </c>
      <c r="AY162" s="24" t="s">
        <v>186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24" t="s">
        <v>82</v>
      </c>
      <c r="BK162" s="212">
        <f>ROUND(I162*H162,2)</f>
        <v>0</v>
      </c>
      <c r="BL162" s="24" t="s">
        <v>193</v>
      </c>
      <c r="BM162" s="24" t="s">
        <v>1843</v>
      </c>
    </row>
    <row r="163" spans="2:65" s="1" customFormat="1" ht="27">
      <c r="B163" s="41"/>
      <c r="C163" s="63"/>
      <c r="D163" s="213" t="s">
        <v>195</v>
      </c>
      <c r="E163" s="63"/>
      <c r="F163" s="214" t="s">
        <v>311</v>
      </c>
      <c r="G163" s="63"/>
      <c r="H163" s="63"/>
      <c r="I163" s="172"/>
      <c r="J163" s="63"/>
      <c r="K163" s="63"/>
      <c r="L163" s="61"/>
      <c r="M163" s="215"/>
      <c r="N163" s="42"/>
      <c r="O163" s="42"/>
      <c r="P163" s="42"/>
      <c r="Q163" s="42"/>
      <c r="R163" s="42"/>
      <c r="S163" s="42"/>
      <c r="T163" s="78"/>
      <c r="AT163" s="24" t="s">
        <v>195</v>
      </c>
      <c r="AU163" s="24" t="s">
        <v>84</v>
      </c>
    </row>
    <row r="164" spans="2:65" s="13" customFormat="1" ht="13.5">
      <c r="B164" s="227"/>
      <c r="C164" s="228"/>
      <c r="D164" s="213" t="s">
        <v>197</v>
      </c>
      <c r="E164" s="229" t="s">
        <v>30</v>
      </c>
      <c r="F164" s="230" t="s">
        <v>1813</v>
      </c>
      <c r="G164" s="228"/>
      <c r="H164" s="229" t="s">
        <v>30</v>
      </c>
      <c r="I164" s="231"/>
      <c r="J164" s="228"/>
      <c r="K164" s="228"/>
      <c r="L164" s="232"/>
      <c r="M164" s="233"/>
      <c r="N164" s="234"/>
      <c r="O164" s="234"/>
      <c r="P164" s="234"/>
      <c r="Q164" s="234"/>
      <c r="R164" s="234"/>
      <c r="S164" s="234"/>
      <c r="T164" s="235"/>
      <c r="AT164" s="236" t="s">
        <v>197</v>
      </c>
      <c r="AU164" s="236" t="s">
        <v>84</v>
      </c>
      <c r="AV164" s="13" t="s">
        <v>82</v>
      </c>
      <c r="AW164" s="13" t="s">
        <v>37</v>
      </c>
      <c r="AX164" s="13" t="s">
        <v>74</v>
      </c>
      <c r="AY164" s="236" t="s">
        <v>186</v>
      </c>
    </row>
    <row r="165" spans="2:65" s="12" customFormat="1" ht="13.5">
      <c r="B165" s="216"/>
      <c r="C165" s="217"/>
      <c r="D165" s="213" t="s">
        <v>197</v>
      </c>
      <c r="E165" s="218" t="s">
        <v>30</v>
      </c>
      <c r="F165" s="219" t="s">
        <v>1819</v>
      </c>
      <c r="G165" s="217"/>
      <c r="H165" s="220">
        <v>41.615000000000002</v>
      </c>
      <c r="I165" s="221"/>
      <c r="J165" s="217"/>
      <c r="K165" s="217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197</v>
      </c>
      <c r="AU165" s="226" t="s">
        <v>84</v>
      </c>
      <c r="AV165" s="12" t="s">
        <v>84</v>
      </c>
      <c r="AW165" s="12" t="s">
        <v>37</v>
      </c>
      <c r="AX165" s="12" t="s">
        <v>74</v>
      </c>
      <c r="AY165" s="226" t="s">
        <v>186</v>
      </c>
    </row>
    <row r="166" spans="2:65" s="13" customFormat="1" ht="13.5">
      <c r="B166" s="227"/>
      <c r="C166" s="228"/>
      <c r="D166" s="213" t="s">
        <v>197</v>
      </c>
      <c r="E166" s="229" t="s">
        <v>30</v>
      </c>
      <c r="F166" s="230" t="s">
        <v>1823</v>
      </c>
      <c r="G166" s="228"/>
      <c r="H166" s="229" t="s">
        <v>30</v>
      </c>
      <c r="I166" s="231"/>
      <c r="J166" s="228"/>
      <c r="K166" s="228"/>
      <c r="L166" s="232"/>
      <c r="M166" s="233"/>
      <c r="N166" s="234"/>
      <c r="O166" s="234"/>
      <c r="P166" s="234"/>
      <c r="Q166" s="234"/>
      <c r="R166" s="234"/>
      <c r="S166" s="234"/>
      <c r="T166" s="235"/>
      <c r="AT166" s="236" t="s">
        <v>197</v>
      </c>
      <c r="AU166" s="236" t="s">
        <v>84</v>
      </c>
      <c r="AV166" s="13" t="s">
        <v>82</v>
      </c>
      <c r="AW166" s="13" t="s">
        <v>37</v>
      </c>
      <c r="AX166" s="13" t="s">
        <v>74</v>
      </c>
      <c r="AY166" s="236" t="s">
        <v>186</v>
      </c>
    </row>
    <row r="167" spans="2:65" s="12" customFormat="1" ht="13.5">
      <c r="B167" s="216"/>
      <c r="C167" s="217"/>
      <c r="D167" s="213" t="s">
        <v>197</v>
      </c>
      <c r="E167" s="218" t="s">
        <v>30</v>
      </c>
      <c r="F167" s="219" t="s">
        <v>1824</v>
      </c>
      <c r="G167" s="217"/>
      <c r="H167" s="220">
        <v>1.4850000000000001</v>
      </c>
      <c r="I167" s="221"/>
      <c r="J167" s="217"/>
      <c r="K167" s="217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197</v>
      </c>
      <c r="AU167" s="226" t="s">
        <v>84</v>
      </c>
      <c r="AV167" s="12" t="s">
        <v>84</v>
      </c>
      <c r="AW167" s="12" t="s">
        <v>37</v>
      </c>
      <c r="AX167" s="12" t="s">
        <v>74</v>
      </c>
      <c r="AY167" s="226" t="s">
        <v>186</v>
      </c>
    </row>
    <row r="168" spans="2:65" s="13" customFormat="1" ht="13.5">
      <c r="B168" s="227"/>
      <c r="C168" s="228"/>
      <c r="D168" s="213" t="s">
        <v>197</v>
      </c>
      <c r="E168" s="229" t="s">
        <v>30</v>
      </c>
      <c r="F168" s="230" t="s">
        <v>1825</v>
      </c>
      <c r="G168" s="228"/>
      <c r="H168" s="229" t="s">
        <v>30</v>
      </c>
      <c r="I168" s="231"/>
      <c r="J168" s="228"/>
      <c r="K168" s="228"/>
      <c r="L168" s="232"/>
      <c r="M168" s="233"/>
      <c r="N168" s="234"/>
      <c r="O168" s="234"/>
      <c r="P168" s="234"/>
      <c r="Q168" s="234"/>
      <c r="R168" s="234"/>
      <c r="S168" s="234"/>
      <c r="T168" s="235"/>
      <c r="AT168" s="236" t="s">
        <v>197</v>
      </c>
      <c r="AU168" s="236" t="s">
        <v>84</v>
      </c>
      <c r="AV168" s="13" t="s">
        <v>82</v>
      </c>
      <c r="AW168" s="13" t="s">
        <v>37</v>
      </c>
      <c r="AX168" s="13" t="s">
        <v>74</v>
      </c>
      <c r="AY168" s="236" t="s">
        <v>186</v>
      </c>
    </row>
    <row r="169" spans="2:65" s="12" customFormat="1" ht="13.5">
      <c r="B169" s="216"/>
      <c r="C169" s="217"/>
      <c r="D169" s="213" t="s">
        <v>197</v>
      </c>
      <c r="E169" s="218" t="s">
        <v>30</v>
      </c>
      <c r="F169" s="219" t="s">
        <v>1826</v>
      </c>
      <c r="G169" s="217"/>
      <c r="H169" s="220">
        <v>0.58499999999999996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197</v>
      </c>
      <c r="AU169" s="226" t="s">
        <v>84</v>
      </c>
      <c r="AV169" s="12" t="s">
        <v>84</v>
      </c>
      <c r="AW169" s="12" t="s">
        <v>37</v>
      </c>
      <c r="AX169" s="12" t="s">
        <v>74</v>
      </c>
      <c r="AY169" s="226" t="s">
        <v>186</v>
      </c>
    </row>
    <row r="170" spans="2:65" s="13" customFormat="1" ht="13.5">
      <c r="B170" s="227"/>
      <c r="C170" s="228"/>
      <c r="D170" s="213" t="s">
        <v>197</v>
      </c>
      <c r="E170" s="229" t="s">
        <v>30</v>
      </c>
      <c r="F170" s="230" t="s">
        <v>1827</v>
      </c>
      <c r="G170" s="228"/>
      <c r="H170" s="229" t="s">
        <v>30</v>
      </c>
      <c r="I170" s="231"/>
      <c r="J170" s="228"/>
      <c r="K170" s="228"/>
      <c r="L170" s="232"/>
      <c r="M170" s="233"/>
      <c r="N170" s="234"/>
      <c r="O170" s="234"/>
      <c r="P170" s="234"/>
      <c r="Q170" s="234"/>
      <c r="R170" s="234"/>
      <c r="S170" s="234"/>
      <c r="T170" s="235"/>
      <c r="AT170" s="236" t="s">
        <v>197</v>
      </c>
      <c r="AU170" s="236" t="s">
        <v>84</v>
      </c>
      <c r="AV170" s="13" t="s">
        <v>82</v>
      </c>
      <c r="AW170" s="13" t="s">
        <v>37</v>
      </c>
      <c r="AX170" s="13" t="s">
        <v>74</v>
      </c>
      <c r="AY170" s="236" t="s">
        <v>186</v>
      </c>
    </row>
    <row r="171" spans="2:65" s="12" customFormat="1" ht="13.5">
      <c r="B171" s="216"/>
      <c r="C171" s="217"/>
      <c r="D171" s="213" t="s">
        <v>197</v>
      </c>
      <c r="E171" s="218" t="s">
        <v>30</v>
      </c>
      <c r="F171" s="219" t="s">
        <v>1828</v>
      </c>
      <c r="G171" s="217"/>
      <c r="H171" s="220">
        <v>1.48</v>
      </c>
      <c r="I171" s="221"/>
      <c r="J171" s="217"/>
      <c r="K171" s="217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197</v>
      </c>
      <c r="AU171" s="226" t="s">
        <v>84</v>
      </c>
      <c r="AV171" s="12" t="s">
        <v>84</v>
      </c>
      <c r="AW171" s="12" t="s">
        <v>37</v>
      </c>
      <c r="AX171" s="12" t="s">
        <v>74</v>
      </c>
      <c r="AY171" s="226" t="s">
        <v>186</v>
      </c>
    </row>
    <row r="172" spans="2:65" s="12" customFormat="1" ht="13.5">
      <c r="B172" s="216"/>
      <c r="C172" s="217"/>
      <c r="D172" s="213" t="s">
        <v>197</v>
      </c>
      <c r="E172" s="217"/>
      <c r="F172" s="219" t="s">
        <v>1844</v>
      </c>
      <c r="G172" s="217"/>
      <c r="H172" s="220">
        <v>81.296999999999997</v>
      </c>
      <c r="I172" s="221"/>
      <c r="J172" s="217"/>
      <c r="K172" s="217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197</v>
      </c>
      <c r="AU172" s="226" t="s">
        <v>84</v>
      </c>
      <c r="AV172" s="12" t="s">
        <v>84</v>
      </c>
      <c r="AW172" s="12" t="s">
        <v>6</v>
      </c>
      <c r="AX172" s="12" t="s">
        <v>82</v>
      </c>
      <c r="AY172" s="226" t="s">
        <v>186</v>
      </c>
    </row>
    <row r="173" spans="2:65" s="1" customFormat="1" ht="16.5" customHeight="1">
      <c r="B173" s="41"/>
      <c r="C173" s="201" t="s">
        <v>249</v>
      </c>
      <c r="D173" s="201" t="s">
        <v>188</v>
      </c>
      <c r="E173" s="202" t="s">
        <v>314</v>
      </c>
      <c r="F173" s="203" t="s">
        <v>315</v>
      </c>
      <c r="G173" s="204" t="s">
        <v>212</v>
      </c>
      <c r="H173" s="205">
        <v>0.44400000000000001</v>
      </c>
      <c r="I173" s="206"/>
      <c r="J173" s="207">
        <f>ROUND(I173*H173,2)</f>
        <v>0</v>
      </c>
      <c r="K173" s="203" t="s">
        <v>192</v>
      </c>
      <c r="L173" s="61"/>
      <c r="M173" s="208" t="s">
        <v>30</v>
      </c>
      <c r="N173" s="209" t="s">
        <v>45</v>
      </c>
      <c r="O173" s="42"/>
      <c r="P173" s="210">
        <f>O173*H173</f>
        <v>0</v>
      </c>
      <c r="Q173" s="210">
        <v>0</v>
      </c>
      <c r="R173" s="210">
        <f>Q173*H173</f>
        <v>0</v>
      </c>
      <c r="S173" s="210">
        <v>0</v>
      </c>
      <c r="T173" s="211">
        <f>S173*H173</f>
        <v>0</v>
      </c>
      <c r="AR173" s="24" t="s">
        <v>193</v>
      </c>
      <c r="AT173" s="24" t="s">
        <v>188</v>
      </c>
      <c r="AU173" s="24" t="s">
        <v>84</v>
      </c>
      <c r="AY173" s="24" t="s">
        <v>186</v>
      </c>
      <c r="BE173" s="212">
        <f>IF(N173="základní",J173,0)</f>
        <v>0</v>
      </c>
      <c r="BF173" s="212">
        <f>IF(N173="snížená",J173,0)</f>
        <v>0</v>
      </c>
      <c r="BG173" s="212">
        <f>IF(N173="zákl. přenesená",J173,0)</f>
        <v>0</v>
      </c>
      <c r="BH173" s="212">
        <f>IF(N173="sníž. přenesená",J173,0)</f>
        <v>0</v>
      </c>
      <c r="BI173" s="212">
        <f>IF(N173="nulová",J173,0)</f>
        <v>0</v>
      </c>
      <c r="BJ173" s="24" t="s">
        <v>82</v>
      </c>
      <c r="BK173" s="212">
        <f>ROUND(I173*H173,2)</f>
        <v>0</v>
      </c>
      <c r="BL173" s="24" t="s">
        <v>193</v>
      </c>
      <c r="BM173" s="24" t="s">
        <v>1845</v>
      </c>
    </row>
    <row r="174" spans="2:65" s="1" customFormat="1" ht="27">
      <c r="B174" s="41"/>
      <c r="C174" s="63"/>
      <c r="D174" s="213" t="s">
        <v>195</v>
      </c>
      <c r="E174" s="63"/>
      <c r="F174" s="214" t="s">
        <v>317</v>
      </c>
      <c r="G174" s="63"/>
      <c r="H174" s="63"/>
      <c r="I174" s="172"/>
      <c r="J174" s="63"/>
      <c r="K174" s="63"/>
      <c r="L174" s="61"/>
      <c r="M174" s="215"/>
      <c r="N174" s="42"/>
      <c r="O174" s="42"/>
      <c r="P174" s="42"/>
      <c r="Q174" s="42"/>
      <c r="R174" s="42"/>
      <c r="S174" s="42"/>
      <c r="T174" s="78"/>
      <c r="AT174" s="24" t="s">
        <v>195</v>
      </c>
      <c r="AU174" s="24" t="s">
        <v>84</v>
      </c>
    </row>
    <row r="175" spans="2:65" s="13" customFormat="1" ht="13.5">
      <c r="B175" s="227"/>
      <c r="C175" s="228"/>
      <c r="D175" s="213" t="s">
        <v>197</v>
      </c>
      <c r="E175" s="229" t="s">
        <v>30</v>
      </c>
      <c r="F175" s="230" t="s">
        <v>1829</v>
      </c>
      <c r="G175" s="228"/>
      <c r="H175" s="229" t="s">
        <v>30</v>
      </c>
      <c r="I175" s="231"/>
      <c r="J175" s="228"/>
      <c r="K175" s="228"/>
      <c r="L175" s="232"/>
      <c r="M175" s="233"/>
      <c r="N175" s="234"/>
      <c r="O175" s="234"/>
      <c r="P175" s="234"/>
      <c r="Q175" s="234"/>
      <c r="R175" s="234"/>
      <c r="S175" s="234"/>
      <c r="T175" s="235"/>
      <c r="AT175" s="236" t="s">
        <v>197</v>
      </c>
      <c r="AU175" s="236" t="s">
        <v>84</v>
      </c>
      <c r="AV175" s="13" t="s">
        <v>82</v>
      </c>
      <c r="AW175" s="13" t="s">
        <v>37</v>
      </c>
      <c r="AX175" s="13" t="s">
        <v>74</v>
      </c>
      <c r="AY175" s="236" t="s">
        <v>186</v>
      </c>
    </row>
    <row r="176" spans="2:65" s="12" customFormat="1" ht="13.5">
      <c r="B176" s="216"/>
      <c r="C176" s="217"/>
      <c r="D176" s="213" t="s">
        <v>197</v>
      </c>
      <c r="E176" s="218" t="s">
        <v>30</v>
      </c>
      <c r="F176" s="219" t="s">
        <v>1830</v>
      </c>
      <c r="G176" s="217"/>
      <c r="H176" s="220">
        <v>0.44400000000000001</v>
      </c>
      <c r="I176" s="221"/>
      <c r="J176" s="217"/>
      <c r="K176" s="217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197</v>
      </c>
      <c r="AU176" s="226" t="s">
        <v>84</v>
      </c>
      <c r="AV176" s="12" t="s">
        <v>84</v>
      </c>
      <c r="AW176" s="12" t="s">
        <v>37</v>
      </c>
      <c r="AX176" s="12" t="s">
        <v>74</v>
      </c>
      <c r="AY176" s="226" t="s">
        <v>186</v>
      </c>
    </row>
    <row r="177" spans="2:65" s="1" customFormat="1" ht="16.5" customHeight="1">
      <c r="B177" s="41"/>
      <c r="C177" s="201" t="s">
        <v>256</v>
      </c>
      <c r="D177" s="201" t="s">
        <v>188</v>
      </c>
      <c r="E177" s="202" t="s">
        <v>717</v>
      </c>
      <c r="F177" s="203" t="s">
        <v>718</v>
      </c>
      <c r="G177" s="204" t="s">
        <v>191</v>
      </c>
      <c r="H177" s="205">
        <v>277.43</v>
      </c>
      <c r="I177" s="206"/>
      <c r="J177" s="207">
        <f>ROUND(I177*H177,2)</f>
        <v>0</v>
      </c>
      <c r="K177" s="203" t="s">
        <v>192</v>
      </c>
      <c r="L177" s="61"/>
      <c r="M177" s="208" t="s">
        <v>30</v>
      </c>
      <c r="N177" s="209" t="s">
        <v>45</v>
      </c>
      <c r="O177" s="42"/>
      <c r="P177" s="210">
        <f>O177*H177</f>
        <v>0</v>
      </c>
      <c r="Q177" s="210">
        <v>0</v>
      </c>
      <c r="R177" s="210">
        <f>Q177*H177</f>
        <v>0</v>
      </c>
      <c r="S177" s="210">
        <v>0</v>
      </c>
      <c r="T177" s="211">
        <f>S177*H177</f>
        <v>0</v>
      </c>
      <c r="AR177" s="24" t="s">
        <v>193</v>
      </c>
      <c r="AT177" s="24" t="s">
        <v>188</v>
      </c>
      <c r="AU177" s="24" t="s">
        <v>84</v>
      </c>
      <c r="AY177" s="24" t="s">
        <v>186</v>
      </c>
      <c r="BE177" s="212">
        <f>IF(N177="základní",J177,0)</f>
        <v>0</v>
      </c>
      <c r="BF177" s="212">
        <f>IF(N177="snížená",J177,0)</f>
        <v>0</v>
      </c>
      <c r="BG177" s="212">
        <f>IF(N177="zákl. přenesená",J177,0)</f>
        <v>0</v>
      </c>
      <c r="BH177" s="212">
        <f>IF(N177="sníž. přenesená",J177,0)</f>
        <v>0</v>
      </c>
      <c r="BI177" s="212">
        <f>IF(N177="nulová",J177,0)</f>
        <v>0</v>
      </c>
      <c r="BJ177" s="24" t="s">
        <v>82</v>
      </c>
      <c r="BK177" s="212">
        <f>ROUND(I177*H177,2)</f>
        <v>0</v>
      </c>
      <c r="BL177" s="24" t="s">
        <v>193</v>
      </c>
      <c r="BM177" s="24" t="s">
        <v>1846</v>
      </c>
    </row>
    <row r="178" spans="2:65" s="1" customFormat="1" ht="13.5">
      <c r="B178" s="41"/>
      <c r="C178" s="63"/>
      <c r="D178" s="213" t="s">
        <v>195</v>
      </c>
      <c r="E178" s="63"/>
      <c r="F178" s="214" t="s">
        <v>720</v>
      </c>
      <c r="G178" s="63"/>
      <c r="H178" s="63"/>
      <c r="I178" s="172"/>
      <c r="J178" s="63"/>
      <c r="K178" s="63"/>
      <c r="L178" s="61"/>
      <c r="M178" s="215"/>
      <c r="N178" s="42"/>
      <c r="O178" s="42"/>
      <c r="P178" s="42"/>
      <c r="Q178" s="42"/>
      <c r="R178" s="42"/>
      <c r="S178" s="42"/>
      <c r="T178" s="78"/>
      <c r="AT178" s="24" t="s">
        <v>195</v>
      </c>
      <c r="AU178" s="24" t="s">
        <v>84</v>
      </c>
    </row>
    <row r="179" spans="2:65" s="13" customFormat="1" ht="13.5">
      <c r="B179" s="227"/>
      <c r="C179" s="228"/>
      <c r="D179" s="213" t="s">
        <v>197</v>
      </c>
      <c r="E179" s="229" t="s">
        <v>30</v>
      </c>
      <c r="F179" s="230" t="s">
        <v>1813</v>
      </c>
      <c r="G179" s="228"/>
      <c r="H179" s="229" t="s">
        <v>30</v>
      </c>
      <c r="I179" s="231"/>
      <c r="J179" s="228"/>
      <c r="K179" s="228"/>
      <c r="L179" s="232"/>
      <c r="M179" s="233"/>
      <c r="N179" s="234"/>
      <c r="O179" s="234"/>
      <c r="P179" s="234"/>
      <c r="Q179" s="234"/>
      <c r="R179" s="234"/>
      <c r="S179" s="234"/>
      <c r="T179" s="235"/>
      <c r="AT179" s="236" t="s">
        <v>197</v>
      </c>
      <c r="AU179" s="236" t="s">
        <v>84</v>
      </c>
      <c r="AV179" s="13" t="s">
        <v>82</v>
      </c>
      <c r="AW179" s="13" t="s">
        <v>37</v>
      </c>
      <c r="AX179" s="13" t="s">
        <v>74</v>
      </c>
      <c r="AY179" s="236" t="s">
        <v>186</v>
      </c>
    </row>
    <row r="180" spans="2:65" s="12" customFormat="1" ht="13.5">
      <c r="B180" s="216"/>
      <c r="C180" s="217"/>
      <c r="D180" s="213" t="s">
        <v>197</v>
      </c>
      <c r="E180" s="218" t="s">
        <v>30</v>
      </c>
      <c r="F180" s="219" t="s">
        <v>1847</v>
      </c>
      <c r="G180" s="217"/>
      <c r="H180" s="220">
        <v>277.43</v>
      </c>
      <c r="I180" s="221"/>
      <c r="J180" s="217"/>
      <c r="K180" s="217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197</v>
      </c>
      <c r="AU180" s="226" t="s">
        <v>84</v>
      </c>
      <c r="AV180" s="12" t="s">
        <v>84</v>
      </c>
      <c r="AW180" s="12" t="s">
        <v>37</v>
      </c>
      <c r="AX180" s="12" t="s">
        <v>74</v>
      </c>
      <c r="AY180" s="226" t="s">
        <v>186</v>
      </c>
    </row>
    <row r="181" spans="2:65" s="11" customFormat="1" ht="29.85" customHeight="1">
      <c r="B181" s="185"/>
      <c r="C181" s="186"/>
      <c r="D181" s="187" t="s">
        <v>73</v>
      </c>
      <c r="E181" s="199" t="s">
        <v>216</v>
      </c>
      <c r="F181" s="199" t="s">
        <v>397</v>
      </c>
      <c r="G181" s="186"/>
      <c r="H181" s="186"/>
      <c r="I181" s="189"/>
      <c r="J181" s="200">
        <f>BK181</f>
        <v>0</v>
      </c>
      <c r="K181" s="186"/>
      <c r="L181" s="191"/>
      <c r="M181" s="192"/>
      <c r="N181" s="193"/>
      <c r="O181" s="193"/>
      <c r="P181" s="194">
        <f>SUM(P182:P193)</f>
        <v>0</v>
      </c>
      <c r="Q181" s="193"/>
      <c r="R181" s="194">
        <f>SUM(R182:R193)</f>
        <v>37.012799999999999</v>
      </c>
      <c r="S181" s="193"/>
      <c r="T181" s="195">
        <f>SUM(T182:T193)</f>
        <v>0</v>
      </c>
      <c r="AR181" s="196" t="s">
        <v>82</v>
      </c>
      <c r="AT181" s="197" t="s">
        <v>73</v>
      </c>
      <c r="AU181" s="197" t="s">
        <v>82</v>
      </c>
      <c r="AY181" s="196" t="s">
        <v>186</v>
      </c>
      <c r="BK181" s="198">
        <f>SUM(BK182:BK193)</f>
        <v>0</v>
      </c>
    </row>
    <row r="182" spans="2:65" s="1" customFormat="1" ht="16.5" customHeight="1">
      <c r="B182" s="41"/>
      <c r="C182" s="201" t="s">
        <v>261</v>
      </c>
      <c r="D182" s="201" t="s">
        <v>188</v>
      </c>
      <c r="E182" s="202" t="s">
        <v>1676</v>
      </c>
      <c r="F182" s="203" t="s">
        <v>1677</v>
      </c>
      <c r="G182" s="204" t="s">
        <v>191</v>
      </c>
      <c r="H182" s="205">
        <v>330</v>
      </c>
      <c r="I182" s="206"/>
      <c r="J182" s="207">
        <f>ROUND(I182*H182,2)</f>
        <v>0</v>
      </c>
      <c r="K182" s="203" t="s">
        <v>192</v>
      </c>
      <c r="L182" s="61"/>
      <c r="M182" s="208" t="s">
        <v>30</v>
      </c>
      <c r="N182" s="209" t="s">
        <v>45</v>
      </c>
      <c r="O182" s="42"/>
      <c r="P182" s="210">
        <f>O182*H182</f>
        <v>0</v>
      </c>
      <c r="Q182" s="210">
        <v>0</v>
      </c>
      <c r="R182" s="210">
        <f>Q182*H182</f>
        <v>0</v>
      </c>
      <c r="S182" s="210">
        <v>0</v>
      </c>
      <c r="T182" s="211">
        <f>S182*H182</f>
        <v>0</v>
      </c>
      <c r="AR182" s="24" t="s">
        <v>193</v>
      </c>
      <c r="AT182" s="24" t="s">
        <v>188</v>
      </c>
      <c r="AU182" s="24" t="s">
        <v>84</v>
      </c>
      <c r="AY182" s="24" t="s">
        <v>186</v>
      </c>
      <c r="BE182" s="212">
        <f>IF(N182="základní",J182,0)</f>
        <v>0</v>
      </c>
      <c r="BF182" s="212">
        <f>IF(N182="snížená",J182,0)</f>
        <v>0</v>
      </c>
      <c r="BG182" s="212">
        <f>IF(N182="zákl. přenesená",J182,0)</f>
        <v>0</v>
      </c>
      <c r="BH182" s="212">
        <f>IF(N182="sníž. přenesená",J182,0)</f>
        <v>0</v>
      </c>
      <c r="BI182" s="212">
        <f>IF(N182="nulová",J182,0)</f>
        <v>0</v>
      </c>
      <c r="BJ182" s="24" t="s">
        <v>82</v>
      </c>
      <c r="BK182" s="212">
        <f>ROUND(I182*H182,2)</f>
        <v>0</v>
      </c>
      <c r="BL182" s="24" t="s">
        <v>193</v>
      </c>
      <c r="BM182" s="24" t="s">
        <v>1848</v>
      </c>
    </row>
    <row r="183" spans="2:65" s="1" customFormat="1" ht="27">
      <c r="B183" s="41"/>
      <c r="C183" s="63"/>
      <c r="D183" s="213" t="s">
        <v>195</v>
      </c>
      <c r="E183" s="63"/>
      <c r="F183" s="214" t="s">
        <v>1679</v>
      </c>
      <c r="G183" s="63"/>
      <c r="H183" s="63"/>
      <c r="I183" s="172"/>
      <c r="J183" s="63"/>
      <c r="K183" s="63"/>
      <c r="L183" s="61"/>
      <c r="M183" s="215"/>
      <c r="N183" s="42"/>
      <c r="O183" s="42"/>
      <c r="P183" s="42"/>
      <c r="Q183" s="42"/>
      <c r="R183" s="42"/>
      <c r="S183" s="42"/>
      <c r="T183" s="78"/>
      <c r="AT183" s="24" t="s">
        <v>195</v>
      </c>
      <c r="AU183" s="24" t="s">
        <v>84</v>
      </c>
    </row>
    <row r="184" spans="2:65" s="12" customFormat="1" ht="13.5">
      <c r="B184" s="216"/>
      <c r="C184" s="217"/>
      <c r="D184" s="213" t="s">
        <v>197</v>
      </c>
      <c r="E184" s="218" t="s">
        <v>30</v>
      </c>
      <c r="F184" s="219" t="s">
        <v>1849</v>
      </c>
      <c r="G184" s="217"/>
      <c r="H184" s="220">
        <v>330</v>
      </c>
      <c r="I184" s="221"/>
      <c r="J184" s="217"/>
      <c r="K184" s="217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197</v>
      </c>
      <c r="AU184" s="226" t="s">
        <v>84</v>
      </c>
      <c r="AV184" s="12" t="s">
        <v>84</v>
      </c>
      <c r="AW184" s="12" t="s">
        <v>37</v>
      </c>
      <c r="AX184" s="12" t="s">
        <v>82</v>
      </c>
      <c r="AY184" s="226" t="s">
        <v>186</v>
      </c>
    </row>
    <row r="185" spans="2:65" s="1" customFormat="1" ht="16.5" customHeight="1">
      <c r="B185" s="41"/>
      <c r="C185" s="201" t="s">
        <v>266</v>
      </c>
      <c r="D185" s="201" t="s">
        <v>188</v>
      </c>
      <c r="E185" s="202" t="s">
        <v>1685</v>
      </c>
      <c r="F185" s="203" t="s">
        <v>1686</v>
      </c>
      <c r="G185" s="204" t="s">
        <v>191</v>
      </c>
      <c r="H185" s="205">
        <v>330</v>
      </c>
      <c r="I185" s="206"/>
      <c r="J185" s="207">
        <f>ROUND(I185*H185,2)</f>
        <v>0</v>
      </c>
      <c r="K185" s="203" t="s">
        <v>192</v>
      </c>
      <c r="L185" s="61"/>
      <c r="M185" s="208" t="s">
        <v>30</v>
      </c>
      <c r="N185" s="209" t="s">
        <v>45</v>
      </c>
      <c r="O185" s="42"/>
      <c r="P185" s="210">
        <f>O185*H185</f>
        <v>0</v>
      </c>
      <c r="Q185" s="210">
        <v>0</v>
      </c>
      <c r="R185" s="210">
        <f>Q185*H185</f>
        <v>0</v>
      </c>
      <c r="S185" s="210">
        <v>0</v>
      </c>
      <c r="T185" s="211">
        <f>S185*H185</f>
        <v>0</v>
      </c>
      <c r="AR185" s="24" t="s">
        <v>193</v>
      </c>
      <c r="AT185" s="24" t="s">
        <v>188</v>
      </c>
      <c r="AU185" s="24" t="s">
        <v>84</v>
      </c>
      <c r="AY185" s="24" t="s">
        <v>186</v>
      </c>
      <c r="BE185" s="212">
        <f>IF(N185="základní",J185,0)</f>
        <v>0</v>
      </c>
      <c r="BF185" s="212">
        <f>IF(N185="snížená",J185,0)</f>
        <v>0</v>
      </c>
      <c r="BG185" s="212">
        <f>IF(N185="zákl. přenesená",J185,0)</f>
        <v>0</v>
      </c>
      <c r="BH185" s="212">
        <f>IF(N185="sníž. přenesená",J185,0)</f>
        <v>0</v>
      </c>
      <c r="BI185" s="212">
        <f>IF(N185="nulová",J185,0)</f>
        <v>0</v>
      </c>
      <c r="BJ185" s="24" t="s">
        <v>82</v>
      </c>
      <c r="BK185" s="212">
        <f>ROUND(I185*H185,2)</f>
        <v>0</v>
      </c>
      <c r="BL185" s="24" t="s">
        <v>193</v>
      </c>
      <c r="BM185" s="24" t="s">
        <v>1850</v>
      </c>
    </row>
    <row r="186" spans="2:65" s="1" customFormat="1" ht="27">
      <c r="B186" s="41"/>
      <c r="C186" s="63"/>
      <c r="D186" s="213" t="s">
        <v>195</v>
      </c>
      <c r="E186" s="63"/>
      <c r="F186" s="214" t="s">
        <v>1688</v>
      </c>
      <c r="G186" s="63"/>
      <c r="H186" s="63"/>
      <c r="I186" s="172"/>
      <c r="J186" s="63"/>
      <c r="K186" s="63"/>
      <c r="L186" s="61"/>
      <c r="M186" s="215"/>
      <c r="N186" s="42"/>
      <c r="O186" s="42"/>
      <c r="P186" s="42"/>
      <c r="Q186" s="42"/>
      <c r="R186" s="42"/>
      <c r="S186" s="42"/>
      <c r="T186" s="78"/>
      <c r="AT186" s="24" t="s">
        <v>195</v>
      </c>
      <c r="AU186" s="24" t="s">
        <v>84</v>
      </c>
    </row>
    <row r="187" spans="2:65" s="12" customFormat="1" ht="13.5">
      <c r="B187" s="216"/>
      <c r="C187" s="217"/>
      <c r="D187" s="213" t="s">
        <v>197</v>
      </c>
      <c r="E187" s="218" t="s">
        <v>30</v>
      </c>
      <c r="F187" s="219" t="s">
        <v>1849</v>
      </c>
      <c r="G187" s="217"/>
      <c r="H187" s="220">
        <v>330</v>
      </c>
      <c r="I187" s="221"/>
      <c r="J187" s="217"/>
      <c r="K187" s="217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197</v>
      </c>
      <c r="AU187" s="226" t="s">
        <v>84</v>
      </c>
      <c r="AV187" s="12" t="s">
        <v>84</v>
      </c>
      <c r="AW187" s="12" t="s">
        <v>37</v>
      </c>
      <c r="AX187" s="12" t="s">
        <v>82</v>
      </c>
      <c r="AY187" s="226" t="s">
        <v>186</v>
      </c>
    </row>
    <row r="188" spans="2:65" s="1" customFormat="1" ht="16.5" customHeight="1">
      <c r="B188" s="41"/>
      <c r="C188" s="201" t="s">
        <v>282</v>
      </c>
      <c r="D188" s="201" t="s">
        <v>188</v>
      </c>
      <c r="E188" s="202" t="s">
        <v>1693</v>
      </c>
      <c r="F188" s="203" t="s">
        <v>1694</v>
      </c>
      <c r="G188" s="204" t="s">
        <v>191</v>
      </c>
      <c r="H188" s="205">
        <v>330</v>
      </c>
      <c r="I188" s="206"/>
      <c r="J188" s="207">
        <f>ROUND(I188*H188,2)</f>
        <v>0</v>
      </c>
      <c r="K188" s="203" t="s">
        <v>192</v>
      </c>
      <c r="L188" s="61"/>
      <c r="M188" s="208" t="s">
        <v>30</v>
      </c>
      <c r="N188" s="209" t="s">
        <v>45</v>
      </c>
      <c r="O188" s="42"/>
      <c r="P188" s="210">
        <f>O188*H188</f>
        <v>0</v>
      </c>
      <c r="Q188" s="210">
        <v>0</v>
      </c>
      <c r="R188" s="210">
        <f>Q188*H188</f>
        <v>0</v>
      </c>
      <c r="S188" s="210">
        <v>0</v>
      </c>
      <c r="T188" s="211">
        <f>S188*H188</f>
        <v>0</v>
      </c>
      <c r="AR188" s="24" t="s">
        <v>193</v>
      </c>
      <c r="AT188" s="24" t="s">
        <v>188</v>
      </c>
      <c r="AU188" s="24" t="s">
        <v>84</v>
      </c>
      <c r="AY188" s="24" t="s">
        <v>186</v>
      </c>
      <c r="BE188" s="212">
        <f>IF(N188="základní",J188,0)</f>
        <v>0</v>
      </c>
      <c r="BF188" s="212">
        <f>IF(N188="snížená",J188,0)</f>
        <v>0</v>
      </c>
      <c r="BG188" s="212">
        <f>IF(N188="zákl. přenesená",J188,0)</f>
        <v>0</v>
      </c>
      <c r="BH188" s="212">
        <f>IF(N188="sníž. přenesená",J188,0)</f>
        <v>0</v>
      </c>
      <c r="BI188" s="212">
        <f>IF(N188="nulová",J188,0)</f>
        <v>0</v>
      </c>
      <c r="BJ188" s="24" t="s">
        <v>82</v>
      </c>
      <c r="BK188" s="212">
        <f>ROUND(I188*H188,2)</f>
        <v>0</v>
      </c>
      <c r="BL188" s="24" t="s">
        <v>193</v>
      </c>
      <c r="BM188" s="24" t="s">
        <v>1851</v>
      </c>
    </row>
    <row r="189" spans="2:65" s="1" customFormat="1" ht="27">
      <c r="B189" s="41"/>
      <c r="C189" s="63"/>
      <c r="D189" s="213" t="s">
        <v>195</v>
      </c>
      <c r="E189" s="63"/>
      <c r="F189" s="214" t="s">
        <v>1696</v>
      </c>
      <c r="G189" s="63"/>
      <c r="H189" s="63"/>
      <c r="I189" s="172"/>
      <c r="J189" s="63"/>
      <c r="K189" s="63"/>
      <c r="L189" s="61"/>
      <c r="M189" s="215"/>
      <c r="N189" s="42"/>
      <c r="O189" s="42"/>
      <c r="P189" s="42"/>
      <c r="Q189" s="42"/>
      <c r="R189" s="42"/>
      <c r="S189" s="42"/>
      <c r="T189" s="78"/>
      <c r="AT189" s="24" t="s">
        <v>195</v>
      </c>
      <c r="AU189" s="24" t="s">
        <v>84</v>
      </c>
    </row>
    <row r="190" spans="2:65" s="12" customFormat="1" ht="13.5">
      <c r="B190" s="216"/>
      <c r="C190" s="217"/>
      <c r="D190" s="213" t="s">
        <v>197</v>
      </c>
      <c r="E190" s="218" t="s">
        <v>30</v>
      </c>
      <c r="F190" s="219" t="s">
        <v>1852</v>
      </c>
      <c r="G190" s="217"/>
      <c r="H190" s="220">
        <v>330</v>
      </c>
      <c r="I190" s="221"/>
      <c r="J190" s="217"/>
      <c r="K190" s="217"/>
      <c r="L190" s="222"/>
      <c r="M190" s="223"/>
      <c r="N190" s="224"/>
      <c r="O190" s="224"/>
      <c r="P190" s="224"/>
      <c r="Q190" s="224"/>
      <c r="R190" s="224"/>
      <c r="S190" s="224"/>
      <c r="T190" s="225"/>
      <c r="AT190" s="226" t="s">
        <v>197</v>
      </c>
      <c r="AU190" s="226" t="s">
        <v>84</v>
      </c>
      <c r="AV190" s="12" t="s">
        <v>84</v>
      </c>
      <c r="AW190" s="12" t="s">
        <v>37</v>
      </c>
      <c r="AX190" s="12" t="s">
        <v>82</v>
      </c>
      <c r="AY190" s="226" t="s">
        <v>186</v>
      </c>
    </row>
    <row r="191" spans="2:65" s="1" customFormat="1" ht="25.5" customHeight="1">
      <c r="B191" s="41"/>
      <c r="C191" s="201" t="s">
        <v>10</v>
      </c>
      <c r="D191" s="201" t="s">
        <v>188</v>
      </c>
      <c r="E191" s="202" t="s">
        <v>1853</v>
      </c>
      <c r="F191" s="203" t="s">
        <v>1854</v>
      </c>
      <c r="G191" s="204" t="s">
        <v>191</v>
      </c>
      <c r="H191" s="205">
        <v>330</v>
      </c>
      <c r="I191" s="206"/>
      <c r="J191" s="207">
        <f>ROUND(I191*H191,2)</f>
        <v>0</v>
      </c>
      <c r="K191" s="203" t="s">
        <v>192</v>
      </c>
      <c r="L191" s="61"/>
      <c r="M191" s="208" t="s">
        <v>30</v>
      </c>
      <c r="N191" s="209" t="s">
        <v>45</v>
      </c>
      <c r="O191" s="42"/>
      <c r="P191" s="210">
        <f>O191*H191</f>
        <v>0</v>
      </c>
      <c r="Q191" s="210">
        <v>0.11216</v>
      </c>
      <c r="R191" s="210">
        <f>Q191*H191</f>
        <v>37.012799999999999</v>
      </c>
      <c r="S191" s="210">
        <v>0</v>
      </c>
      <c r="T191" s="211">
        <f>S191*H191</f>
        <v>0</v>
      </c>
      <c r="AR191" s="24" t="s">
        <v>193</v>
      </c>
      <c r="AT191" s="24" t="s">
        <v>188</v>
      </c>
      <c r="AU191" s="24" t="s">
        <v>84</v>
      </c>
      <c r="AY191" s="24" t="s">
        <v>186</v>
      </c>
      <c r="BE191" s="212">
        <f>IF(N191="základní",J191,0)</f>
        <v>0</v>
      </c>
      <c r="BF191" s="212">
        <f>IF(N191="snížená",J191,0)</f>
        <v>0</v>
      </c>
      <c r="BG191" s="212">
        <f>IF(N191="zákl. přenesená",J191,0)</f>
        <v>0</v>
      </c>
      <c r="BH191" s="212">
        <f>IF(N191="sníž. přenesená",J191,0)</f>
        <v>0</v>
      </c>
      <c r="BI191" s="212">
        <f>IF(N191="nulová",J191,0)</f>
        <v>0</v>
      </c>
      <c r="BJ191" s="24" t="s">
        <v>82</v>
      </c>
      <c r="BK191" s="212">
        <f>ROUND(I191*H191,2)</f>
        <v>0</v>
      </c>
      <c r="BL191" s="24" t="s">
        <v>193</v>
      </c>
      <c r="BM191" s="24" t="s">
        <v>1855</v>
      </c>
    </row>
    <row r="192" spans="2:65" s="1" customFormat="1" ht="13.5">
      <c r="B192" s="41"/>
      <c r="C192" s="63"/>
      <c r="D192" s="213" t="s">
        <v>195</v>
      </c>
      <c r="E192" s="63"/>
      <c r="F192" s="214" t="s">
        <v>1854</v>
      </c>
      <c r="G192" s="63"/>
      <c r="H192" s="63"/>
      <c r="I192" s="172"/>
      <c r="J192" s="63"/>
      <c r="K192" s="63"/>
      <c r="L192" s="61"/>
      <c r="M192" s="215"/>
      <c r="N192" s="42"/>
      <c r="O192" s="42"/>
      <c r="P192" s="42"/>
      <c r="Q192" s="42"/>
      <c r="R192" s="42"/>
      <c r="S192" s="42"/>
      <c r="T192" s="78"/>
      <c r="AT192" s="24" t="s">
        <v>195</v>
      </c>
      <c r="AU192" s="24" t="s">
        <v>84</v>
      </c>
    </row>
    <row r="193" spans="2:65" s="12" customFormat="1" ht="13.5">
      <c r="B193" s="216"/>
      <c r="C193" s="217"/>
      <c r="D193" s="213" t="s">
        <v>197</v>
      </c>
      <c r="E193" s="218" t="s">
        <v>30</v>
      </c>
      <c r="F193" s="219" t="s">
        <v>1849</v>
      </c>
      <c r="G193" s="217"/>
      <c r="H193" s="220">
        <v>330</v>
      </c>
      <c r="I193" s="221"/>
      <c r="J193" s="217"/>
      <c r="K193" s="217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197</v>
      </c>
      <c r="AU193" s="226" t="s">
        <v>84</v>
      </c>
      <c r="AV193" s="12" t="s">
        <v>84</v>
      </c>
      <c r="AW193" s="12" t="s">
        <v>37</v>
      </c>
      <c r="AX193" s="12" t="s">
        <v>82</v>
      </c>
      <c r="AY193" s="226" t="s">
        <v>186</v>
      </c>
    </row>
    <row r="194" spans="2:65" s="11" customFormat="1" ht="29.85" customHeight="1">
      <c r="B194" s="185"/>
      <c r="C194" s="186"/>
      <c r="D194" s="187" t="s">
        <v>73</v>
      </c>
      <c r="E194" s="199" t="s">
        <v>609</v>
      </c>
      <c r="F194" s="199" t="s">
        <v>610</v>
      </c>
      <c r="G194" s="186"/>
      <c r="H194" s="186"/>
      <c r="I194" s="189"/>
      <c r="J194" s="200">
        <f>BK194</f>
        <v>0</v>
      </c>
      <c r="K194" s="186"/>
      <c r="L194" s="191"/>
      <c r="M194" s="192"/>
      <c r="N194" s="193"/>
      <c r="O194" s="193"/>
      <c r="P194" s="194">
        <f>SUM(P195:P196)</f>
        <v>0</v>
      </c>
      <c r="Q194" s="193"/>
      <c r="R194" s="194">
        <f>SUM(R195:R196)</f>
        <v>0</v>
      </c>
      <c r="S194" s="193"/>
      <c r="T194" s="195">
        <f>SUM(T195:T196)</f>
        <v>0</v>
      </c>
      <c r="AR194" s="196" t="s">
        <v>82</v>
      </c>
      <c r="AT194" s="197" t="s">
        <v>73</v>
      </c>
      <c r="AU194" s="197" t="s">
        <v>82</v>
      </c>
      <c r="AY194" s="196" t="s">
        <v>186</v>
      </c>
      <c r="BK194" s="198">
        <f>SUM(BK195:BK196)</f>
        <v>0</v>
      </c>
    </row>
    <row r="195" spans="2:65" s="1" customFormat="1" ht="16.5" customHeight="1">
      <c r="B195" s="41"/>
      <c r="C195" s="201" t="s">
        <v>295</v>
      </c>
      <c r="D195" s="201" t="s">
        <v>188</v>
      </c>
      <c r="E195" s="202" t="s">
        <v>1591</v>
      </c>
      <c r="F195" s="203" t="s">
        <v>1592</v>
      </c>
      <c r="G195" s="204" t="s">
        <v>304</v>
      </c>
      <c r="H195" s="205">
        <v>37.012999999999998</v>
      </c>
      <c r="I195" s="206"/>
      <c r="J195" s="207">
        <f>ROUND(I195*H195,2)</f>
        <v>0</v>
      </c>
      <c r="K195" s="203" t="s">
        <v>192</v>
      </c>
      <c r="L195" s="61"/>
      <c r="M195" s="208" t="s">
        <v>30</v>
      </c>
      <c r="N195" s="209" t="s">
        <v>45</v>
      </c>
      <c r="O195" s="42"/>
      <c r="P195" s="210">
        <f>O195*H195</f>
        <v>0</v>
      </c>
      <c r="Q195" s="210">
        <v>0</v>
      </c>
      <c r="R195" s="210">
        <f>Q195*H195</f>
        <v>0</v>
      </c>
      <c r="S195" s="210">
        <v>0</v>
      </c>
      <c r="T195" s="211">
        <f>S195*H195</f>
        <v>0</v>
      </c>
      <c r="AR195" s="24" t="s">
        <v>193</v>
      </c>
      <c r="AT195" s="24" t="s">
        <v>188</v>
      </c>
      <c r="AU195" s="24" t="s">
        <v>84</v>
      </c>
      <c r="AY195" s="24" t="s">
        <v>186</v>
      </c>
      <c r="BE195" s="212">
        <f>IF(N195="základní",J195,0)</f>
        <v>0</v>
      </c>
      <c r="BF195" s="212">
        <f>IF(N195="snížená",J195,0)</f>
        <v>0</v>
      </c>
      <c r="BG195" s="212">
        <f>IF(N195="zákl. přenesená",J195,0)</f>
        <v>0</v>
      </c>
      <c r="BH195" s="212">
        <f>IF(N195="sníž. přenesená",J195,0)</f>
        <v>0</v>
      </c>
      <c r="BI195" s="212">
        <f>IF(N195="nulová",J195,0)</f>
        <v>0</v>
      </c>
      <c r="BJ195" s="24" t="s">
        <v>82</v>
      </c>
      <c r="BK195" s="212">
        <f>ROUND(I195*H195,2)</f>
        <v>0</v>
      </c>
      <c r="BL195" s="24" t="s">
        <v>193</v>
      </c>
      <c r="BM195" s="24" t="s">
        <v>1856</v>
      </c>
    </row>
    <row r="196" spans="2:65" s="1" customFormat="1" ht="13.5">
      <c r="B196" s="41"/>
      <c r="C196" s="63"/>
      <c r="D196" s="213" t="s">
        <v>195</v>
      </c>
      <c r="E196" s="63"/>
      <c r="F196" s="214" t="s">
        <v>1594</v>
      </c>
      <c r="G196" s="63"/>
      <c r="H196" s="63"/>
      <c r="I196" s="172"/>
      <c r="J196" s="63"/>
      <c r="K196" s="63"/>
      <c r="L196" s="61"/>
      <c r="M196" s="215"/>
      <c r="N196" s="42"/>
      <c r="O196" s="42"/>
      <c r="P196" s="42"/>
      <c r="Q196" s="42"/>
      <c r="R196" s="42"/>
      <c r="S196" s="42"/>
      <c r="T196" s="78"/>
      <c r="AT196" s="24" t="s">
        <v>195</v>
      </c>
      <c r="AU196" s="24" t="s">
        <v>84</v>
      </c>
    </row>
    <row r="197" spans="2:65" s="11" customFormat="1" ht="37.35" customHeight="1">
      <c r="B197" s="185"/>
      <c r="C197" s="186"/>
      <c r="D197" s="187" t="s">
        <v>73</v>
      </c>
      <c r="E197" s="188" t="s">
        <v>1595</v>
      </c>
      <c r="F197" s="188" t="s">
        <v>1596</v>
      </c>
      <c r="G197" s="186"/>
      <c r="H197" s="186"/>
      <c r="I197" s="189"/>
      <c r="J197" s="190">
        <f>BK197</f>
        <v>0</v>
      </c>
      <c r="K197" s="186"/>
      <c r="L197" s="191"/>
      <c r="M197" s="192"/>
      <c r="N197" s="193"/>
      <c r="O197" s="193"/>
      <c r="P197" s="194">
        <f>SUM(P198:P215)</f>
        <v>0</v>
      </c>
      <c r="Q197" s="193"/>
      <c r="R197" s="194">
        <f>SUM(R198:R215)</f>
        <v>0</v>
      </c>
      <c r="S197" s="193"/>
      <c r="T197" s="195">
        <f>SUM(T198:T215)</f>
        <v>0</v>
      </c>
      <c r="AR197" s="196" t="s">
        <v>193</v>
      </c>
      <c r="AT197" s="197" t="s">
        <v>73</v>
      </c>
      <c r="AU197" s="197" t="s">
        <v>74</v>
      </c>
      <c r="AY197" s="196" t="s">
        <v>186</v>
      </c>
      <c r="BK197" s="198">
        <f>SUM(BK198:BK215)</f>
        <v>0</v>
      </c>
    </row>
    <row r="198" spans="2:65" s="1" customFormat="1" ht="51" customHeight="1">
      <c r="B198" s="41"/>
      <c r="C198" s="201" t="s">
        <v>300</v>
      </c>
      <c r="D198" s="201" t="s">
        <v>188</v>
      </c>
      <c r="E198" s="202" t="s">
        <v>1597</v>
      </c>
      <c r="F198" s="203" t="s">
        <v>1857</v>
      </c>
      <c r="G198" s="204" t="s">
        <v>461</v>
      </c>
      <c r="H198" s="205">
        <v>1</v>
      </c>
      <c r="I198" s="206"/>
      <c r="J198" s="207">
        <f>ROUND(I198*H198,2)</f>
        <v>0</v>
      </c>
      <c r="K198" s="203" t="s">
        <v>30</v>
      </c>
      <c r="L198" s="61"/>
      <c r="M198" s="208" t="s">
        <v>30</v>
      </c>
      <c r="N198" s="209" t="s">
        <v>45</v>
      </c>
      <c r="O198" s="42"/>
      <c r="P198" s="210">
        <f>O198*H198</f>
        <v>0</v>
      </c>
      <c r="Q198" s="210">
        <v>0</v>
      </c>
      <c r="R198" s="210">
        <f>Q198*H198</f>
        <v>0</v>
      </c>
      <c r="S198" s="210">
        <v>0</v>
      </c>
      <c r="T198" s="211">
        <f>S198*H198</f>
        <v>0</v>
      </c>
      <c r="AR198" s="24" t="s">
        <v>193</v>
      </c>
      <c r="AT198" s="24" t="s">
        <v>188</v>
      </c>
      <c r="AU198" s="24" t="s">
        <v>82</v>
      </c>
      <c r="AY198" s="24" t="s">
        <v>186</v>
      </c>
      <c r="BE198" s="212">
        <f>IF(N198="základní",J198,0)</f>
        <v>0</v>
      </c>
      <c r="BF198" s="212">
        <f>IF(N198="snížená",J198,0)</f>
        <v>0</v>
      </c>
      <c r="BG198" s="212">
        <f>IF(N198="zákl. přenesená",J198,0)</f>
        <v>0</v>
      </c>
      <c r="BH198" s="212">
        <f>IF(N198="sníž. přenesená",J198,0)</f>
        <v>0</v>
      </c>
      <c r="BI198" s="212">
        <f>IF(N198="nulová",J198,0)</f>
        <v>0</v>
      </c>
      <c r="BJ198" s="24" t="s">
        <v>82</v>
      </c>
      <c r="BK198" s="212">
        <f>ROUND(I198*H198,2)</f>
        <v>0</v>
      </c>
      <c r="BL198" s="24" t="s">
        <v>193</v>
      </c>
      <c r="BM198" s="24" t="s">
        <v>1858</v>
      </c>
    </row>
    <row r="199" spans="2:65" s="1" customFormat="1" ht="40.5">
      <c r="B199" s="41"/>
      <c r="C199" s="63"/>
      <c r="D199" s="213" t="s">
        <v>195</v>
      </c>
      <c r="E199" s="63"/>
      <c r="F199" s="214" t="s">
        <v>1857</v>
      </c>
      <c r="G199" s="63"/>
      <c r="H199" s="63"/>
      <c r="I199" s="172"/>
      <c r="J199" s="63"/>
      <c r="K199" s="63"/>
      <c r="L199" s="61"/>
      <c r="M199" s="215"/>
      <c r="N199" s="42"/>
      <c r="O199" s="42"/>
      <c r="P199" s="42"/>
      <c r="Q199" s="42"/>
      <c r="R199" s="42"/>
      <c r="S199" s="42"/>
      <c r="T199" s="78"/>
      <c r="AT199" s="24" t="s">
        <v>195</v>
      </c>
      <c r="AU199" s="24" t="s">
        <v>82</v>
      </c>
    </row>
    <row r="200" spans="2:65" s="1" customFormat="1" ht="38.25" customHeight="1">
      <c r="B200" s="41"/>
      <c r="C200" s="201" t="s">
        <v>307</v>
      </c>
      <c r="D200" s="201" t="s">
        <v>188</v>
      </c>
      <c r="E200" s="202" t="s">
        <v>1601</v>
      </c>
      <c r="F200" s="203" t="s">
        <v>1859</v>
      </c>
      <c r="G200" s="204" t="s">
        <v>461</v>
      </c>
      <c r="H200" s="205">
        <v>1</v>
      </c>
      <c r="I200" s="206"/>
      <c r="J200" s="207">
        <f>ROUND(I200*H200,2)</f>
        <v>0</v>
      </c>
      <c r="K200" s="203" t="s">
        <v>30</v>
      </c>
      <c r="L200" s="61"/>
      <c r="M200" s="208" t="s">
        <v>30</v>
      </c>
      <c r="N200" s="209" t="s">
        <v>45</v>
      </c>
      <c r="O200" s="42"/>
      <c r="P200" s="210">
        <f>O200*H200</f>
        <v>0</v>
      </c>
      <c r="Q200" s="210">
        <v>0</v>
      </c>
      <c r="R200" s="210">
        <f>Q200*H200</f>
        <v>0</v>
      </c>
      <c r="S200" s="210">
        <v>0</v>
      </c>
      <c r="T200" s="211">
        <f>S200*H200</f>
        <v>0</v>
      </c>
      <c r="AR200" s="24" t="s">
        <v>193</v>
      </c>
      <c r="AT200" s="24" t="s">
        <v>188</v>
      </c>
      <c r="AU200" s="24" t="s">
        <v>82</v>
      </c>
      <c r="AY200" s="24" t="s">
        <v>186</v>
      </c>
      <c r="BE200" s="212">
        <f>IF(N200="základní",J200,0)</f>
        <v>0</v>
      </c>
      <c r="BF200" s="212">
        <f>IF(N200="snížená",J200,0)</f>
        <v>0</v>
      </c>
      <c r="BG200" s="212">
        <f>IF(N200="zákl. přenesená",J200,0)</f>
        <v>0</v>
      </c>
      <c r="BH200" s="212">
        <f>IF(N200="sníž. přenesená",J200,0)</f>
        <v>0</v>
      </c>
      <c r="BI200" s="212">
        <f>IF(N200="nulová",J200,0)</f>
        <v>0</v>
      </c>
      <c r="BJ200" s="24" t="s">
        <v>82</v>
      </c>
      <c r="BK200" s="212">
        <f>ROUND(I200*H200,2)</f>
        <v>0</v>
      </c>
      <c r="BL200" s="24" t="s">
        <v>193</v>
      </c>
      <c r="BM200" s="24" t="s">
        <v>1860</v>
      </c>
    </row>
    <row r="201" spans="2:65" s="1" customFormat="1" ht="40.5">
      <c r="B201" s="41"/>
      <c r="C201" s="63"/>
      <c r="D201" s="213" t="s">
        <v>195</v>
      </c>
      <c r="E201" s="63"/>
      <c r="F201" s="214" t="s">
        <v>1859</v>
      </c>
      <c r="G201" s="63"/>
      <c r="H201" s="63"/>
      <c r="I201" s="172"/>
      <c r="J201" s="63"/>
      <c r="K201" s="63"/>
      <c r="L201" s="61"/>
      <c r="M201" s="215"/>
      <c r="N201" s="42"/>
      <c r="O201" s="42"/>
      <c r="P201" s="42"/>
      <c r="Q201" s="42"/>
      <c r="R201" s="42"/>
      <c r="S201" s="42"/>
      <c r="T201" s="78"/>
      <c r="AT201" s="24" t="s">
        <v>195</v>
      </c>
      <c r="AU201" s="24" t="s">
        <v>82</v>
      </c>
    </row>
    <row r="202" spans="2:65" s="1" customFormat="1" ht="51" customHeight="1">
      <c r="B202" s="41"/>
      <c r="C202" s="201" t="s">
        <v>313</v>
      </c>
      <c r="D202" s="201" t="s">
        <v>188</v>
      </c>
      <c r="E202" s="202" t="s">
        <v>1604</v>
      </c>
      <c r="F202" s="203" t="s">
        <v>1861</v>
      </c>
      <c r="G202" s="204" t="s">
        <v>461</v>
      </c>
      <c r="H202" s="205">
        <v>1</v>
      </c>
      <c r="I202" s="206"/>
      <c r="J202" s="207">
        <f>ROUND(I202*H202,2)</f>
        <v>0</v>
      </c>
      <c r="K202" s="203" t="s">
        <v>30</v>
      </c>
      <c r="L202" s="61"/>
      <c r="M202" s="208" t="s">
        <v>30</v>
      </c>
      <c r="N202" s="209" t="s">
        <v>45</v>
      </c>
      <c r="O202" s="42"/>
      <c r="P202" s="210">
        <f>O202*H202</f>
        <v>0</v>
      </c>
      <c r="Q202" s="210">
        <v>0</v>
      </c>
      <c r="R202" s="210">
        <f>Q202*H202</f>
        <v>0</v>
      </c>
      <c r="S202" s="210">
        <v>0</v>
      </c>
      <c r="T202" s="211">
        <f>S202*H202</f>
        <v>0</v>
      </c>
      <c r="AR202" s="24" t="s">
        <v>193</v>
      </c>
      <c r="AT202" s="24" t="s">
        <v>188</v>
      </c>
      <c r="AU202" s="24" t="s">
        <v>82</v>
      </c>
      <c r="AY202" s="24" t="s">
        <v>186</v>
      </c>
      <c r="BE202" s="212">
        <f>IF(N202="základní",J202,0)</f>
        <v>0</v>
      </c>
      <c r="BF202" s="212">
        <f>IF(N202="snížená",J202,0)</f>
        <v>0</v>
      </c>
      <c r="BG202" s="212">
        <f>IF(N202="zákl. přenesená",J202,0)</f>
        <v>0</v>
      </c>
      <c r="BH202" s="212">
        <f>IF(N202="sníž. přenesená",J202,0)</f>
        <v>0</v>
      </c>
      <c r="BI202" s="212">
        <f>IF(N202="nulová",J202,0)</f>
        <v>0</v>
      </c>
      <c r="BJ202" s="24" t="s">
        <v>82</v>
      </c>
      <c r="BK202" s="212">
        <f>ROUND(I202*H202,2)</f>
        <v>0</v>
      </c>
      <c r="BL202" s="24" t="s">
        <v>193</v>
      </c>
      <c r="BM202" s="24" t="s">
        <v>1862</v>
      </c>
    </row>
    <row r="203" spans="2:65" s="1" customFormat="1" ht="40.5">
      <c r="B203" s="41"/>
      <c r="C203" s="63"/>
      <c r="D203" s="213" t="s">
        <v>195</v>
      </c>
      <c r="E203" s="63"/>
      <c r="F203" s="214" t="s">
        <v>1863</v>
      </c>
      <c r="G203" s="63"/>
      <c r="H203" s="63"/>
      <c r="I203" s="172"/>
      <c r="J203" s="63"/>
      <c r="K203" s="63"/>
      <c r="L203" s="61"/>
      <c r="M203" s="215"/>
      <c r="N203" s="42"/>
      <c r="O203" s="42"/>
      <c r="P203" s="42"/>
      <c r="Q203" s="42"/>
      <c r="R203" s="42"/>
      <c r="S203" s="42"/>
      <c r="T203" s="78"/>
      <c r="AT203" s="24" t="s">
        <v>195</v>
      </c>
      <c r="AU203" s="24" t="s">
        <v>82</v>
      </c>
    </row>
    <row r="204" spans="2:65" s="1" customFormat="1" ht="38.25" customHeight="1">
      <c r="B204" s="41"/>
      <c r="C204" s="201" t="s">
        <v>318</v>
      </c>
      <c r="D204" s="201" t="s">
        <v>188</v>
      </c>
      <c r="E204" s="202" t="s">
        <v>1607</v>
      </c>
      <c r="F204" s="203" t="s">
        <v>1864</v>
      </c>
      <c r="G204" s="204" t="s">
        <v>461</v>
      </c>
      <c r="H204" s="205">
        <v>1</v>
      </c>
      <c r="I204" s="206"/>
      <c r="J204" s="207">
        <f>ROUND(I204*H204,2)</f>
        <v>0</v>
      </c>
      <c r="K204" s="203" t="s">
        <v>30</v>
      </c>
      <c r="L204" s="61"/>
      <c r="M204" s="208" t="s">
        <v>30</v>
      </c>
      <c r="N204" s="209" t="s">
        <v>45</v>
      </c>
      <c r="O204" s="42"/>
      <c r="P204" s="210">
        <f>O204*H204</f>
        <v>0</v>
      </c>
      <c r="Q204" s="210">
        <v>0</v>
      </c>
      <c r="R204" s="210">
        <f>Q204*H204</f>
        <v>0</v>
      </c>
      <c r="S204" s="210">
        <v>0</v>
      </c>
      <c r="T204" s="211">
        <f>S204*H204</f>
        <v>0</v>
      </c>
      <c r="AR204" s="24" t="s">
        <v>193</v>
      </c>
      <c r="AT204" s="24" t="s">
        <v>188</v>
      </c>
      <c r="AU204" s="24" t="s">
        <v>82</v>
      </c>
      <c r="AY204" s="24" t="s">
        <v>186</v>
      </c>
      <c r="BE204" s="212">
        <f>IF(N204="základní",J204,0)</f>
        <v>0</v>
      </c>
      <c r="BF204" s="212">
        <f>IF(N204="snížená",J204,0)</f>
        <v>0</v>
      </c>
      <c r="BG204" s="212">
        <f>IF(N204="zákl. přenesená",J204,0)</f>
        <v>0</v>
      </c>
      <c r="BH204" s="212">
        <f>IF(N204="sníž. přenesená",J204,0)</f>
        <v>0</v>
      </c>
      <c r="BI204" s="212">
        <f>IF(N204="nulová",J204,0)</f>
        <v>0</v>
      </c>
      <c r="BJ204" s="24" t="s">
        <v>82</v>
      </c>
      <c r="BK204" s="212">
        <f>ROUND(I204*H204,2)</f>
        <v>0</v>
      </c>
      <c r="BL204" s="24" t="s">
        <v>193</v>
      </c>
      <c r="BM204" s="24" t="s">
        <v>1865</v>
      </c>
    </row>
    <row r="205" spans="2:65" s="1" customFormat="1" ht="27">
      <c r="B205" s="41"/>
      <c r="C205" s="63"/>
      <c r="D205" s="213" t="s">
        <v>195</v>
      </c>
      <c r="E205" s="63"/>
      <c r="F205" s="214" t="s">
        <v>1864</v>
      </c>
      <c r="G205" s="63"/>
      <c r="H205" s="63"/>
      <c r="I205" s="172"/>
      <c r="J205" s="63"/>
      <c r="K205" s="63"/>
      <c r="L205" s="61"/>
      <c r="M205" s="215"/>
      <c r="N205" s="42"/>
      <c r="O205" s="42"/>
      <c r="P205" s="42"/>
      <c r="Q205" s="42"/>
      <c r="R205" s="42"/>
      <c r="S205" s="42"/>
      <c r="T205" s="78"/>
      <c r="AT205" s="24" t="s">
        <v>195</v>
      </c>
      <c r="AU205" s="24" t="s">
        <v>82</v>
      </c>
    </row>
    <row r="206" spans="2:65" s="1" customFormat="1" ht="25.5" customHeight="1">
      <c r="B206" s="41"/>
      <c r="C206" s="201" t="s">
        <v>9</v>
      </c>
      <c r="D206" s="201" t="s">
        <v>188</v>
      </c>
      <c r="E206" s="202" t="s">
        <v>1618</v>
      </c>
      <c r="F206" s="203" t="s">
        <v>1866</v>
      </c>
      <c r="G206" s="204" t="s">
        <v>461</v>
      </c>
      <c r="H206" s="205">
        <v>3</v>
      </c>
      <c r="I206" s="206"/>
      <c r="J206" s="207">
        <f>ROUND(I206*H206,2)</f>
        <v>0</v>
      </c>
      <c r="K206" s="203" t="s">
        <v>30</v>
      </c>
      <c r="L206" s="61"/>
      <c r="M206" s="208" t="s">
        <v>30</v>
      </c>
      <c r="N206" s="209" t="s">
        <v>45</v>
      </c>
      <c r="O206" s="42"/>
      <c r="P206" s="210">
        <f>O206*H206</f>
        <v>0</v>
      </c>
      <c r="Q206" s="210">
        <v>0</v>
      </c>
      <c r="R206" s="210">
        <f>Q206*H206</f>
        <v>0</v>
      </c>
      <c r="S206" s="210">
        <v>0</v>
      </c>
      <c r="T206" s="211">
        <f>S206*H206</f>
        <v>0</v>
      </c>
      <c r="AR206" s="24" t="s">
        <v>193</v>
      </c>
      <c r="AT206" s="24" t="s">
        <v>188</v>
      </c>
      <c r="AU206" s="24" t="s">
        <v>82</v>
      </c>
      <c r="AY206" s="24" t="s">
        <v>186</v>
      </c>
      <c r="BE206" s="212">
        <f>IF(N206="základní",J206,0)</f>
        <v>0</v>
      </c>
      <c r="BF206" s="212">
        <f>IF(N206="snížená",J206,0)</f>
        <v>0</v>
      </c>
      <c r="BG206" s="212">
        <f>IF(N206="zákl. přenesená",J206,0)</f>
        <v>0</v>
      </c>
      <c r="BH206" s="212">
        <f>IF(N206="sníž. přenesená",J206,0)</f>
        <v>0</v>
      </c>
      <c r="BI206" s="212">
        <f>IF(N206="nulová",J206,0)</f>
        <v>0</v>
      </c>
      <c r="BJ206" s="24" t="s">
        <v>82</v>
      </c>
      <c r="BK206" s="212">
        <f>ROUND(I206*H206,2)</f>
        <v>0</v>
      </c>
      <c r="BL206" s="24" t="s">
        <v>193</v>
      </c>
      <c r="BM206" s="24" t="s">
        <v>1867</v>
      </c>
    </row>
    <row r="207" spans="2:65" s="1" customFormat="1" ht="27">
      <c r="B207" s="41"/>
      <c r="C207" s="63"/>
      <c r="D207" s="213" t="s">
        <v>195</v>
      </c>
      <c r="E207" s="63"/>
      <c r="F207" s="214" t="s">
        <v>1866</v>
      </c>
      <c r="G207" s="63"/>
      <c r="H207" s="63"/>
      <c r="I207" s="172"/>
      <c r="J207" s="63"/>
      <c r="K207" s="63"/>
      <c r="L207" s="61"/>
      <c r="M207" s="215"/>
      <c r="N207" s="42"/>
      <c r="O207" s="42"/>
      <c r="P207" s="42"/>
      <c r="Q207" s="42"/>
      <c r="R207" s="42"/>
      <c r="S207" s="42"/>
      <c r="T207" s="78"/>
      <c r="AT207" s="24" t="s">
        <v>195</v>
      </c>
      <c r="AU207" s="24" t="s">
        <v>82</v>
      </c>
    </row>
    <row r="208" spans="2:65" s="1" customFormat="1" ht="25.5" customHeight="1">
      <c r="B208" s="41"/>
      <c r="C208" s="201" t="s">
        <v>326</v>
      </c>
      <c r="D208" s="201" t="s">
        <v>188</v>
      </c>
      <c r="E208" s="202" t="s">
        <v>1806</v>
      </c>
      <c r="F208" s="203" t="s">
        <v>1868</v>
      </c>
      <c r="G208" s="204" t="s">
        <v>461</v>
      </c>
      <c r="H208" s="205">
        <v>1</v>
      </c>
      <c r="I208" s="206"/>
      <c r="J208" s="207">
        <f>ROUND(I208*H208,2)</f>
        <v>0</v>
      </c>
      <c r="K208" s="203" t="s">
        <v>30</v>
      </c>
      <c r="L208" s="61"/>
      <c r="M208" s="208" t="s">
        <v>30</v>
      </c>
      <c r="N208" s="209" t="s">
        <v>45</v>
      </c>
      <c r="O208" s="42"/>
      <c r="P208" s="210">
        <f>O208*H208</f>
        <v>0</v>
      </c>
      <c r="Q208" s="210">
        <v>0</v>
      </c>
      <c r="R208" s="210">
        <f>Q208*H208</f>
        <v>0</v>
      </c>
      <c r="S208" s="210">
        <v>0</v>
      </c>
      <c r="T208" s="211">
        <f>S208*H208</f>
        <v>0</v>
      </c>
      <c r="AR208" s="24" t="s">
        <v>193</v>
      </c>
      <c r="AT208" s="24" t="s">
        <v>188</v>
      </c>
      <c r="AU208" s="24" t="s">
        <v>82</v>
      </c>
      <c r="AY208" s="24" t="s">
        <v>186</v>
      </c>
      <c r="BE208" s="212">
        <f>IF(N208="základní",J208,0)</f>
        <v>0</v>
      </c>
      <c r="BF208" s="212">
        <f>IF(N208="snížená",J208,0)</f>
        <v>0</v>
      </c>
      <c r="BG208" s="212">
        <f>IF(N208="zákl. přenesená",J208,0)</f>
        <v>0</v>
      </c>
      <c r="BH208" s="212">
        <f>IF(N208="sníž. přenesená",J208,0)</f>
        <v>0</v>
      </c>
      <c r="BI208" s="212">
        <f>IF(N208="nulová",J208,0)</f>
        <v>0</v>
      </c>
      <c r="BJ208" s="24" t="s">
        <v>82</v>
      </c>
      <c r="BK208" s="212">
        <f>ROUND(I208*H208,2)</f>
        <v>0</v>
      </c>
      <c r="BL208" s="24" t="s">
        <v>193</v>
      </c>
      <c r="BM208" s="24" t="s">
        <v>1869</v>
      </c>
    </row>
    <row r="209" spans="2:65" s="1" customFormat="1" ht="27">
      <c r="B209" s="41"/>
      <c r="C209" s="63"/>
      <c r="D209" s="213" t="s">
        <v>195</v>
      </c>
      <c r="E209" s="63"/>
      <c r="F209" s="214" t="s">
        <v>1868</v>
      </c>
      <c r="G209" s="63"/>
      <c r="H209" s="63"/>
      <c r="I209" s="172"/>
      <c r="J209" s="63"/>
      <c r="K209" s="63"/>
      <c r="L209" s="61"/>
      <c r="M209" s="215"/>
      <c r="N209" s="42"/>
      <c r="O209" s="42"/>
      <c r="P209" s="42"/>
      <c r="Q209" s="42"/>
      <c r="R209" s="42"/>
      <c r="S209" s="42"/>
      <c r="T209" s="78"/>
      <c r="AT209" s="24" t="s">
        <v>195</v>
      </c>
      <c r="AU209" s="24" t="s">
        <v>82</v>
      </c>
    </row>
    <row r="210" spans="2:65" s="1" customFormat="1" ht="51" customHeight="1">
      <c r="B210" s="41"/>
      <c r="C210" s="201" t="s">
        <v>331</v>
      </c>
      <c r="D210" s="201" t="s">
        <v>188</v>
      </c>
      <c r="E210" s="202" t="s">
        <v>1809</v>
      </c>
      <c r="F210" s="203" t="s">
        <v>1870</v>
      </c>
      <c r="G210" s="204" t="s">
        <v>206</v>
      </c>
      <c r="H210" s="205">
        <v>59.9</v>
      </c>
      <c r="I210" s="206"/>
      <c r="J210" s="207">
        <f>ROUND(I210*H210,2)</f>
        <v>0</v>
      </c>
      <c r="K210" s="203" t="s">
        <v>30</v>
      </c>
      <c r="L210" s="61"/>
      <c r="M210" s="208" t="s">
        <v>30</v>
      </c>
      <c r="N210" s="209" t="s">
        <v>45</v>
      </c>
      <c r="O210" s="42"/>
      <c r="P210" s="210">
        <f>O210*H210</f>
        <v>0</v>
      </c>
      <c r="Q210" s="210">
        <v>0</v>
      </c>
      <c r="R210" s="210">
        <f>Q210*H210</f>
        <v>0</v>
      </c>
      <c r="S210" s="210">
        <v>0</v>
      </c>
      <c r="T210" s="211">
        <f>S210*H210</f>
        <v>0</v>
      </c>
      <c r="AR210" s="24" t="s">
        <v>193</v>
      </c>
      <c r="AT210" s="24" t="s">
        <v>188</v>
      </c>
      <c r="AU210" s="24" t="s">
        <v>82</v>
      </c>
      <c r="AY210" s="24" t="s">
        <v>186</v>
      </c>
      <c r="BE210" s="212">
        <f>IF(N210="základní",J210,0)</f>
        <v>0</v>
      </c>
      <c r="BF210" s="212">
        <f>IF(N210="snížená",J210,0)</f>
        <v>0</v>
      </c>
      <c r="BG210" s="212">
        <f>IF(N210="zákl. přenesená",J210,0)</f>
        <v>0</v>
      </c>
      <c r="BH210" s="212">
        <f>IF(N210="sníž. přenesená",J210,0)</f>
        <v>0</v>
      </c>
      <c r="BI210" s="212">
        <f>IF(N210="nulová",J210,0)</f>
        <v>0</v>
      </c>
      <c r="BJ210" s="24" t="s">
        <v>82</v>
      </c>
      <c r="BK210" s="212">
        <f>ROUND(I210*H210,2)</f>
        <v>0</v>
      </c>
      <c r="BL210" s="24" t="s">
        <v>193</v>
      </c>
      <c r="BM210" s="24" t="s">
        <v>1871</v>
      </c>
    </row>
    <row r="211" spans="2:65" s="1" customFormat="1" ht="40.5">
      <c r="B211" s="41"/>
      <c r="C211" s="63"/>
      <c r="D211" s="213" t="s">
        <v>195</v>
      </c>
      <c r="E211" s="63"/>
      <c r="F211" s="214" t="s">
        <v>1870</v>
      </c>
      <c r="G211" s="63"/>
      <c r="H211" s="63"/>
      <c r="I211" s="172"/>
      <c r="J211" s="63"/>
      <c r="K211" s="63"/>
      <c r="L211" s="61"/>
      <c r="M211" s="215"/>
      <c r="N211" s="42"/>
      <c r="O211" s="42"/>
      <c r="P211" s="42"/>
      <c r="Q211" s="42"/>
      <c r="R211" s="42"/>
      <c r="S211" s="42"/>
      <c r="T211" s="78"/>
      <c r="AT211" s="24" t="s">
        <v>195</v>
      </c>
      <c r="AU211" s="24" t="s">
        <v>82</v>
      </c>
    </row>
    <row r="212" spans="2:65" s="1" customFormat="1" ht="16.5" customHeight="1">
      <c r="B212" s="41"/>
      <c r="C212" s="201" t="s">
        <v>337</v>
      </c>
      <c r="D212" s="201" t="s">
        <v>188</v>
      </c>
      <c r="E212" s="202" t="s">
        <v>1872</v>
      </c>
      <c r="F212" s="203" t="s">
        <v>1873</v>
      </c>
      <c r="G212" s="204" t="s">
        <v>212</v>
      </c>
      <c r="H212" s="205">
        <v>1.48</v>
      </c>
      <c r="I212" s="206"/>
      <c r="J212" s="207">
        <f>ROUND(I212*H212,2)</f>
        <v>0</v>
      </c>
      <c r="K212" s="203" t="s">
        <v>30</v>
      </c>
      <c r="L212" s="61"/>
      <c r="M212" s="208" t="s">
        <v>30</v>
      </c>
      <c r="N212" s="209" t="s">
        <v>45</v>
      </c>
      <c r="O212" s="42"/>
      <c r="P212" s="210">
        <f>O212*H212</f>
        <v>0</v>
      </c>
      <c r="Q212" s="210">
        <v>0</v>
      </c>
      <c r="R212" s="210">
        <f>Q212*H212</f>
        <v>0</v>
      </c>
      <c r="S212" s="210">
        <v>0</v>
      </c>
      <c r="T212" s="211">
        <f>S212*H212</f>
        <v>0</v>
      </c>
      <c r="AR212" s="24" t="s">
        <v>193</v>
      </c>
      <c r="AT212" s="24" t="s">
        <v>188</v>
      </c>
      <c r="AU212" s="24" t="s">
        <v>82</v>
      </c>
      <c r="AY212" s="24" t="s">
        <v>186</v>
      </c>
      <c r="BE212" s="212">
        <f>IF(N212="základní",J212,0)</f>
        <v>0</v>
      </c>
      <c r="BF212" s="212">
        <f>IF(N212="snížená",J212,0)</f>
        <v>0</v>
      </c>
      <c r="BG212" s="212">
        <f>IF(N212="zákl. přenesená",J212,0)</f>
        <v>0</v>
      </c>
      <c r="BH212" s="212">
        <f>IF(N212="sníž. přenesená",J212,0)</f>
        <v>0</v>
      </c>
      <c r="BI212" s="212">
        <f>IF(N212="nulová",J212,0)</f>
        <v>0</v>
      </c>
      <c r="BJ212" s="24" t="s">
        <v>82</v>
      </c>
      <c r="BK212" s="212">
        <f>ROUND(I212*H212,2)</f>
        <v>0</v>
      </c>
      <c r="BL212" s="24" t="s">
        <v>193</v>
      </c>
      <c r="BM212" s="24" t="s">
        <v>1874</v>
      </c>
    </row>
    <row r="213" spans="2:65" s="1" customFormat="1" ht="13.5">
      <c r="B213" s="41"/>
      <c r="C213" s="63"/>
      <c r="D213" s="213" t="s">
        <v>195</v>
      </c>
      <c r="E213" s="63"/>
      <c r="F213" s="214" t="s">
        <v>1873</v>
      </c>
      <c r="G213" s="63"/>
      <c r="H213" s="63"/>
      <c r="I213" s="172"/>
      <c r="J213" s="63"/>
      <c r="K213" s="63"/>
      <c r="L213" s="61"/>
      <c r="M213" s="215"/>
      <c r="N213" s="42"/>
      <c r="O213" s="42"/>
      <c r="P213" s="42"/>
      <c r="Q213" s="42"/>
      <c r="R213" s="42"/>
      <c r="S213" s="42"/>
      <c r="T213" s="78"/>
      <c r="AT213" s="24" t="s">
        <v>195</v>
      </c>
      <c r="AU213" s="24" t="s">
        <v>82</v>
      </c>
    </row>
    <row r="214" spans="2:65" s="1" customFormat="1" ht="16.5" customHeight="1">
      <c r="B214" s="41"/>
      <c r="C214" s="201" t="s">
        <v>342</v>
      </c>
      <c r="D214" s="201" t="s">
        <v>188</v>
      </c>
      <c r="E214" s="202" t="s">
        <v>1875</v>
      </c>
      <c r="F214" s="203" t="s">
        <v>610</v>
      </c>
      <c r="G214" s="204" t="s">
        <v>1065</v>
      </c>
      <c r="H214" s="264"/>
      <c r="I214" s="206"/>
      <c r="J214" s="207">
        <f>ROUND(I214*H214,2)</f>
        <v>0</v>
      </c>
      <c r="K214" s="203" t="s">
        <v>30</v>
      </c>
      <c r="L214" s="61"/>
      <c r="M214" s="208" t="s">
        <v>30</v>
      </c>
      <c r="N214" s="209" t="s">
        <v>45</v>
      </c>
      <c r="O214" s="42"/>
      <c r="P214" s="210">
        <f>O214*H214</f>
        <v>0</v>
      </c>
      <c r="Q214" s="210">
        <v>0</v>
      </c>
      <c r="R214" s="210">
        <f>Q214*H214</f>
        <v>0</v>
      </c>
      <c r="S214" s="210">
        <v>0</v>
      </c>
      <c r="T214" s="211">
        <f>S214*H214</f>
        <v>0</v>
      </c>
      <c r="AR214" s="24" t="s">
        <v>193</v>
      </c>
      <c r="AT214" s="24" t="s">
        <v>188</v>
      </c>
      <c r="AU214" s="24" t="s">
        <v>82</v>
      </c>
      <c r="AY214" s="24" t="s">
        <v>186</v>
      </c>
      <c r="BE214" s="212">
        <f>IF(N214="základní",J214,0)</f>
        <v>0</v>
      </c>
      <c r="BF214" s="212">
        <f>IF(N214="snížená",J214,0)</f>
        <v>0</v>
      </c>
      <c r="BG214" s="212">
        <f>IF(N214="zákl. přenesená",J214,0)</f>
        <v>0</v>
      </c>
      <c r="BH214" s="212">
        <f>IF(N214="sníž. přenesená",J214,0)</f>
        <v>0</v>
      </c>
      <c r="BI214" s="212">
        <f>IF(N214="nulová",J214,0)</f>
        <v>0</v>
      </c>
      <c r="BJ214" s="24" t="s">
        <v>82</v>
      </c>
      <c r="BK214" s="212">
        <f>ROUND(I214*H214,2)</f>
        <v>0</v>
      </c>
      <c r="BL214" s="24" t="s">
        <v>193</v>
      </c>
      <c r="BM214" s="24" t="s">
        <v>1876</v>
      </c>
    </row>
    <row r="215" spans="2:65" s="1" customFormat="1" ht="13.5">
      <c r="B215" s="41"/>
      <c r="C215" s="63"/>
      <c r="D215" s="213" t="s">
        <v>195</v>
      </c>
      <c r="E215" s="63"/>
      <c r="F215" s="214" t="s">
        <v>610</v>
      </c>
      <c r="G215" s="63"/>
      <c r="H215" s="63"/>
      <c r="I215" s="172"/>
      <c r="J215" s="63"/>
      <c r="K215" s="63"/>
      <c r="L215" s="61"/>
      <c r="M215" s="259"/>
      <c r="N215" s="260"/>
      <c r="O215" s="260"/>
      <c r="P215" s="260"/>
      <c r="Q215" s="260"/>
      <c r="R215" s="260"/>
      <c r="S215" s="260"/>
      <c r="T215" s="261"/>
      <c r="AT215" s="24" t="s">
        <v>195</v>
      </c>
      <c r="AU215" s="24" t="s">
        <v>82</v>
      </c>
    </row>
    <row r="216" spans="2:65" s="1" customFormat="1" ht="6.95" customHeight="1">
      <c r="B216" s="56"/>
      <c r="C216" s="57"/>
      <c r="D216" s="57"/>
      <c r="E216" s="57"/>
      <c r="F216" s="57"/>
      <c r="G216" s="57"/>
      <c r="H216" s="57"/>
      <c r="I216" s="148"/>
      <c r="J216" s="57"/>
      <c r="K216" s="57"/>
      <c r="L216" s="61"/>
    </row>
  </sheetData>
  <sheetProtection algorithmName="SHA-512" hashValue="6D/cSZMjkiqoruwAmSkjqEV2PvC244zSE7pmsXG8Salt4VyUSK58xf8jXqzhAM5c/MdlTmj/9pQa9AmvlY6oMA==" saltValue="ReQNJK1OxosZlDxDDqnhxTMHATZSy0BUH3sQV5dzqooz7fEqQrtuN/ZF2biDph0RfR48N/HWC9YzB0f0PefyHQ==" spinCount="100000" sheet="1" objects="1" scenarios="1" formatColumns="0" formatRows="0" autoFilter="0"/>
  <autoFilter ref="C86:K215" xr:uid="{00000000-0009-0000-0000-000007000000}"/>
  <mergeCells count="13">
    <mergeCell ref="E79:H79"/>
    <mergeCell ref="G1:H1"/>
    <mergeCell ref="L2:V2"/>
    <mergeCell ref="E49:H49"/>
    <mergeCell ref="E51:H51"/>
    <mergeCell ref="J55:J56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 xr:uid="{00000000-0004-0000-0700-000000000000}"/>
    <hyperlink ref="G1:H1" location="C58" display="2) Rekapitulace" xr:uid="{00000000-0004-0000-0700-000001000000}"/>
    <hyperlink ref="J1" location="C86" display="3) Soupis prací" xr:uid="{00000000-0004-0000-0700-000002000000}"/>
    <hyperlink ref="L1:V1" location="'Rekapitulace stavby'!C2" display="Rekapitulace stavby" xr:uid="{00000000-0004-0000-07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R588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147</v>
      </c>
      <c r="G1" s="399" t="s">
        <v>148</v>
      </c>
      <c r="H1" s="399"/>
      <c r="I1" s="124"/>
      <c r="J1" s="123" t="s">
        <v>149</v>
      </c>
      <c r="K1" s="122" t="s">
        <v>150</v>
      </c>
      <c r="L1" s="123" t="s">
        <v>151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110</v>
      </c>
    </row>
    <row r="3" spans="1:70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152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1:70" ht="16.5" customHeight="1">
      <c r="B7" s="28"/>
      <c r="C7" s="29"/>
      <c r="D7" s="29"/>
      <c r="E7" s="391" t="str">
        <f>'Rekapitulace stavby'!K6</f>
        <v>Revitalizace koupaliště Lhotka, Praha 4 - 2.etapa</v>
      </c>
      <c r="F7" s="392"/>
      <c r="G7" s="392"/>
      <c r="H7" s="392"/>
      <c r="I7" s="126"/>
      <c r="J7" s="29"/>
      <c r="K7" s="31"/>
    </row>
    <row r="8" spans="1:70">
      <c r="B8" s="28"/>
      <c r="C8" s="29"/>
      <c r="D8" s="37" t="s">
        <v>153</v>
      </c>
      <c r="E8" s="29"/>
      <c r="F8" s="29"/>
      <c r="G8" s="29"/>
      <c r="H8" s="29"/>
      <c r="I8" s="126"/>
      <c r="J8" s="29"/>
      <c r="K8" s="31"/>
    </row>
    <row r="9" spans="1:70" s="1" customFormat="1" ht="16.5" customHeight="1">
      <c r="B9" s="41"/>
      <c r="C9" s="42"/>
      <c r="D9" s="42"/>
      <c r="E9" s="391" t="s">
        <v>878</v>
      </c>
      <c r="F9" s="394"/>
      <c r="G9" s="394"/>
      <c r="H9" s="394"/>
      <c r="I9" s="127"/>
      <c r="J9" s="42"/>
      <c r="K9" s="45"/>
    </row>
    <row r="10" spans="1:70" s="1" customFormat="1">
      <c r="B10" s="41"/>
      <c r="C10" s="42"/>
      <c r="D10" s="37" t="s">
        <v>879</v>
      </c>
      <c r="E10" s="42"/>
      <c r="F10" s="42"/>
      <c r="G10" s="42"/>
      <c r="H10" s="42"/>
      <c r="I10" s="127"/>
      <c r="J10" s="42"/>
      <c r="K10" s="45"/>
    </row>
    <row r="11" spans="1:70" s="1" customFormat="1" ht="36.950000000000003" customHeight="1">
      <c r="B11" s="41"/>
      <c r="C11" s="42"/>
      <c r="D11" s="42"/>
      <c r="E11" s="393" t="s">
        <v>1877</v>
      </c>
      <c r="F11" s="394"/>
      <c r="G11" s="394"/>
      <c r="H11" s="394"/>
      <c r="I11" s="127"/>
      <c r="J11" s="42"/>
      <c r="K11" s="45"/>
    </row>
    <row r="12" spans="1:70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1:70" s="1" customFormat="1" ht="14.45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8" t="s">
        <v>22</v>
      </c>
      <c r="J13" s="35" t="s">
        <v>30</v>
      </c>
      <c r="K13" s="45"/>
    </row>
    <row r="14" spans="1:70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8" t="s">
        <v>26</v>
      </c>
      <c r="J14" s="129" t="str">
        <f>'Rekapitulace stavby'!AN8</f>
        <v>10. 8. 2018</v>
      </c>
      <c r="K14" s="45"/>
    </row>
    <row r="15" spans="1:70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1:70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8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8" t="s">
        <v>32</v>
      </c>
      <c r="J17" s="35" t="s">
        <v>30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33</v>
      </c>
      <c r="E19" s="42"/>
      <c r="F19" s="42"/>
      <c r="G19" s="42"/>
      <c r="H19" s="42"/>
      <c r="I19" s="128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35</v>
      </c>
      <c r="E22" s="42"/>
      <c r="F22" s="42"/>
      <c r="G22" s="42"/>
      <c r="H22" s="42"/>
      <c r="I22" s="128" t="s">
        <v>29</v>
      </c>
      <c r="J22" s="35" t="s">
        <v>30</v>
      </c>
      <c r="K22" s="45"/>
    </row>
    <row r="23" spans="2:11" s="1" customFormat="1" ht="18" customHeight="1">
      <c r="B23" s="41"/>
      <c r="C23" s="42"/>
      <c r="D23" s="42"/>
      <c r="E23" s="35" t="s">
        <v>36</v>
      </c>
      <c r="F23" s="42"/>
      <c r="G23" s="42"/>
      <c r="H23" s="42"/>
      <c r="I23" s="128" t="s">
        <v>32</v>
      </c>
      <c r="J23" s="35" t="s">
        <v>30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38</v>
      </c>
      <c r="E25" s="42"/>
      <c r="F25" s="42"/>
      <c r="G25" s="42"/>
      <c r="H25" s="42"/>
      <c r="I25" s="127"/>
      <c r="J25" s="42"/>
      <c r="K25" s="45"/>
    </row>
    <row r="26" spans="2:11" s="7" customFormat="1" ht="16.5" customHeight="1">
      <c r="B26" s="130"/>
      <c r="C26" s="131"/>
      <c r="D26" s="131"/>
      <c r="E26" s="367" t="s">
        <v>30</v>
      </c>
      <c r="F26" s="367"/>
      <c r="G26" s="367"/>
      <c r="H26" s="367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40</v>
      </c>
      <c r="E29" s="42"/>
      <c r="F29" s="42"/>
      <c r="G29" s="42"/>
      <c r="H29" s="42"/>
      <c r="I29" s="127"/>
      <c r="J29" s="137">
        <f>ROUND(J95,2)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42</v>
      </c>
      <c r="G31" s="42"/>
      <c r="H31" s="42"/>
      <c r="I31" s="138" t="s">
        <v>41</v>
      </c>
      <c r="J31" s="46" t="s">
        <v>43</v>
      </c>
      <c r="K31" s="45"/>
    </row>
    <row r="32" spans="2:11" s="1" customFormat="1" ht="14.45" customHeight="1">
      <c r="B32" s="41"/>
      <c r="C32" s="42"/>
      <c r="D32" s="49" t="s">
        <v>44</v>
      </c>
      <c r="E32" s="49" t="s">
        <v>45</v>
      </c>
      <c r="F32" s="139">
        <f>ROUND(SUM(BE95:BE587), 2)</f>
        <v>0</v>
      </c>
      <c r="G32" s="42"/>
      <c r="H32" s="42"/>
      <c r="I32" s="140">
        <v>0.21</v>
      </c>
      <c r="J32" s="139">
        <f>ROUND(ROUND((SUM(BE95:BE587)), 2)*I32, 2)</f>
        <v>0</v>
      </c>
      <c r="K32" s="45"/>
    </row>
    <row r="33" spans="2:11" s="1" customFormat="1" ht="14.45" customHeight="1">
      <c r="B33" s="41"/>
      <c r="C33" s="42"/>
      <c r="D33" s="42"/>
      <c r="E33" s="49" t="s">
        <v>46</v>
      </c>
      <c r="F33" s="139">
        <f>ROUND(SUM(BF95:BF587), 2)</f>
        <v>0</v>
      </c>
      <c r="G33" s="42"/>
      <c r="H33" s="42"/>
      <c r="I33" s="140">
        <v>0.15</v>
      </c>
      <c r="J33" s="139">
        <f>ROUND(ROUND((SUM(BF95:BF587)), 2)*I33, 2)</f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47</v>
      </c>
      <c r="F34" s="139">
        <f>ROUND(SUM(BG95:BG587), 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hidden="1" customHeight="1">
      <c r="B35" s="41"/>
      <c r="C35" s="42"/>
      <c r="D35" s="42"/>
      <c r="E35" s="49" t="s">
        <v>48</v>
      </c>
      <c r="F35" s="139">
        <f>ROUND(SUM(BH95:BH587), 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hidden="1" customHeight="1">
      <c r="B36" s="41"/>
      <c r="C36" s="42"/>
      <c r="D36" s="42"/>
      <c r="E36" s="49" t="s">
        <v>49</v>
      </c>
      <c r="F36" s="139">
        <f>ROUND(SUM(BI95:BI587), 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50</v>
      </c>
      <c r="E38" s="79"/>
      <c r="F38" s="79"/>
      <c r="G38" s="143" t="s">
        <v>51</v>
      </c>
      <c r="H38" s="144" t="s">
        <v>52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0000000000003" customHeight="1">
      <c r="B44" s="41"/>
      <c r="C44" s="30" t="s">
        <v>155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6.5" customHeight="1">
      <c r="B47" s="41"/>
      <c r="C47" s="42"/>
      <c r="D47" s="42"/>
      <c r="E47" s="391" t="str">
        <f>E7</f>
        <v>Revitalizace koupaliště Lhotka, Praha 4 - 2.etapa</v>
      </c>
      <c r="F47" s="392"/>
      <c r="G47" s="392"/>
      <c r="H47" s="392"/>
      <c r="I47" s="127"/>
      <c r="J47" s="42"/>
      <c r="K47" s="45"/>
    </row>
    <row r="48" spans="2:11">
      <c r="B48" s="28"/>
      <c r="C48" s="37" t="s">
        <v>153</v>
      </c>
      <c r="D48" s="29"/>
      <c r="E48" s="29"/>
      <c r="F48" s="29"/>
      <c r="G48" s="29"/>
      <c r="H48" s="29"/>
      <c r="I48" s="126"/>
      <c r="J48" s="29"/>
      <c r="K48" s="31"/>
    </row>
    <row r="49" spans="2:47" s="1" customFormat="1" ht="16.5" customHeight="1">
      <c r="B49" s="41"/>
      <c r="C49" s="42"/>
      <c r="D49" s="42"/>
      <c r="E49" s="391" t="s">
        <v>878</v>
      </c>
      <c r="F49" s="394"/>
      <c r="G49" s="394"/>
      <c r="H49" s="394"/>
      <c r="I49" s="127"/>
      <c r="J49" s="42"/>
      <c r="K49" s="45"/>
    </row>
    <row r="50" spans="2:47" s="1" customFormat="1" ht="14.45" customHeight="1">
      <c r="B50" s="41"/>
      <c r="C50" s="37" t="s">
        <v>879</v>
      </c>
      <c r="D50" s="42"/>
      <c r="E50" s="42"/>
      <c r="F50" s="42"/>
      <c r="G50" s="42"/>
      <c r="H50" s="42"/>
      <c r="I50" s="127"/>
      <c r="J50" s="42"/>
      <c r="K50" s="45"/>
    </row>
    <row r="51" spans="2:47" s="1" customFormat="1" ht="17.25" customHeight="1">
      <c r="B51" s="41"/>
      <c r="C51" s="42"/>
      <c r="D51" s="42"/>
      <c r="E51" s="393" t="str">
        <f>E11</f>
        <v>SO 3.06 - Asfaltová cesta a zpevněné plochy</v>
      </c>
      <c r="F51" s="394"/>
      <c r="G51" s="394"/>
      <c r="H51" s="394"/>
      <c r="I51" s="127"/>
      <c r="J51" s="42"/>
      <c r="K51" s="45"/>
    </row>
    <row r="52" spans="2:47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47" s="1" customFormat="1" ht="18" customHeight="1">
      <c r="B53" s="41"/>
      <c r="C53" s="37" t="s">
        <v>24</v>
      </c>
      <c r="D53" s="42"/>
      <c r="E53" s="42"/>
      <c r="F53" s="35" t="str">
        <f>F14</f>
        <v>Praha 4, k.ú. Lhotka 728071</v>
      </c>
      <c r="G53" s="42"/>
      <c r="H53" s="42"/>
      <c r="I53" s="128" t="s">
        <v>26</v>
      </c>
      <c r="J53" s="129" t="str">
        <f>IF(J14="","",J14)</f>
        <v>10. 8. 2018</v>
      </c>
      <c r="K53" s="45"/>
    </row>
    <row r="54" spans="2:47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47" s="1" customFormat="1">
      <c r="B55" s="41"/>
      <c r="C55" s="37" t="s">
        <v>28</v>
      </c>
      <c r="D55" s="42"/>
      <c r="E55" s="42"/>
      <c r="F55" s="35" t="str">
        <f>E17</f>
        <v>Městská část Praha 4</v>
      </c>
      <c r="G55" s="42"/>
      <c r="H55" s="42"/>
      <c r="I55" s="128" t="s">
        <v>35</v>
      </c>
      <c r="J55" s="367" t="str">
        <f>E23</f>
        <v>SUNCAD, s.r.o.</v>
      </c>
      <c r="K55" s="45"/>
    </row>
    <row r="56" spans="2:47" s="1" customFormat="1" ht="14.45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27"/>
      <c r="J56" s="395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47" s="1" customFormat="1" ht="29.25" customHeight="1">
      <c r="B58" s="41"/>
      <c r="C58" s="153" t="s">
        <v>156</v>
      </c>
      <c r="D58" s="141"/>
      <c r="E58" s="141"/>
      <c r="F58" s="141"/>
      <c r="G58" s="141"/>
      <c r="H58" s="141"/>
      <c r="I58" s="154"/>
      <c r="J58" s="155" t="s">
        <v>157</v>
      </c>
      <c r="K58" s="156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158</v>
      </c>
      <c r="D60" s="42"/>
      <c r="E60" s="42"/>
      <c r="F60" s="42"/>
      <c r="G60" s="42"/>
      <c r="H60" s="42"/>
      <c r="I60" s="127"/>
      <c r="J60" s="137">
        <f>J95</f>
        <v>0</v>
      </c>
      <c r="K60" s="45"/>
      <c r="AU60" s="24" t="s">
        <v>159</v>
      </c>
    </row>
    <row r="61" spans="2:47" s="8" customFormat="1" ht="24.95" customHeight="1">
      <c r="B61" s="158"/>
      <c r="C61" s="159"/>
      <c r="D61" s="160" t="s">
        <v>160</v>
      </c>
      <c r="E61" s="161"/>
      <c r="F61" s="161"/>
      <c r="G61" s="161"/>
      <c r="H61" s="161"/>
      <c r="I61" s="162"/>
      <c r="J61" s="163">
        <f>J96</f>
        <v>0</v>
      </c>
      <c r="K61" s="164"/>
    </row>
    <row r="62" spans="2:47" s="9" customFormat="1" ht="19.899999999999999" customHeight="1">
      <c r="B62" s="165"/>
      <c r="C62" s="166"/>
      <c r="D62" s="167" t="s">
        <v>161</v>
      </c>
      <c r="E62" s="168"/>
      <c r="F62" s="168"/>
      <c r="G62" s="168"/>
      <c r="H62" s="168"/>
      <c r="I62" s="169"/>
      <c r="J62" s="170">
        <f>J97</f>
        <v>0</v>
      </c>
      <c r="K62" s="171"/>
    </row>
    <row r="63" spans="2:47" s="9" customFormat="1" ht="19.899999999999999" customHeight="1">
      <c r="B63" s="165"/>
      <c r="C63" s="166"/>
      <c r="D63" s="167" t="s">
        <v>162</v>
      </c>
      <c r="E63" s="168"/>
      <c r="F63" s="168"/>
      <c r="G63" s="168"/>
      <c r="H63" s="168"/>
      <c r="I63" s="169"/>
      <c r="J63" s="170">
        <f>J345</f>
        <v>0</v>
      </c>
      <c r="K63" s="171"/>
    </row>
    <row r="64" spans="2:47" s="9" customFormat="1" ht="19.899999999999999" customHeight="1">
      <c r="B64" s="165"/>
      <c r="C64" s="166"/>
      <c r="D64" s="167" t="s">
        <v>163</v>
      </c>
      <c r="E64" s="168"/>
      <c r="F64" s="168"/>
      <c r="G64" s="168"/>
      <c r="H64" s="168"/>
      <c r="I64" s="169"/>
      <c r="J64" s="170">
        <f>J366</f>
        <v>0</v>
      </c>
      <c r="K64" s="171"/>
    </row>
    <row r="65" spans="2:12" s="9" customFormat="1" ht="19.899999999999999" customHeight="1">
      <c r="B65" s="165"/>
      <c r="C65" s="166"/>
      <c r="D65" s="167" t="s">
        <v>164</v>
      </c>
      <c r="E65" s="168"/>
      <c r="F65" s="168"/>
      <c r="G65" s="168"/>
      <c r="H65" s="168"/>
      <c r="I65" s="169"/>
      <c r="J65" s="170">
        <f>J386</f>
        <v>0</v>
      </c>
      <c r="K65" s="171"/>
    </row>
    <row r="66" spans="2:12" s="9" customFormat="1" ht="19.899999999999999" customHeight="1">
      <c r="B66" s="165"/>
      <c r="C66" s="166"/>
      <c r="D66" s="167" t="s">
        <v>165</v>
      </c>
      <c r="E66" s="168"/>
      <c r="F66" s="168"/>
      <c r="G66" s="168"/>
      <c r="H66" s="168"/>
      <c r="I66" s="169"/>
      <c r="J66" s="170">
        <f>J392</f>
        <v>0</v>
      </c>
      <c r="K66" s="171"/>
    </row>
    <row r="67" spans="2:12" s="9" customFormat="1" ht="19.899999999999999" customHeight="1">
      <c r="B67" s="165"/>
      <c r="C67" s="166"/>
      <c r="D67" s="167" t="s">
        <v>167</v>
      </c>
      <c r="E67" s="168"/>
      <c r="F67" s="168"/>
      <c r="G67" s="168"/>
      <c r="H67" s="168"/>
      <c r="I67" s="169"/>
      <c r="J67" s="170">
        <f>J475</f>
        <v>0</v>
      </c>
      <c r="K67" s="171"/>
    </row>
    <row r="68" spans="2:12" s="9" customFormat="1" ht="19.899999999999999" customHeight="1">
      <c r="B68" s="165"/>
      <c r="C68" s="166"/>
      <c r="D68" s="167" t="s">
        <v>168</v>
      </c>
      <c r="E68" s="168"/>
      <c r="F68" s="168"/>
      <c r="G68" s="168"/>
      <c r="H68" s="168"/>
      <c r="I68" s="169"/>
      <c r="J68" s="170">
        <f>J532</f>
        <v>0</v>
      </c>
      <c r="K68" s="171"/>
    </row>
    <row r="69" spans="2:12" s="9" customFormat="1" ht="19.899999999999999" customHeight="1">
      <c r="B69" s="165"/>
      <c r="C69" s="166"/>
      <c r="D69" s="167" t="s">
        <v>169</v>
      </c>
      <c r="E69" s="168"/>
      <c r="F69" s="168"/>
      <c r="G69" s="168"/>
      <c r="H69" s="168"/>
      <c r="I69" s="169"/>
      <c r="J69" s="170">
        <f>J539</f>
        <v>0</v>
      </c>
      <c r="K69" s="171"/>
    </row>
    <row r="70" spans="2:12" s="8" customFormat="1" ht="24.95" customHeight="1">
      <c r="B70" s="158"/>
      <c r="C70" s="159"/>
      <c r="D70" s="160" t="s">
        <v>881</v>
      </c>
      <c r="E70" s="161"/>
      <c r="F70" s="161"/>
      <c r="G70" s="161"/>
      <c r="H70" s="161"/>
      <c r="I70" s="162"/>
      <c r="J70" s="163">
        <f>J543</f>
        <v>0</v>
      </c>
      <c r="K70" s="164"/>
    </row>
    <row r="71" spans="2:12" s="9" customFormat="1" ht="19.899999999999999" customHeight="1">
      <c r="B71" s="165"/>
      <c r="C71" s="166"/>
      <c r="D71" s="167" t="s">
        <v>885</v>
      </c>
      <c r="E71" s="168"/>
      <c r="F71" s="168"/>
      <c r="G71" s="168"/>
      <c r="H71" s="168"/>
      <c r="I71" s="169"/>
      <c r="J71" s="170">
        <f>J544</f>
        <v>0</v>
      </c>
      <c r="K71" s="171"/>
    </row>
    <row r="72" spans="2:12" s="8" customFormat="1" ht="24.95" customHeight="1">
      <c r="B72" s="158"/>
      <c r="C72" s="159"/>
      <c r="D72" s="160" t="s">
        <v>1494</v>
      </c>
      <c r="E72" s="161"/>
      <c r="F72" s="161"/>
      <c r="G72" s="161"/>
      <c r="H72" s="161"/>
      <c r="I72" s="162"/>
      <c r="J72" s="163">
        <f>J558</f>
        <v>0</v>
      </c>
      <c r="K72" s="164"/>
    </row>
    <row r="73" spans="2:12" s="8" customFormat="1" ht="24.95" customHeight="1">
      <c r="B73" s="158"/>
      <c r="C73" s="159"/>
      <c r="D73" s="160" t="s">
        <v>1878</v>
      </c>
      <c r="E73" s="161"/>
      <c r="F73" s="161"/>
      <c r="G73" s="161"/>
      <c r="H73" s="161"/>
      <c r="I73" s="162"/>
      <c r="J73" s="163">
        <f>J573</f>
        <v>0</v>
      </c>
      <c r="K73" s="164"/>
    </row>
    <row r="74" spans="2:12" s="1" customFormat="1" ht="21.75" customHeight="1">
      <c r="B74" s="41"/>
      <c r="C74" s="42"/>
      <c r="D74" s="42"/>
      <c r="E74" s="42"/>
      <c r="F74" s="42"/>
      <c r="G74" s="42"/>
      <c r="H74" s="42"/>
      <c r="I74" s="127"/>
      <c r="J74" s="42"/>
      <c r="K74" s="45"/>
    </row>
    <row r="75" spans="2:12" s="1" customFormat="1" ht="6.95" customHeight="1">
      <c r="B75" s="56"/>
      <c r="C75" s="57"/>
      <c r="D75" s="57"/>
      <c r="E75" s="57"/>
      <c r="F75" s="57"/>
      <c r="G75" s="57"/>
      <c r="H75" s="57"/>
      <c r="I75" s="148"/>
      <c r="J75" s="57"/>
      <c r="K75" s="58"/>
    </row>
    <row r="79" spans="2:12" s="1" customFormat="1" ht="6.95" customHeight="1">
      <c r="B79" s="59"/>
      <c r="C79" s="60"/>
      <c r="D79" s="60"/>
      <c r="E79" s="60"/>
      <c r="F79" s="60"/>
      <c r="G79" s="60"/>
      <c r="H79" s="60"/>
      <c r="I79" s="151"/>
      <c r="J79" s="60"/>
      <c r="K79" s="60"/>
      <c r="L79" s="61"/>
    </row>
    <row r="80" spans="2:12" s="1" customFormat="1" ht="36.950000000000003" customHeight="1">
      <c r="B80" s="41"/>
      <c r="C80" s="62" t="s">
        <v>170</v>
      </c>
      <c r="D80" s="63"/>
      <c r="E80" s="63"/>
      <c r="F80" s="63"/>
      <c r="G80" s="63"/>
      <c r="H80" s="63"/>
      <c r="I80" s="172"/>
      <c r="J80" s="63"/>
      <c r="K80" s="63"/>
      <c r="L80" s="61"/>
    </row>
    <row r="81" spans="2:63" s="1" customFormat="1" ht="6.95" customHeight="1">
      <c r="B81" s="41"/>
      <c r="C81" s="63"/>
      <c r="D81" s="63"/>
      <c r="E81" s="63"/>
      <c r="F81" s="63"/>
      <c r="G81" s="63"/>
      <c r="H81" s="63"/>
      <c r="I81" s="172"/>
      <c r="J81" s="63"/>
      <c r="K81" s="63"/>
      <c r="L81" s="61"/>
    </row>
    <row r="82" spans="2:63" s="1" customFormat="1" ht="14.45" customHeight="1">
      <c r="B82" s="41"/>
      <c r="C82" s="65" t="s">
        <v>18</v>
      </c>
      <c r="D82" s="63"/>
      <c r="E82" s="63"/>
      <c r="F82" s="63"/>
      <c r="G82" s="63"/>
      <c r="H82" s="63"/>
      <c r="I82" s="172"/>
      <c r="J82" s="63"/>
      <c r="K82" s="63"/>
      <c r="L82" s="61"/>
    </row>
    <row r="83" spans="2:63" s="1" customFormat="1" ht="16.5" customHeight="1">
      <c r="B83" s="41"/>
      <c r="C83" s="63"/>
      <c r="D83" s="63"/>
      <c r="E83" s="396" t="str">
        <f>E7</f>
        <v>Revitalizace koupaliště Lhotka, Praha 4 - 2.etapa</v>
      </c>
      <c r="F83" s="397"/>
      <c r="G83" s="397"/>
      <c r="H83" s="397"/>
      <c r="I83" s="172"/>
      <c r="J83" s="63"/>
      <c r="K83" s="63"/>
      <c r="L83" s="61"/>
    </row>
    <row r="84" spans="2:63">
      <c r="B84" s="28"/>
      <c r="C84" s="65" t="s">
        <v>153</v>
      </c>
      <c r="D84" s="262"/>
      <c r="E84" s="262"/>
      <c r="F84" s="262"/>
      <c r="G84" s="262"/>
      <c r="H84" s="262"/>
      <c r="J84" s="262"/>
      <c r="K84" s="262"/>
      <c r="L84" s="263"/>
    </row>
    <row r="85" spans="2:63" s="1" customFormat="1" ht="16.5" customHeight="1">
      <c r="B85" s="41"/>
      <c r="C85" s="63"/>
      <c r="D85" s="63"/>
      <c r="E85" s="396" t="s">
        <v>878</v>
      </c>
      <c r="F85" s="398"/>
      <c r="G85" s="398"/>
      <c r="H85" s="398"/>
      <c r="I85" s="172"/>
      <c r="J85" s="63"/>
      <c r="K85" s="63"/>
      <c r="L85" s="61"/>
    </row>
    <row r="86" spans="2:63" s="1" customFormat="1" ht="14.45" customHeight="1">
      <c r="B86" s="41"/>
      <c r="C86" s="65" t="s">
        <v>879</v>
      </c>
      <c r="D86" s="63"/>
      <c r="E86" s="63"/>
      <c r="F86" s="63"/>
      <c r="G86" s="63"/>
      <c r="H86" s="63"/>
      <c r="I86" s="172"/>
      <c r="J86" s="63"/>
      <c r="K86" s="63"/>
      <c r="L86" s="61"/>
    </row>
    <row r="87" spans="2:63" s="1" customFormat="1" ht="17.25" customHeight="1">
      <c r="B87" s="41"/>
      <c r="C87" s="63"/>
      <c r="D87" s="63"/>
      <c r="E87" s="384" t="str">
        <f>E11</f>
        <v>SO 3.06 - Asfaltová cesta a zpevněné plochy</v>
      </c>
      <c r="F87" s="398"/>
      <c r="G87" s="398"/>
      <c r="H87" s="398"/>
      <c r="I87" s="172"/>
      <c r="J87" s="63"/>
      <c r="K87" s="63"/>
      <c r="L87" s="61"/>
    </row>
    <row r="88" spans="2:63" s="1" customFormat="1" ht="6.95" customHeight="1">
      <c r="B88" s="41"/>
      <c r="C88" s="63"/>
      <c r="D88" s="63"/>
      <c r="E88" s="63"/>
      <c r="F88" s="63"/>
      <c r="G88" s="63"/>
      <c r="H88" s="63"/>
      <c r="I88" s="172"/>
      <c r="J88" s="63"/>
      <c r="K88" s="63"/>
      <c r="L88" s="61"/>
    </row>
    <row r="89" spans="2:63" s="1" customFormat="1" ht="18" customHeight="1">
      <c r="B89" s="41"/>
      <c r="C89" s="65" t="s">
        <v>24</v>
      </c>
      <c r="D89" s="63"/>
      <c r="E89" s="63"/>
      <c r="F89" s="173" t="str">
        <f>F14</f>
        <v>Praha 4, k.ú. Lhotka 728071</v>
      </c>
      <c r="G89" s="63"/>
      <c r="H89" s="63"/>
      <c r="I89" s="174" t="s">
        <v>26</v>
      </c>
      <c r="J89" s="73" t="str">
        <f>IF(J14="","",J14)</f>
        <v>10. 8. 2018</v>
      </c>
      <c r="K89" s="63"/>
      <c r="L89" s="61"/>
    </row>
    <row r="90" spans="2:63" s="1" customFormat="1" ht="6.95" customHeight="1">
      <c r="B90" s="41"/>
      <c r="C90" s="63"/>
      <c r="D90" s="63"/>
      <c r="E90" s="63"/>
      <c r="F90" s="63"/>
      <c r="G90" s="63"/>
      <c r="H90" s="63"/>
      <c r="I90" s="172"/>
      <c r="J90" s="63"/>
      <c r="K90" s="63"/>
      <c r="L90" s="61"/>
    </row>
    <row r="91" spans="2:63" s="1" customFormat="1">
      <c r="B91" s="41"/>
      <c r="C91" s="65" t="s">
        <v>28</v>
      </c>
      <c r="D91" s="63"/>
      <c r="E91" s="63"/>
      <c r="F91" s="173" t="str">
        <f>E17</f>
        <v>Městská část Praha 4</v>
      </c>
      <c r="G91" s="63"/>
      <c r="H91" s="63"/>
      <c r="I91" s="174" t="s">
        <v>35</v>
      </c>
      <c r="J91" s="173" t="str">
        <f>E23</f>
        <v>SUNCAD, s.r.o.</v>
      </c>
      <c r="K91" s="63"/>
      <c r="L91" s="61"/>
    </row>
    <row r="92" spans="2:63" s="1" customFormat="1" ht="14.45" customHeight="1">
      <c r="B92" s="41"/>
      <c r="C92" s="65" t="s">
        <v>33</v>
      </c>
      <c r="D92" s="63"/>
      <c r="E92" s="63"/>
      <c r="F92" s="173" t="str">
        <f>IF(E20="","",E20)</f>
        <v/>
      </c>
      <c r="G92" s="63"/>
      <c r="H92" s="63"/>
      <c r="I92" s="172"/>
      <c r="J92" s="63"/>
      <c r="K92" s="63"/>
      <c r="L92" s="61"/>
    </row>
    <row r="93" spans="2:63" s="1" customFormat="1" ht="10.35" customHeight="1">
      <c r="B93" s="41"/>
      <c r="C93" s="63"/>
      <c r="D93" s="63"/>
      <c r="E93" s="63"/>
      <c r="F93" s="63"/>
      <c r="G93" s="63"/>
      <c r="H93" s="63"/>
      <c r="I93" s="172"/>
      <c r="J93" s="63"/>
      <c r="K93" s="63"/>
      <c r="L93" s="61"/>
    </row>
    <row r="94" spans="2:63" s="10" customFormat="1" ht="29.25" customHeight="1">
      <c r="B94" s="175"/>
      <c r="C94" s="176" t="s">
        <v>171</v>
      </c>
      <c r="D94" s="177" t="s">
        <v>59</v>
      </c>
      <c r="E94" s="177" t="s">
        <v>55</v>
      </c>
      <c r="F94" s="177" t="s">
        <v>172</v>
      </c>
      <c r="G94" s="177" t="s">
        <v>173</v>
      </c>
      <c r="H94" s="177" t="s">
        <v>174</v>
      </c>
      <c r="I94" s="178" t="s">
        <v>175</v>
      </c>
      <c r="J94" s="177" t="s">
        <v>157</v>
      </c>
      <c r="K94" s="179" t="s">
        <v>176</v>
      </c>
      <c r="L94" s="180"/>
      <c r="M94" s="81" t="s">
        <v>177</v>
      </c>
      <c r="N94" s="82" t="s">
        <v>44</v>
      </c>
      <c r="O94" s="82" t="s">
        <v>178</v>
      </c>
      <c r="P94" s="82" t="s">
        <v>179</v>
      </c>
      <c r="Q94" s="82" t="s">
        <v>180</v>
      </c>
      <c r="R94" s="82" t="s">
        <v>181</v>
      </c>
      <c r="S94" s="82" t="s">
        <v>182</v>
      </c>
      <c r="T94" s="83" t="s">
        <v>183</v>
      </c>
    </row>
    <row r="95" spans="2:63" s="1" customFormat="1" ht="29.25" customHeight="1">
      <c r="B95" s="41"/>
      <c r="C95" s="87" t="s">
        <v>158</v>
      </c>
      <c r="D95" s="63"/>
      <c r="E95" s="63"/>
      <c r="F95" s="63"/>
      <c r="G95" s="63"/>
      <c r="H95" s="63"/>
      <c r="I95" s="172"/>
      <c r="J95" s="181">
        <f>BK95</f>
        <v>0</v>
      </c>
      <c r="K95" s="63"/>
      <c r="L95" s="61"/>
      <c r="M95" s="84"/>
      <c r="N95" s="85"/>
      <c r="O95" s="85"/>
      <c r="P95" s="182">
        <f>P96+P543+P558+P573</f>
        <v>0</v>
      </c>
      <c r="Q95" s="85"/>
      <c r="R95" s="182">
        <f>R96+R543+R558+R573</f>
        <v>179.25843689999996</v>
      </c>
      <c r="S95" s="85"/>
      <c r="T95" s="183">
        <f>T96+T543+T558+T573</f>
        <v>167.2</v>
      </c>
      <c r="AT95" s="24" t="s">
        <v>73</v>
      </c>
      <c r="AU95" s="24" t="s">
        <v>159</v>
      </c>
      <c r="BK95" s="184">
        <f>BK96+BK543+BK558+BK573</f>
        <v>0</v>
      </c>
    </row>
    <row r="96" spans="2:63" s="11" customFormat="1" ht="37.35" customHeight="1">
      <c r="B96" s="185"/>
      <c r="C96" s="186"/>
      <c r="D96" s="187" t="s">
        <v>73</v>
      </c>
      <c r="E96" s="188" t="s">
        <v>184</v>
      </c>
      <c r="F96" s="188" t="s">
        <v>185</v>
      </c>
      <c r="G96" s="186"/>
      <c r="H96" s="186"/>
      <c r="I96" s="189"/>
      <c r="J96" s="190">
        <f>BK96</f>
        <v>0</v>
      </c>
      <c r="K96" s="186"/>
      <c r="L96" s="191"/>
      <c r="M96" s="192"/>
      <c r="N96" s="193"/>
      <c r="O96" s="193"/>
      <c r="P96" s="194">
        <f>P97+P345+P366+P386+P392+P475+P532+P539</f>
        <v>0</v>
      </c>
      <c r="Q96" s="193"/>
      <c r="R96" s="194">
        <f>R97+R345+R366+R386+R392+R475+R532+R539</f>
        <v>179.25765689999997</v>
      </c>
      <c r="S96" s="193"/>
      <c r="T96" s="195">
        <f>T97+T345+T366+T386+T392+T475+T532+T539</f>
        <v>167.2</v>
      </c>
      <c r="AR96" s="196" t="s">
        <v>82</v>
      </c>
      <c r="AT96" s="197" t="s">
        <v>73</v>
      </c>
      <c r="AU96" s="197" t="s">
        <v>74</v>
      </c>
      <c r="AY96" s="196" t="s">
        <v>186</v>
      </c>
      <c r="BK96" s="198">
        <f>BK97+BK345+BK366+BK386+BK392+BK475+BK532+BK539</f>
        <v>0</v>
      </c>
    </row>
    <row r="97" spans="2:65" s="11" customFormat="1" ht="19.899999999999999" customHeight="1">
      <c r="B97" s="185"/>
      <c r="C97" s="186"/>
      <c r="D97" s="187" t="s">
        <v>73</v>
      </c>
      <c r="E97" s="199" t="s">
        <v>82</v>
      </c>
      <c r="F97" s="199" t="s">
        <v>187</v>
      </c>
      <c r="G97" s="186"/>
      <c r="H97" s="186"/>
      <c r="I97" s="189"/>
      <c r="J97" s="200">
        <f>BK97</f>
        <v>0</v>
      </c>
      <c r="K97" s="186"/>
      <c r="L97" s="191"/>
      <c r="M97" s="192"/>
      <c r="N97" s="193"/>
      <c r="O97" s="193"/>
      <c r="P97" s="194">
        <f>SUM(P98:P344)</f>
        <v>0</v>
      </c>
      <c r="Q97" s="193"/>
      <c r="R97" s="194">
        <f>SUM(R98:R344)</f>
        <v>60.228419999999993</v>
      </c>
      <c r="S97" s="193"/>
      <c r="T97" s="195">
        <f>SUM(T98:T344)</f>
        <v>167.2</v>
      </c>
      <c r="AR97" s="196" t="s">
        <v>82</v>
      </c>
      <c r="AT97" s="197" t="s">
        <v>73</v>
      </c>
      <c r="AU97" s="197" t="s">
        <v>82</v>
      </c>
      <c r="AY97" s="196" t="s">
        <v>186</v>
      </c>
      <c r="BK97" s="198">
        <f>SUM(BK98:BK344)</f>
        <v>0</v>
      </c>
    </row>
    <row r="98" spans="2:65" s="1" customFormat="1" ht="25.5" customHeight="1">
      <c r="B98" s="41"/>
      <c r="C98" s="201" t="s">
        <v>82</v>
      </c>
      <c r="D98" s="201" t="s">
        <v>188</v>
      </c>
      <c r="E98" s="202" t="s">
        <v>1879</v>
      </c>
      <c r="F98" s="203" t="s">
        <v>1880</v>
      </c>
      <c r="G98" s="204" t="s">
        <v>191</v>
      </c>
      <c r="H98" s="205">
        <v>380</v>
      </c>
      <c r="I98" s="206"/>
      <c r="J98" s="207">
        <f>ROUND(I98*H98,2)</f>
        <v>0</v>
      </c>
      <c r="K98" s="203" t="s">
        <v>192</v>
      </c>
      <c r="L98" s="61"/>
      <c r="M98" s="208" t="s">
        <v>30</v>
      </c>
      <c r="N98" s="209" t="s">
        <v>45</v>
      </c>
      <c r="O98" s="42"/>
      <c r="P98" s="210">
        <f>O98*H98</f>
        <v>0</v>
      </c>
      <c r="Q98" s="210">
        <v>0</v>
      </c>
      <c r="R98" s="210">
        <f>Q98*H98</f>
        <v>0</v>
      </c>
      <c r="S98" s="210">
        <v>0.44</v>
      </c>
      <c r="T98" s="211">
        <f>S98*H98</f>
        <v>167.2</v>
      </c>
      <c r="AR98" s="24" t="s">
        <v>193</v>
      </c>
      <c r="AT98" s="24" t="s">
        <v>188</v>
      </c>
      <c r="AU98" s="24" t="s">
        <v>84</v>
      </c>
      <c r="AY98" s="24" t="s">
        <v>186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24" t="s">
        <v>82</v>
      </c>
      <c r="BK98" s="212">
        <f>ROUND(I98*H98,2)</f>
        <v>0</v>
      </c>
      <c r="BL98" s="24" t="s">
        <v>193</v>
      </c>
      <c r="BM98" s="24" t="s">
        <v>1881</v>
      </c>
    </row>
    <row r="99" spans="2:65" s="1" customFormat="1" ht="40.5">
      <c r="B99" s="41"/>
      <c r="C99" s="63"/>
      <c r="D99" s="213" t="s">
        <v>195</v>
      </c>
      <c r="E99" s="63"/>
      <c r="F99" s="214" t="s">
        <v>1882</v>
      </c>
      <c r="G99" s="63"/>
      <c r="H99" s="63"/>
      <c r="I99" s="172"/>
      <c r="J99" s="63"/>
      <c r="K99" s="63"/>
      <c r="L99" s="61"/>
      <c r="M99" s="215"/>
      <c r="N99" s="42"/>
      <c r="O99" s="42"/>
      <c r="P99" s="42"/>
      <c r="Q99" s="42"/>
      <c r="R99" s="42"/>
      <c r="S99" s="42"/>
      <c r="T99" s="78"/>
      <c r="AT99" s="24" t="s">
        <v>195</v>
      </c>
      <c r="AU99" s="24" t="s">
        <v>84</v>
      </c>
    </row>
    <row r="100" spans="2:65" s="13" customFormat="1" ht="13.5">
      <c r="B100" s="227"/>
      <c r="C100" s="228"/>
      <c r="D100" s="213" t="s">
        <v>197</v>
      </c>
      <c r="E100" s="229" t="s">
        <v>30</v>
      </c>
      <c r="F100" s="230" t="s">
        <v>1883</v>
      </c>
      <c r="G100" s="228"/>
      <c r="H100" s="229" t="s">
        <v>30</v>
      </c>
      <c r="I100" s="231"/>
      <c r="J100" s="228"/>
      <c r="K100" s="228"/>
      <c r="L100" s="232"/>
      <c r="M100" s="233"/>
      <c r="N100" s="234"/>
      <c r="O100" s="234"/>
      <c r="P100" s="234"/>
      <c r="Q100" s="234"/>
      <c r="R100" s="234"/>
      <c r="S100" s="234"/>
      <c r="T100" s="235"/>
      <c r="AT100" s="236" t="s">
        <v>197</v>
      </c>
      <c r="AU100" s="236" t="s">
        <v>84</v>
      </c>
      <c r="AV100" s="13" t="s">
        <v>82</v>
      </c>
      <c r="AW100" s="13" t="s">
        <v>37</v>
      </c>
      <c r="AX100" s="13" t="s">
        <v>74</v>
      </c>
      <c r="AY100" s="236" t="s">
        <v>186</v>
      </c>
    </row>
    <row r="101" spans="2:65" s="12" customFormat="1" ht="13.5">
      <c r="B101" s="216"/>
      <c r="C101" s="217"/>
      <c r="D101" s="213" t="s">
        <v>197</v>
      </c>
      <c r="E101" s="218" t="s">
        <v>30</v>
      </c>
      <c r="F101" s="219" t="s">
        <v>1884</v>
      </c>
      <c r="G101" s="217"/>
      <c r="H101" s="220">
        <v>380</v>
      </c>
      <c r="I101" s="221"/>
      <c r="J101" s="217"/>
      <c r="K101" s="217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197</v>
      </c>
      <c r="AU101" s="226" t="s">
        <v>84</v>
      </c>
      <c r="AV101" s="12" t="s">
        <v>84</v>
      </c>
      <c r="AW101" s="12" t="s">
        <v>37</v>
      </c>
      <c r="AX101" s="12" t="s">
        <v>74</v>
      </c>
      <c r="AY101" s="226" t="s">
        <v>186</v>
      </c>
    </row>
    <row r="102" spans="2:65" s="1" customFormat="1" ht="16.5" customHeight="1">
      <c r="B102" s="41"/>
      <c r="C102" s="201" t="s">
        <v>84</v>
      </c>
      <c r="D102" s="201" t="s">
        <v>188</v>
      </c>
      <c r="E102" s="202" t="s">
        <v>210</v>
      </c>
      <c r="F102" s="203" t="s">
        <v>211</v>
      </c>
      <c r="G102" s="204" t="s">
        <v>212</v>
      </c>
      <c r="H102" s="205">
        <v>385.4</v>
      </c>
      <c r="I102" s="206"/>
      <c r="J102" s="207">
        <f>ROUND(I102*H102,2)</f>
        <v>0</v>
      </c>
      <c r="K102" s="203" t="s">
        <v>192</v>
      </c>
      <c r="L102" s="61"/>
      <c r="M102" s="208" t="s">
        <v>30</v>
      </c>
      <c r="N102" s="209" t="s">
        <v>45</v>
      </c>
      <c r="O102" s="42"/>
      <c r="P102" s="210">
        <f>O102*H102</f>
        <v>0</v>
      </c>
      <c r="Q102" s="210">
        <v>0</v>
      </c>
      <c r="R102" s="210">
        <f>Q102*H102</f>
        <v>0</v>
      </c>
      <c r="S102" s="210">
        <v>0</v>
      </c>
      <c r="T102" s="211">
        <f>S102*H102</f>
        <v>0</v>
      </c>
      <c r="AR102" s="24" t="s">
        <v>193</v>
      </c>
      <c r="AT102" s="24" t="s">
        <v>188</v>
      </c>
      <c r="AU102" s="24" t="s">
        <v>84</v>
      </c>
      <c r="AY102" s="24" t="s">
        <v>186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24" t="s">
        <v>82</v>
      </c>
      <c r="BK102" s="212">
        <f>ROUND(I102*H102,2)</f>
        <v>0</v>
      </c>
      <c r="BL102" s="24" t="s">
        <v>193</v>
      </c>
      <c r="BM102" s="24" t="s">
        <v>1885</v>
      </c>
    </row>
    <row r="103" spans="2:65" s="1" customFormat="1" ht="27">
      <c r="B103" s="41"/>
      <c r="C103" s="63"/>
      <c r="D103" s="213" t="s">
        <v>195</v>
      </c>
      <c r="E103" s="63"/>
      <c r="F103" s="214" t="s">
        <v>214</v>
      </c>
      <c r="G103" s="63"/>
      <c r="H103" s="63"/>
      <c r="I103" s="172"/>
      <c r="J103" s="63"/>
      <c r="K103" s="63"/>
      <c r="L103" s="61"/>
      <c r="M103" s="215"/>
      <c r="N103" s="42"/>
      <c r="O103" s="42"/>
      <c r="P103" s="42"/>
      <c r="Q103" s="42"/>
      <c r="R103" s="42"/>
      <c r="S103" s="42"/>
      <c r="T103" s="78"/>
      <c r="AT103" s="24" t="s">
        <v>195</v>
      </c>
      <c r="AU103" s="24" t="s">
        <v>84</v>
      </c>
    </row>
    <row r="104" spans="2:65" s="13" customFormat="1" ht="13.5">
      <c r="B104" s="227"/>
      <c r="C104" s="228"/>
      <c r="D104" s="213" t="s">
        <v>197</v>
      </c>
      <c r="E104" s="229" t="s">
        <v>30</v>
      </c>
      <c r="F104" s="230" t="s">
        <v>1886</v>
      </c>
      <c r="G104" s="228"/>
      <c r="H104" s="229" t="s">
        <v>30</v>
      </c>
      <c r="I104" s="231"/>
      <c r="J104" s="228"/>
      <c r="K104" s="228"/>
      <c r="L104" s="232"/>
      <c r="M104" s="233"/>
      <c r="N104" s="234"/>
      <c r="O104" s="234"/>
      <c r="P104" s="234"/>
      <c r="Q104" s="234"/>
      <c r="R104" s="234"/>
      <c r="S104" s="234"/>
      <c r="T104" s="235"/>
      <c r="AT104" s="236" t="s">
        <v>197</v>
      </c>
      <c r="AU104" s="236" t="s">
        <v>84</v>
      </c>
      <c r="AV104" s="13" t="s">
        <v>82</v>
      </c>
      <c r="AW104" s="13" t="s">
        <v>37</v>
      </c>
      <c r="AX104" s="13" t="s">
        <v>74</v>
      </c>
      <c r="AY104" s="236" t="s">
        <v>186</v>
      </c>
    </row>
    <row r="105" spans="2:65" s="13" customFormat="1" ht="13.5">
      <c r="B105" s="227"/>
      <c r="C105" s="228"/>
      <c r="D105" s="213" t="s">
        <v>197</v>
      </c>
      <c r="E105" s="229" t="s">
        <v>30</v>
      </c>
      <c r="F105" s="230" t="s">
        <v>1887</v>
      </c>
      <c r="G105" s="228"/>
      <c r="H105" s="229" t="s">
        <v>30</v>
      </c>
      <c r="I105" s="231"/>
      <c r="J105" s="228"/>
      <c r="K105" s="228"/>
      <c r="L105" s="232"/>
      <c r="M105" s="233"/>
      <c r="N105" s="234"/>
      <c r="O105" s="234"/>
      <c r="P105" s="234"/>
      <c r="Q105" s="234"/>
      <c r="R105" s="234"/>
      <c r="S105" s="234"/>
      <c r="T105" s="235"/>
      <c r="AT105" s="236" t="s">
        <v>197</v>
      </c>
      <c r="AU105" s="236" t="s">
        <v>84</v>
      </c>
      <c r="AV105" s="13" t="s">
        <v>82</v>
      </c>
      <c r="AW105" s="13" t="s">
        <v>37</v>
      </c>
      <c r="AX105" s="13" t="s">
        <v>74</v>
      </c>
      <c r="AY105" s="236" t="s">
        <v>186</v>
      </c>
    </row>
    <row r="106" spans="2:65" s="12" customFormat="1" ht="13.5">
      <c r="B106" s="216"/>
      <c r="C106" s="217"/>
      <c r="D106" s="213" t="s">
        <v>197</v>
      </c>
      <c r="E106" s="218" t="s">
        <v>30</v>
      </c>
      <c r="F106" s="219" t="s">
        <v>1888</v>
      </c>
      <c r="G106" s="217"/>
      <c r="H106" s="220">
        <v>169.6</v>
      </c>
      <c r="I106" s="221"/>
      <c r="J106" s="217"/>
      <c r="K106" s="217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197</v>
      </c>
      <c r="AU106" s="226" t="s">
        <v>84</v>
      </c>
      <c r="AV106" s="12" t="s">
        <v>84</v>
      </c>
      <c r="AW106" s="12" t="s">
        <v>37</v>
      </c>
      <c r="AX106" s="12" t="s">
        <v>74</v>
      </c>
      <c r="AY106" s="226" t="s">
        <v>186</v>
      </c>
    </row>
    <row r="107" spans="2:65" s="13" customFormat="1" ht="13.5">
      <c r="B107" s="227"/>
      <c r="C107" s="228"/>
      <c r="D107" s="213" t="s">
        <v>197</v>
      </c>
      <c r="E107" s="229" t="s">
        <v>30</v>
      </c>
      <c r="F107" s="230" t="s">
        <v>1889</v>
      </c>
      <c r="G107" s="228"/>
      <c r="H107" s="229" t="s">
        <v>30</v>
      </c>
      <c r="I107" s="231"/>
      <c r="J107" s="228"/>
      <c r="K107" s="228"/>
      <c r="L107" s="232"/>
      <c r="M107" s="233"/>
      <c r="N107" s="234"/>
      <c r="O107" s="234"/>
      <c r="P107" s="234"/>
      <c r="Q107" s="234"/>
      <c r="R107" s="234"/>
      <c r="S107" s="234"/>
      <c r="T107" s="235"/>
      <c r="AT107" s="236" t="s">
        <v>197</v>
      </c>
      <c r="AU107" s="236" t="s">
        <v>84</v>
      </c>
      <c r="AV107" s="13" t="s">
        <v>82</v>
      </c>
      <c r="AW107" s="13" t="s">
        <v>37</v>
      </c>
      <c r="AX107" s="13" t="s">
        <v>74</v>
      </c>
      <c r="AY107" s="236" t="s">
        <v>186</v>
      </c>
    </row>
    <row r="108" spans="2:65" s="12" customFormat="1" ht="13.5">
      <c r="B108" s="216"/>
      <c r="C108" s="217"/>
      <c r="D108" s="213" t="s">
        <v>197</v>
      </c>
      <c r="E108" s="218" t="s">
        <v>30</v>
      </c>
      <c r="F108" s="219" t="s">
        <v>1890</v>
      </c>
      <c r="G108" s="217"/>
      <c r="H108" s="220">
        <v>13.4</v>
      </c>
      <c r="I108" s="221"/>
      <c r="J108" s="217"/>
      <c r="K108" s="217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197</v>
      </c>
      <c r="AU108" s="226" t="s">
        <v>84</v>
      </c>
      <c r="AV108" s="12" t="s">
        <v>84</v>
      </c>
      <c r="AW108" s="12" t="s">
        <v>37</v>
      </c>
      <c r="AX108" s="12" t="s">
        <v>74</v>
      </c>
      <c r="AY108" s="226" t="s">
        <v>186</v>
      </c>
    </row>
    <row r="109" spans="2:65" s="13" customFormat="1" ht="13.5">
      <c r="B109" s="227"/>
      <c r="C109" s="228"/>
      <c r="D109" s="213" t="s">
        <v>197</v>
      </c>
      <c r="E109" s="229" t="s">
        <v>30</v>
      </c>
      <c r="F109" s="230" t="s">
        <v>1891</v>
      </c>
      <c r="G109" s="228"/>
      <c r="H109" s="229" t="s">
        <v>30</v>
      </c>
      <c r="I109" s="231"/>
      <c r="J109" s="228"/>
      <c r="K109" s="228"/>
      <c r="L109" s="232"/>
      <c r="M109" s="233"/>
      <c r="N109" s="234"/>
      <c r="O109" s="234"/>
      <c r="P109" s="234"/>
      <c r="Q109" s="234"/>
      <c r="R109" s="234"/>
      <c r="S109" s="234"/>
      <c r="T109" s="235"/>
      <c r="AT109" s="236" t="s">
        <v>197</v>
      </c>
      <c r="AU109" s="236" t="s">
        <v>84</v>
      </c>
      <c r="AV109" s="13" t="s">
        <v>82</v>
      </c>
      <c r="AW109" s="13" t="s">
        <v>37</v>
      </c>
      <c r="AX109" s="13" t="s">
        <v>74</v>
      </c>
      <c r="AY109" s="236" t="s">
        <v>186</v>
      </c>
    </row>
    <row r="110" spans="2:65" s="12" customFormat="1" ht="13.5">
      <c r="B110" s="216"/>
      <c r="C110" s="217"/>
      <c r="D110" s="213" t="s">
        <v>197</v>
      </c>
      <c r="E110" s="218" t="s">
        <v>30</v>
      </c>
      <c r="F110" s="219" t="s">
        <v>1892</v>
      </c>
      <c r="G110" s="217"/>
      <c r="H110" s="220">
        <v>70.400000000000006</v>
      </c>
      <c r="I110" s="221"/>
      <c r="J110" s="217"/>
      <c r="K110" s="217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197</v>
      </c>
      <c r="AU110" s="226" t="s">
        <v>84</v>
      </c>
      <c r="AV110" s="12" t="s">
        <v>84</v>
      </c>
      <c r="AW110" s="12" t="s">
        <v>37</v>
      </c>
      <c r="AX110" s="12" t="s">
        <v>74</v>
      </c>
      <c r="AY110" s="226" t="s">
        <v>186</v>
      </c>
    </row>
    <row r="111" spans="2:65" s="13" customFormat="1" ht="13.5">
      <c r="B111" s="227"/>
      <c r="C111" s="228"/>
      <c r="D111" s="213" t="s">
        <v>197</v>
      </c>
      <c r="E111" s="229" t="s">
        <v>30</v>
      </c>
      <c r="F111" s="230" t="s">
        <v>1893</v>
      </c>
      <c r="G111" s="228"/>
      <c r="H111" s="229" t="s">
        <v>30</v>
      </c>
      <c r="I111" s="231"/>
      <c r="J111" s="228"/>
      <c r="K111" s="228"/>
      <c r="L111" s="232"/>
      <c r="M111" s="233"/>
      <c r="N111" s="234"/>
      <c r="O111" s="234"/>
      <c r="P111" s="234"/>
      <c r="Q111" s="234"/>
      <c r="R111" s="234"/>
      <c r="S111" s="234"/>
      <c r="T111" s="235"/>
      <c r="AT111" s="236" t="s">
        <v>197</v>
      </c>
      <c r="AU111" s="236" t="s">
        <v>84</v>
      </c>
      <c r="AV111" s="13" t="s">
        <v>82</v>
      </c>
      <c r="AW111" s="13" t="s">
        <v>37</v>
      </c>
      <c r="AX111" s="13" t="s">
        <v>74</v>
      </c>
      <c r="AY111" s="236" t="s">
        <v>186</v>
      </c>
    </row>
    <row r="112" spans="2:65" s="12" customFormat="1" ht="13.5">
      <c r="B112" s="216"/>
      <c r="C112" s="217"/>
      <c r="D112" s="213" t="s">
        <v>197</v>
      </c>
      <c r="E112" s="218" t="s">
        <v>30</v>
      </c>
      <c r="F112" s="219" t="s">
        <v>1894</v>
      </c>
      <c r="G112" s="217"/>
      <c r="H112" s="220">
        <v>112.2</v>
      </c>
      <c r="I112" s="221"/>
      <c r="J112" s="217"/>
      <c r="K112" s="217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197</v>
      </c>
      <c r="AU112" s="226" t="s">
        <v>84</v>
      </c>
      <c r="AV112" s="12" t="s">
        <v>84</v>
      </c>
      <c r="AW112" s="12" t="s">
        <v>37</v>
      </c>
      <c r="AX112" s="12" t="s">
        <v>74</v>
      </c>
      <c r="AY112" s="226" t="s">
        <v>186</v>
      </c>
    </row>
    <row r="113" spans="2:65" s="12" customFormat="1" ht="13.5">
      <c r="B113" s="216"/>
      <c r="C113" s="217"/>
      <c r="D113" s="213" t="s">
        <v>197</v>
      </c>
      <c r="E113" s="218" t="s">
        <v>30</v>
      </c>
      <c r="F113" s="219" t="s">
        <v>1895</v>
      </c>
      <c r="G113" s="217"/>
      <c r="H113" s="220">
        <v>2.8</v>
      </c>
      <c r="I113" s="221"/>
      <c r="J113" s="217"/>
      <c r="K113" s="217"/>
      <c r="L113" s="222"/>
      <c r="M113" s="223"/>
      <c r="N113" s="224"/>
      <c r="O113" s="224"/>
      <c r="P113" s="224"/>
      <c r="Q113" s="224"/>
      <c r="R113" s="224"/>
      <c r="S113" s="224"/>
      <c r="T113" s="225"/>
      <c r="AT113" s="226" t="s">
        <v>197</v>
      </c>
      <c r="AU113" s="226" t="s">
        <v>84</v>
      </c>
      <c r="AV113" s="12" t="s">
        <v>84</v>
      </c>
      <c r="AW113" s="12" t="s">
        <v>37</v>
      </c>
      <c r="AX113" s="12" t="s">
        <v>74</v>
      </c>
      <c r="AY113" s="226" t="s">
        <v>186</v>
      </c>
    </row>
    <row r="114" spans="2:65" s="12" customFormat="1" ht="13.5">
      <c r="B114" s="216"/>
      <c r="C114" s="217"/>
      <c r="D114" s="213" t="s">
        <v>197</v>
      </c>
      <c r="E114" s="218" t="s">
        <v>30</v>
      </c>
      <c r="F114" s="219" t="s">
        <v>1896</v>
      </c>
      <c r="G114" s="217"/>
      <c r="H114" s="220">
        <v>17</v>
      </c>
      <c r="I114" s="221"/>
      <c r="J114" s="217"/>
      <c r="K114" s="217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197</v>
      </c>
      <c r="AU114" s="226" t="s">
        <v>84</v>
      </c>
      <c r="AV114" s="12" t="s">
        <v>84</v>
      </c>
      <c r="AW114" s="12" t="s">
        <v>37</v>
      </c>
      <c r="AX114" s="12" t="s">
        <v>74</v>
      </c>
      <c r="AY114" s="226" t="s">
        <v>186</v>
      </c>
    </row>
    <row r="115" spans="2:65" s="1" customFormat="1" ht="16.5" customHeight="1">
      <c r="B115" s="41"/>
      <c r="C115" s="201" t="s">
        <v>203</v>
      </c>
      <c r="D115" s="201" t="s">
        <v>188</v>
      </c>
      <c r="E115" s="202" t="s">
        <v>217</v>
      </c>
      <c r="F115" s="203" t="s">
        <v>218</v>
      </c>
      <c r="G115" s="204" t="s">
        <v>212</v>
      </c>
      <c r="H115" s="205">
        <v>338.1</v>
      </c>
      <c r="I115" s="206"/>
      <c r="J115" s="207">
        <f>ROUND(I115*H115,2)</f>
        <v>0</v>
      </c>
      <c r="K115" s="203" t="s">
        <v>192</v>
      </c>
      <c r="L115" s="61"/>
      <c r="M115" s="208" t="s">
        <v>30</v>
      </c>
      <c r="N115" s="209" t="s">
        <v>45</v>
      </c>
      <c r="O115" s="42"/>
      <c r="P115" s="210">
        <f>O115*H115</f>
        <v>0</v>
      </c>
      <c r="Q115" s="210">
        <v>0</v>
      </c>
      <c r="R115" s="210">
        <f>Q115*H115</f>
        <v>0</v>
      </c>
      <c r="S115" s="210">
        <v>0</v>
      </c>
      <c r="T115" s="211">
        <f>S115*H115</f>
        <v>0</v>
      </c>
      <c r="AR115" s="24" t="s">
        <v>193</v>
      </c>
      <c r="AT115" s="24" t="s">
        <v>188</v>
      </c>
      <c r="AU115" s="24" t="s">
        <v>84</v>
      </c>
      <c r="AY115" s="24" t="s">
        <v>186</v>
      </c>
      <c r="BE115" s="212">
        <f>IF(N115="základní",J115,0)</f>
        <v>0</v>
      </c>
      <c r="BF115" s="212">
        <f>IF(N115="snížená",J115,0)</f>
        <v>0</v>
      </c>
      <c r="BG115" s="212">
        <f>IF(N115="zákl. přenesená",J115,0)</f>
        <v>0</v>
      </c>
      <c r="BH115" s="212">
        <f>IF(N115="sníž. přenesená",J115,0)</f>
        <v>0</v>
      </c>
      <c r="BI115" s="212">
        <f>IF(N115="nulová",J115,0)</f>
        <v>0</v>
      </c>
      <c r="BJ115" s="24" t="s">
        <v>82</v>
      </c>
      <c r="BK115" s="212">
        <f>ROUND(I115*H115,2)</f>
        <v>0</v>
      </c>
      <c r="BL115" s="24" t="s">
        <v>193</v>
      </c>
      <c r="BM115" s="24" t="s">
        <v>1897</v>
      </c>
    </row>
    <row r="116" spans="2:65" s="1" customFormat="1" ht="27">
      <c r="B116" s="41"/>
      <c r="C116" s="63"/>
      <c r="D116" s="213" t="s">
        <v>195</v>
      </c>
      <c r="E116" s="63"/>
      <c r="F116" s="214" t="s">
        <v>220</v>
      </c>
      <c r="G116" s="63"/>
      <c r="H116" s="63"/>
      <c r="I116" s="172"/>
      <c r="J116" s="63"/>
      <c r="K116" s="63"/>
      <c r="L116" s="61"/>
      <c r="M116" s="215"/>
      <c r="N116" s="42"/>
      <c r="O116" s="42"/>
      <c r="P116" s="42"/>
      <c r="Q116" s="42"/>
      <c r="R116" s="42"/>
      <c r="S116" s="42"/>
      <c r="T116" s="78"/>
      <c r="AT116" s="24" t="s">
        <v>195</v>
      </c>
      <c r="AU116" s="24" t="s">
        <v>84</v>
      </c>
    </row>
    <row r="117" spans="2:65" s="13" customFormat="1" ht="13.5">
      <c r="B117" s="227"/>
      <c r="C117" s="228"/>
      <c r="D117" s="213" t="s">
        <v>197</v>
      </c>
      <c r="E117" s="229" t="s">
        <v>30</v>
      </c>
      <c r="F117" s="230" t="s">
        <v>1887</v>
      </c>
      <c r="G117" s="228"/>
      <c r="H117" s="229" t="s">
        <v>30</v>
      </c>
      <c r="I117" s="231"/>
      <c r="J117" s="228"/>
      <c r="K117" s="228"/>
      <c r="L117" s="232"/>
      <c r="M117" s="233"/>
      <c r="N117" s="234"/>
      <c r="O117" s="234"/>
      <c r="P117" s="234"/>
      <c r="Q117" s="234"/>
      <c r="R117" s="234"/>
      <c r="S117" s="234"/>
      <c r="T117" s="235"/>
      <c r="AT117" s="236" t="s">
        <v>197</v>
      </c>
      <c r="AU117" s="236" t="s">
        <v>84</v>
      </c>
      <c r="AV117" s="13" t="s">
        <v>82</v>
      </c>
      <c r="AW117" s="13" t="s">
        <v>37</v>
      </c>
      <c r="AX117" s="13" t="s">
        <v>74</v>
      </c>
      <c r="AY117" s="236" t="s">
        <v>186</v>
      </c>
    </row>
    <row r="118" spans="2:65" s="12" customFormat="1" ht="13.5">
      <c r="B118" s="216"/>
      <c r="C118" s="217"/>
      <c r="D118" s="213" t="s">
        <v>197</v>
      </c>
      <c r="E118" s="218" t="s">
        <v>30</v>
      </c>
      <c r="F118" s="219" t="s">
        <v>1898</v>
      </c>
      <c r="G118" s="217"/>
      <c r="H118" s="220">
        <v>42.4</v>
      </c>
      <c r="I118" s="221"/>
      <c r="J118" s="217"/>
      <c r="K118" s="217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197</v>
      </c>
      <c r="AU118" s="226" t="s">
        <v>84</v>
      </c>
      <c r="AV118" s="12" t="s">
        <v>84</v>
      </c>
      <c r="AW118" s="12" t="s">
        <v>37</v>
      </c>
      <c r="AX118" s="12" t="s">
        <v>74</v>
      </c>
      <c r="AY118" s="226" t="s">
        <v>186</v>
      </c>
    </row>
    <row r="119" spans="2:65" s="13" customFormat="1" ht="13.5">
      <c r="B119" s="227"/>
      <c r="C119" s="228"/>
      <c r="D119" s="213" t="s">
        <v>197</v>
      </c>
      <c r="E119" s="229" t="s">
        <v>30</v>
      </c>
      <c r="F119" s="230" t="s">
        <v>1889</v>
      </c>
      <c r="G119" s="228"/>
      <c r="H119" s="229" t="s">
        <v>30</v>
      </c>
      <c r="I119" s="231"/>
      <c r="J119" s="228"/>
      <c r="K119" s="228"/>
      <c r="L119" s="232"/>
      <c r="M119" s="233"/>
      <c r="N119" s="234"/>
      <c r="O119" s="234"/>
      <c r="P119" s="234"/>
      <c r="Q119" s="234"/>
      <c r="R119" s="234"/>
      <c r="S119" s="234"/>
      <c r="T119" s="235"/>
      <c r="AT119" s="236" t="s">
        <v>197</v>
      </c>
      <c r="AU119" s="236" t="s">
        <v>84</v>
      </c>
      <c r="AV119" s="13" t="s">
        <v>82</v>
      </c>
      <c r="AW119" s="13" t="s">
        <v>37</v>
      </c>
      <c r="AX119" s="13" t="s">
        <v>74</v>
      </c>
      <c r="AY119" s="236" t="s">
        <v>186</v>
      </c>
    </row>
    <row r="120" spans="2:65" s="12" customFormat="1" ht="13.5">
      <c r="B120" s="216"/>
      <c r="C120" s="217"/>
      <c r="D120" s="213" t="s">
        <v>197</v>
      </c>
      <c r="E120" s="218" t="s">
        <v>30</v>
      </c>
      <c r="F120" s="219" t="s">
        <v>1899</v>
      </c>
      <c r="G120" s="217"/>
      <c r="H120" s="220">
        <v>10.050000000000001</v>
      </c>
      <c r="I120" s="221"/>
      <c r="J120" s="217"/>
      <c r="K120" s="217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197</v>
      </c>
      <c r="AU120" s="226" t="s">
        <v>84</v>
      </c>
      <c r="AV120" s="12" t="s">
        <v>84</v>
      </c>
      <c r="AW120" s="12" t="s">
        <v>37</v>
      </c>
      <c r="AX120" s="12" t="s">
        <v>74</v>
      </c>
      <c r="AY120" s="226" t="s">
        <v>186</v>
      </c>
    </row>
    <row r="121" spans="2:65" s="13" customFormat="1" ht="13.5">
      <c r="B121" s="227"/>
      <c r="C121" s="228"/>
      <c r="D121" s="213" t="s">
        <v>197</v>
      </c>
      <c r="E121" s="229" t="s">
        <v>30</v>
      </c>
      <c r="F121" s="230" t="s">
        <v>1891</v>
      </c>
      <c r="G121" s="228"/>
      <c r="H121" s="229" t="s">
        <v>30</v>
      </c>
      <c r="I121" s="231"/>
      <c r="J121" s="228"/>
      <c r="K121" s="228"/>
      <c r="L121" s="232"/>
      <c r="M121" s="233"/>
      <c r="N121" s="234"/>
      <c r="O121" s="234"/>
      <c r="P121" s="234"/>
      <c r="Q121" s="234"/>
      <c r="R121" s="234"/>
      <c r="S121" s="234"/>
      <c r="T121" s="235"/>
      <c r="AT121" s="236" t="s">
        <v>197</v>
      </c>
      <c r="AU121" s="236" t="s">
        <v>84</v>
      </c>
      <c r="AV121" s="13" t="s">
        <v>82</v>
      </c>
      <c r="AW121" s="13" t="s">
        <v>37</v>
      </c>
      <c r="AX121" s="13" t="s">
        <v>74</v>
      </c>
      <c r="AY121" s="236" t="s">
        <v>186</v>
      </c>
    </row>
    <row r="122" spans="2:65" s="12" customFormat="1" ht="13.5">
      <c r="B122" s="216"/>
      <c r="C122" s="217"/>
      <c r="D122" s="213" t="s">
        <v>197</v>
      </c>
      <c r="E122" s="218" t="s">
        <v>30</v>
      </c>
      <c r="F122" s="219" t="s">
        <v>1900</v>
      </c>
      <c r="G122" s="217"/>
      <c r="H122" s="220">
        <v>0</v>
      </c>
      <c r="I122" s="221"/>
      <c r="J122" s="217"/>
      <c r="K122" s="217"/>
      <c r="L122" s="222"/>
      <c r="M122" s="223"/>
      <c r="N122" s="224"/>
      <c r="O122" s="224"/>
      <c r="P122" s="224"/>
      <c r="Q122" s="224"/>
      <c r="R122" s="224"/>
      <c r="S122" s="224"/>
      <c r="T122" s="225"/>
      <c r="AT122" s="226" t="s">
        <v>197</v>
      </c>
      <c r="AU122" s="226" t="s">
        <v>84</v>
      </c>
      <c r="AV122" s="12" t="s">
        <v>84</v>
      </c>
      <c r="AW122" s="12" t="s">
        <v>37</v>
      </c>
      <c r="AX122" s="12" t="s">
        <v>74</v>
      </c>
      <c r="AY122" s="226" t="s">
        <v>186</v>
      </c>
    </row>
    <row r="123" spans="2:65" s="13" customFormat="1" ht="13.5">
      <c r="B123" s="227"/>
      <c r="C123" s="228"/>
      <c r="D123" s="213" t="s">
        <v>197</v>
      </c>
      <c r="E123" s="229" t="s">
        <v>30</v>
      </c>
      <c r="F123" s="230" t="s">
        <v>1893</v>
      </c>
      <c r="G123" s="228"/>
      <c r="H123" s="229" t="s">
        <v>30</v>
      </c>
      <c r="I123" s="231"/>
      <c r="J123" s="228"/>
      <c r="K123" s="228"/>
      <c r="L123" s="232"/>
      <c r="M123" s="233"/>
      <c r="N123" s="234"/>
      <c r="O123" s="234"/>
      <c r="P123" s="234"/>
      <c r="Q123" s="234"/>
      <c r="R123" s="234"/>
      <c r="S123" s="234"/>
      <c r="T123" s="235"/>
      <c r="AT123" s="236" t="s">
        <v>197</v>
      </c>
      <c r="AU123" s="236" t="s">
        <v>84</v>
      </c>
      <c r="AV123" s="13" t="s">
        <v>82</v>
      </c>
      <c r="AW123" s="13" t="s">
        <v>37</v>
      </c>
      <c r="AX123" s="13" t="s">
        <v>74</v>
      </c>
      <c r="AY123" s="236" t="s">
        <v>186</v>
      </c>
    </row>
    <row r="124" spans="2:65" s="12" customFormat="1" ht="13.5">
      <c r="B124" s="216"/>
      <c r="C124" s="217"/>
      <c r="D124" s="213" t="s">
        <v>197</v>
      </c>
      <c r="E124" s="218" t="s">
        <v>30</v>
      </c>
      <c r="F124" s="219" t="s">
        <v>1901</v>
      </c>
      <c r="G124" s="217"/>
      <c r="H124" s="220">
        <v>383</v>
      </c>
      <c r="I124" s="221"/>
      <c r="J124" s="217"/>
      <c r="K124" s="217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197</v>
      </c>
      <c r="AU124" s="226" t="s">
        <v>84</v>
      </c>
      <c r="AV124" s="12" t="s">
        <v>84</v>
      </c>
      <c r="AW124" s="12" t="s">
        <v>37</v>
      </c>
      <c r="AX124" s="12" t="s">
        <v>74</v>
      </c>
      <c r="AY124" s="226" t="s">
        <v>186</v>
      </c>
    </row>
    <row r="125" spans="2:65" s="12" customFormat="1" ht="13.5">
      <c r="B125" s="216"/>
      <c r="C125" s="217"/>
      <c r="D125" s="213" t="s">
        <v>197</v>
      </c>
      <c r="E125" s="218" t="s">
        <v>30</v>
      </c>
      <c r="F125" s="219" t="s">
        <v>1902</v>
      </c>
      <c r="G125" s="217"/>
      <c r="H125" s="220">
        <v>-112.2</v>
      </c>
      <c r="I125" s="221"/>
      <c r="J125" s="217"/>
      <c r="K125" s="217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197</v>
      </c>
      <c r="AU125" s="226" t="s">
        <v>84</v>
      </c>
      <c r="AV125" s="12" t="s">
        <v>84</v>
      </c>
      <c r="AW125" s="12" t="s">
        <v>37</v>
      </c>
      <c r="AX125" s="12" t="s">
        <v>74</v>
      </c>
      <c r="AY125" s="226" t="s">
        <v>186</v>
      </c>
    </row>
    <row r="126" spans="2:65" s="12" customFormat="1" ht="13.5">
      <c r="B126" s="216"/>
      <c r="C126" s="217"/>
      <c r="D126" s="213" t="s">
        <v>197</v>
      </c>
      <c r="E126" s="218" t="s">
        <v>30</v>
      </c>
      <c r="F126" s="219" t="s">
        <v>1903</v>
      </c>
      <c r="G126" s="217"/>
      <c r="H126" s="220">
        <v>2.1</v>
      </c>
      <c r="I126" s="221"/>
      <c r="J126" s="217"/>
      <c r="K126" s="217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197</v>
      </c>
      <c r="AU126" s="226" t="s">
        <v>84</v>
      </c>
      <c r="AV126" s="12" t="s">
        <v>84</v>
      </c>
      <c r="AW126" s="12" t="s">
        <v>37</v>
      </c>
      <c r="AX126" s="12" t="s">
        <v>74</v>
      </c>
      <c r="AY126" s="226" t="s">
        <v>186</v>
      </c>
    </row>
    <row r="127" spans="2:65" s="12" customFormat="1" ht="13.5">
      <c r="B127" s="216"/>
      <c r="C127" s="217"/>
      <c r="D127" s="213" t="s">
        <v>197</v>
      </c>
      <c r="E127" s="218" t="s">
        <v>30</v>
      </c>
      <c r="F127" s="219" t="s">
        <v>1904</v>
      </c>
      <c r="G127" s="217"/>
      <c r="H127" s="220">
        <v>12.75</v>
      </c>
      <c r="I127" s="221"/>
      <c r="J127" s="217"/>
      <c r="K127" s="217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197</v>
      </c>
      <c r="AU127" s="226" t="s">
        <v>84</v>
      </c>
      <c r="AV127" s="12" t="s">
        <v>84</v>
      </c>
      <c r="AW127" s="12" t="s">
        <v>37</v>
      </c>
      <c r="AX127" s="12" t="s">
        <v>74</v>
      </c>
      <c r="AY127" s="226" t="s">
        <v>186</v>
      </c>
    </row>
    <row r="128" spans="2:65" s="1" customFormat="1" ht="16.5" customHeight="1">
      <c r="B128" s="41"/>
      <c r="C128" s="201" t="s">
        <v>193</v>
      </c>
      <c r="D128" s="201" t="s">
        <v>188</v>
      </c>
      <c r="E128" s="202" t="s">
        <v>223</v>
      </c>
      <c r="F128" s="203" t="s">
        <v>224</v>
      </c>
      <c r="G128" s="204" t="s">
        <v>212</v>
      </c>
      <c r="H128" s="205">
        <v>169.05</v>
      </c>
      <c r="I128" s="206"/>
      <c r="J128" s="207">
        <f>ROUND(I128*H128,2)</f>
        <v>0</v>
      </c>
      <c r="K128" s="203" t="s">
        <v>192</v>
      </c>
      <c r="L128" s="61"/>
      <c r="M128" s="208" t="s">
        <v>30</v>
      </c>
      <c r="N128" s="209" t="s">
        <v>45</v>
      </c>
      <c r="O128" s="42"/>
      <c r="P128" s="210">
        <f>O128*H128</f>
        <v>0</v>
      </c>
      <c r="Q128" s="210">
        <v>0</v>
      </c>
      <c r="R128" s="210">
        <f>Q128*H128</f>
        <v>0</v>
      </c>
      <c r="S128" s="210">
        <v>0</v>
      </c>
      <c r="T128" s="211">
        <f>S128*H128</f>
        <v>0</v>
      </c>
      <c r="AR128" s="24" t="s">
        <v>193</v>
      </c>
      <c r="AT128" s="24" t="s">
        <v>188</v>
      </c>
      <c r="AU128" s="24" t="s">
        <v>84</v>
      </c>
      <c r="AY128" s="24" t="s">
        <v>186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24" t="s">
        <v>82</v>
      </c>
      <c r="BK128" s="212">
        <f>ROUND(I128*H128,2)</f>
        <v>0</v>
      </c>
      <c r="BL128" s="24" t="s">
        <v>193</v>
      </c>
      <c r="BM128" s="24" t="s">
        <v>1905</v>
      </c>
    </row>
    <row r="129" spans="2:65" s="1" customFormat="1" ht="27">
      <c r="B129" s="41"/>
      <c r="C129" s="63"/>
      <c r="D129" s="213" t="s">
        <v>195</v>
      </c>
      <c r="E129" s="63"/>
      <c r="F129" s="214" t="s">
        <v>226</v>
      </c>
      <c r="G129" s="63"/>
      <c r="H129" s="63"/>
      <c r="I129" s="172"/>
      <c r="J129" s="63"/>
      <c r="K129" s="63"/>
      <c r="L129" s="61"/>
      <c r="M129" s="215"/>
      <c r="N129" s="42"/>
      <c r="O129" s="42"/>
      <c r="P129" s="42"/>
      <c r="Q129" s="42"/>
      <c r="R129" s="42"/>
      <c r="S129" s="42"/>
      <c r="T129" s="78"/>
      <c r="AT129" s="24" t="s">
        <v>195</v>
      </c>
      <c r="AU129" s="24" t="s">
        <v>84</v>
      </c>
    </row>
    <row r="130" spans="2:65" s="13" customFormat="1" ht="13.5">
      <c r="B130" s="227"/>
      <c r="C130" s="228"/>
      <c r="D130" s="213" t="s">
        <v>197</v>
      </c>
      <c r="E130" s="229" t="s">
        <v>30</v>
      </c>
      <c r="F130" s="230" t="s">
        <v>227</v>
      </c>
      <c r="G130" s="228"/>
      <c r="H130" s="229" t="s">
        <v>30</v>
      </c>
      <c r="I130" s="231"/>
      <c r="J130" s="228"/>
      <c r="K130" s="228"/>
      <c r="L130" s="232"/>
      <c r="M130" s="233"/>
      <c r="N130" s="234"/>
      <c r="O130" s="234"/>
      <c r="P130" s="234"/>
      <c r="Q130" s="234"/>
      <c r="R130" s="234"/>
      <c r="S130" s="234"/>
      <c r="T130" s="235"/>
      <c r="AT130" s="236" t="s">
        <v>197</v>
      </c>
      <c r="AU130" s="236" t="s">
        <v>84</v>
      </c>
      <c r="AV130" s="13" t="s">
        <v>82</v>
      </c>
      <c r="AW130" s="13" t="s">
        <v>37</v>
      </c>
      <c r="AX130" s="13" t="s">
        <v>74</v>
      </c>
      <c r="AY130" s="236" t="s">
        <v>186</v>
      </c>
    </row>
    <row r="131" spans="2:65" s="13" customFormat="1" ht="13.5">
      <c r="B131" s="227"/>
      <c r="C131" s="228"/>
      <c r="D131" s="213" t="s">
        <v>197</v>
      </c>
      <c r="E131" s="229" t="s">
        <v>30</v>
      </c>
      <c r="F131" s="230" t="s">
        <v>1887</v>
      </c>
      <c r="G131" s="228"/>
      <c r="H131" s="229" t="s">
        <v>30</v>
      </c>
      <c r="I131" s="231"/>
      <c r="J131" s="228"/>
      <c r="K131" s="228"/>
      <c r="L131" s="232"/>
      <c r="M131" s="233"/>
      <c r="N131" s="234"/>
      <c r="O131" s="234"/>
      <c r="P131" s="234"/>
      <c r="Q131" s="234"/>
      <c r="R131" s="234"/>
      <c r="S131" s="234"/>
      <c r="T131" s="235"/>
      <c r="AT131" s="236" t="s">
        <v>197</v>
      </c>
      <c r="AU131" s="236" t="s">
        <v>84</v>
      </c>
      <c r="AV131" s="13" t="s">
        <v>82</v>
      </c>
      <c r="AW131" s="13" t="s">
        <v>37</v>
      </c>
      <c r="AX131" s="13" t="s">
        <v>74</v>
      </c>
      <c r="AY131" s="236" t="s">
        <v>186</v>
      </c>
    </row>
    <row r="132" spans="2:65" s="12" customFormat="1" ht="13.5">
      <c r="B132" s="216"/>
      <c r="C132" s="217"/>
      <c r="D132" s="213" t="s">
        <v>197</v>
      </c>
      <c r="E132" s="218" t="s">
        <v>30</v>
      </c>
      <c r="F132" s="219" t="s">
        <v>1898</v>
      </c>
      <c r="G132" s="217"/>
      <c r="H132" s="220">
        <v>42.4</v>
      </c>
      <c r="I132" s="221"/>
      <c r="J132" s="217"/>
      <c r="K132" s="217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197</v>
      </c>
      <c r="AU132" s="226" t="s">
        <v>84</v>
      </c>
      <c r="AV132" s="12" t="s">
        <v>84</v>
      </c>
      <c r="AW132" s="12" t="s">
        <v>37</v>
      </c>
      <c r="AX132" s="12" t="s">
        <v>74</v>
      </c>
      <c r="AY132" s="226" t="s">
        <v>186</v>
      </c>
    </row>
    <row r="133" spans="2:65" s="13" customFormat="1" ht="13.5">
      <c r="B133" s="227"/>
      <c r="C133" s="228"/>
      <c r="D133" s="213" t="s">
        <v>197</v>
      </c>
      <c r="E133" s="229" t="s">
        <v>30</v>
      </c>
      <c r="F133" s="230" t="s">
        <v>1889</v>
      </c>
      <c r="G133" s="228"/>
      <c r="H133" s="229" t="s">
        <v>30</v>
      </c>
      <c r="I133" s="231"/>
      <c r="J133" s="228"/>
      <c r="K133" s="228"/>
      <c r="L133" s="232"/>
      <c r="M133" s="233"/>
      <c r="N133" s="234"/>
      <c r="O133" s="234"/>
      <c r="P133" s="234"/>
      <c r="Q133" s="234"/>
      <c r="R133" s="234"/>
      <c r="S133" s="234"/>
      <c r="T133" s="235"/>
      <c r="AT133" s="236" t="s">
        <v>197</v>
      </c>
      <c r="AU133" s="236" t="s">
        <v>84</v>
      </c>
      <c r="AV133" s="13" t="s">
        <v>82</v>
      </c>
      <c r="AW133" s="13" t="s">
        <v>37</v>
      </c>
      <c r="AX133" s="13" t="s">
        <v>74</v>
      </c>
      <c r="AY133" s="236" t="s">
        <v>186</v>
      </c>
    </row>
    <row r="134" spans="2:65" s="12" customFormat="1" ht="13.5">
      <c r="B134" s="216"/>
      <c r="C134" s="217"/>
      <c r="D134" s="213" t="s">
        <v>197</v>
      </c>
      <c r="E134" s="218" t="s">
        <v>30</v>
      </c>
      <c r="F134" s="219" t="s">
        <v>1899</v>
      </c>
      <c r="G134" s="217"/>
      <c r="H134" s="220">
        <v>10.050000000000001</v>
      </c>
      <c r="I134" s="221"/>
      <c r="J134" s="217"/>
      <c r="K134" s="217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197</v>
      </c>
      <c r="AU134" s="226" t="s">
        <v>84</v>
      </c>
      <c r="AV134" s="12" t="s">
        <v>84</v>
      </c>
      <c r="AW134" s="12" t="s">
        <v>37</v>
      </c>
      <c r="AX134" s="12" t="s">
        <v>74</v>
      </c>
      <c r="AY134" s="226" t="s">
        <v>186</v>
      </c>
    </row>
    <row r="135" spans="2:65" s="13" customFormat="1" ht="13.5">
      <c r="B135" s="227"/>
      <c r="C135" s="228"/>
      <c r="D135" s="213" t="s">
        <v>197</v>
      </c>
      <c r="E135" s="229" t="s">
        <v>30</v>
      </c>
      <c r="F135" s="230" t="s">
        <v>1891</v>
      </c>
      <c r="G135" s="228"/>
      <c r="H135" s="229" t="s">
        <v>30</v>
      </c>
      <c r="I135" s="231"/>
      <c r="J135" s="228"/>
      <c r="K135" s="228"/>
      <c r="L135" s="232"/>
      <c r="M135" s="233"/>
      <c r="N135" s="234"/>
      <c r="O135" s="234"/>
      <c r="P135" s="234"/>
      <c r="Q135" s="234"/>
      <c r="R135" s="234"/>
      <c r="S135" s="234"/>
      <c r="T135" s="235"/>
      <c r="AT135" s="236" t="s">
        <v>197</v>
      </c>
      <c r="AU135" s="236" t="s">
        <v>84</v>
      </c>
      <c r="AV135" s="13" t="s">
        <v>82</v>
      </c>
      <c r="AW135" s="13" t="s">
        <v>37</v>
      </c>
      <c r="AX135" s="13" t="s">
        <v>74</v>
      </c>
      <c r="AY135" s="236" t="s">
        <v>186</v>
      </c>
    </row>
    <row r="136" spans="2:65" s="12" customFormat="1" ht="13.5">
      <c r="B136" s="216"/>
      <c r="C136" s="217"/>
      <c r="D136" s="213" t="s">
        <v>197</v>
      </c>
      <c r="E136" s="218" t="s">
        <v>30</v>
      </c>
      <c r="F136" s="219" t="s">
        <v>1900</v>
      </c>
      <c r="G136" s="217"/>
      <c r="H136" s="220">
        <v>0</v>
      </c>
      <c r="I136" s="221"/>
      <c r="J136" s="217"/>
      <c r="K136" s="217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197</v>
      </c>
      <c r="AU136" s="226" t="s">
        <v>84</v>
      </c>
      <c r="AV136" s="12" t="s">
        <v>84</v>
      </c>
      <c r="AW136" s="12" t="s">
        <v>37</v>
      </c>
      <c r="AX136" s="12" t="s">
        <v>74</v>
      </c>
      <c r="AY136" s="226" t="s">
        <v>186</v>
      </c>
    </row>
    <row r="137" spans="2:65" s="13" customFormat="1" ht="13.5">
      <c r="B137" s="227"/>
      <c r="C137" s="228"/>
      <c r="D137" s="213" t="s">
        <v>197</v>
      </c>
      <c r="E137" s="229" t="s">
        <v>30</v>
      </c>
      <c r="F137" s="230" t="s">
        <v>1893</v>
      </c>
      <c r="G137" s="228"/>
      <c r="H137" s="229" t="s">
        <v>30</v>
      </c>
      <c r="I137" s="231"/>
      <c r="J137" s="228"/>
      <c r="K137" s="228"/>
      <c r="L137" s="232"/>
      <c r="M137" s="233"/>
      <c r="N137" s="234"/>
      <c r="O137" s="234"/>
      <c r="P137" s="234"/>
      <c r="Q137" s="234"/>
      <c r="R137" s="234"/>
      <c r="S137" s="234"/>
      <c r="T137" s="235"/>
      <c r="AT137" s="236" t="s">
        <v>197</v>
      </c>
      <c r="AU137" s="236" t="s">
        <v>84</v>
      </c>
      <c r="AV137" s="13" t="s">
        <v>82</v>
      </c>
      <c r="AW137" s="13" t="s">
        <v>37</v>
      </c>
      <c r="AX137" s="13" t="s">
        <v>74</v>
      </c>
      <c r="AY137" s="236" t="s">
        <v>186</v>
      </c>
    </row>
    <row r="138" spans="2:65" s="12" customFormat="1" ht="13.5">
      <c r="B138" s="216"/>
      <c r="C138" s="217"/>
      <c r="D138" s="213" t="s">
        <v>197</v>
      </c>
      <c r="E138" s="218" t="s">
        <v>30</v>
      </c>
      <c r="F138" s="219" t="s">
        <v>1901</v>
      </c>
      <c r="G138" s="217"/>
      <c r="H138" s="220">
        <v>383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197</v>
      </c>
      <c r="AU138" s="226" t="s">
        <v>84</v>
      </c>
      <c r="AV138" s="12" t="s">
        <v>84</v>
      </c>
      <c r="AW138" s="12" t="s">
        <v>37</v>
      </c>
      <c r="AX138" s="12" t="s">
        <v>74</v>
      </c>
      <c r="AY138" s="226" t="s">
        <v>186</v>
      </c>
    </row>
    <row r="139" spans="2:65" s="12" customFormat="1" ht="13.5">
      <c r="B139" s="216"/>
      <c r="C139" s="217"/>
      <c r="D139" s="213" t="s">
        <v>197</v>
      </c>
      <c r="E139" s="218" t="s">
        <v>30</v>
      </c>
      <c r="F139" s="219" t="s">
        <v>1902</v>
      </c>
      <c r="G139" s="217"/>
      <c r="H139" s="220">
        <v>-112.2</v>
      </c>
      <c r="I139" s="221"/>
      <c r="J139" s="217"/>
      <c r="K139" s="217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197</v>
      </c>
      <c r="AU139" s="226" t="s">
        <v>84</v>
      </c>
      <c r="AV139" s="12" t="s">
        <v>84</v>
      </c>
      <c r="AW139" s="12" t="s">
        <v>37</v>
      </c>
      <c r="AX139" s="12" t="s">
        <v>74</v>
      </c>
      <c r="AY139" s="226" t="s">
        <v>186</v>
      </c>
    </row>
    <row r="140" spans="2:65" s="12" customFormat="1" ht="13.5">
      <c r="B140" s="216"/>
      <c r="C140" s="217"/>
      <c r="D140" s="213" t="s">
        <v>197</v>
      </c>
      <c r="E140" s="218" t="s">
        <v>30</v>
      </c>
      <c r="F140" s="219" t="s">
        <v>1903</v>
      </c>
      <c r="G140" s="217"/>
      <c r="H140" s="220">
        <v>2.1</v>
      </c>
      <c r="I140" s="221"/>
      <c r="J140" s="217"/>
      <c r="K140" s="217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197</v>
      </c>
      <c r="AU140" s="226" t="s">
        <v>84</v>
      </c>
      <c r="AV140" s="12" t="s">
        <v>84</v>
      </c>
      <c r="AW140" s="12" t="s">
        <v>37</v>
      </c>
      <c r="AX140" s="12" t="s">
        <v>74</v>
      </c>
      <c r="AY140" s="226" t="s">
        <v>186</v>
      </c>
    </row>
    <row r="141" spans="2:65" s="12" customFormat="1" ht="13.5">
      <c r="B141" s="216"/>
      <c r="C141" s="217"/>
      <c r="D141" s="213" t="s">
        <v>197</v>
      </c>
      <c r="E141" s="218" t="s">
        <v>30</v>
      </c>
      <c r="F141" s="219" t="s">
        <v>1904</v>
      </c>
      <c r="G141" s="217"/>
      <c r="H141" s="220">
        <v>12.75</v>
      </c>
      <c r="I141" s="221"/>
      <c r="J141" s="217"/>
      <c r="K141" s="217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197</v>
      </c>
      <c r="AU141" s="226" t="s">
        <v>84</v>
      </c>
      <c r="AV141" s="12" t="s">
        <v>84</v>
      </c>
      <c r="AW141" s="12" t="s">
        <v>37</v>
      </c>
      <c r="AX141" s="12" t="s">
        <v>74</v>
      </c>
      <c r="AY141" s="226" t="s">
        <v>186</v>
      </c>
    </row>
    <row r="142" spans="2:65" s="12" customFormat="1" ht="13.5">
      <c r="B142" s="216"/>
      <c r="C142" s="217"/>
      <c r="D142" s="213" t="s">
        <v>197</v>
      </c>
      <c r="E142" s="217"/>
      <c r="F142" s="219" t="s">
        <v>1906</v>
      </c>
      <c r="G142" s="217"/>
      <c r="H142" s="220">
        <v>169.05</v>
      </c>
      <c r="I142" s="221"/>
      <c r="J142" s="217"/>
      <c r="K142" s="217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197</v>
      </c>
      <c r="AU142" s="226" t="s">
        <v>84</v>
      </c>
      <c r="AV142" s="12" t="s">
        <v>84</v>
      </c>
      <c r="AW142" s="12" t="s">
        <v>6</v>
      </c>
      <c r="AX142" s="12" t="s">
        <v>82</v>
      </c>
      <c r="AY142" s="226" t="s">
        <v>186</v>
      </c>
    </row>
    <row r="143" spans="2:65" s="1" customFormat="1" ht="16.5" customHeight="1">
      <c r="B143" s="41"/>
      <c r="C143" s="201" t="s">
        <v>216</v>
      </c>
      <c r="D143" s="201" t="s">
        <v>188</v>
      </c>
      <c r="E143" s="202" t="s">
        <v>1907</v>
      </c>
      <c r="F143" s="203" t="s">
        <v>1908</v>
      </c>
      <c r="G143" s="204" t="s">
        <v>206</v>
      </c>
      <c r="H143" s="205">
        <v>110</v>
      </c>
      <c r="I143" s="206"/>
      <c r="J143" s="207">
        <f>ROUND(I143*H143,2)</f>
        <v>0</v>
      </c>
      <c r="K143" s="203" t="s">
        <v>192</v>
      </c>
      <c r="L143" s="61"/>
      <c r="M143" s="208" t="s">
        <v>30</v>
      </c>
      <c r="N143" s="209" t="s">
        <v>45</v>
      </c>
      <c r="O143" s="42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AR143" s="24" t="s">
        <v>193</v>
      </c>
      <c r="AT143" s="24" t="s">
        <v>188</v>
      </c>
      <c r="AU143" s="24" t="s">
        <v>84</v>
      </c>
      <c r="AY143" s="24" t="s">
        <v>186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24" t="s">
        <v>82</v>
      </c>
      <c r="BK143" s="212">
        <f>ROUND(I143*H143,2)</f>
        <v>0</v>
      </c>
      <c r="BL143" s="24" t="s">
        <v>193</v>
      </c>
      <c r="BM143" s="24" t="s">
        <v>1909</v>
      </c>
    </row>
    <row r="144" spans="2:65" s="1" customFormat="1" ht="13.5">
      <c r="B144" s="41"/>
      <c r="C144" s="63"/>
      <c r="D144" s="213" t="s">
        <v>195</v>
      </c>
      <c r="E144" s="63"/>
      <c r="F144" s="214" t="s">
        <v>1910</v>
      </c>
      <c r="G144" s="63"/>
      <c r="H144" s="63"/>
      <c r="I144" s="172"/>
      <c r="J144" s="63"/>
      <c r="K144" s="63"/>
      <c r="L144" s="61"/>
      <c r="M144" s="215"/>
      <c r="N144" s="42"/>
      <c r="O144" s="42"/>
      <c r="P144" s="42"/>
      <c r="Q144" s="42"/>
      <c r="R144" s="42"/>
      <c r="S144" s="42"/>
      <c r="T144" s="78"/>
      <c r="AT144" s="24" t="s">
        <v>195</v>
      </c>
      <c r="AU144" s="24" t="s">
        <v>84</v>
      </c>
    </row>
    <row r="145" spans="2:65" s="12" customFormat="1" ht="13.5">
      <c r="B145" s="216"/>
      <c r="C145" s="217"/>
      <c r="D145" s="213" t="s">
        <v>197</v>
      </c>
      <c r="E145" s="218" t="s">
        <v>30</v>
      </c>
      <c r="F145" s="219" t="s">
        <v>1911</v>
      </c>
      <c r="G145" s="217"/>
      <c r="H145" s="220">
        <v>110</v>
      </c>
      <c r="I145" s="221"/>
      <c r="J145" s="217"/>
      <c r="K145" s="217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197</v>
      </c>
      <c r="AU145" s="226" t="s">
        <v>84</v>
      </c>
      <c r="AV145" s="12" t="s">
        <v>84</v>
      </c>
      <c r="AW145" s="12" t="s">
        <v>37</v>
      </c>
      <c r="AX145" s="12" t="s">
        <v>82</v>
      </c>
      <c r="AY145" s="226" t="s">
        <v>186</v>
      </c>
    </row>
    <row r="146" spans="2:65" s="1" customFormat="1" ht="16.5" customHeight="1">
      <c r="B146" s="41"/>
      <c r="C146" s="201" t="s">
        <v>222</v>
      </c>
      <c r="D146" s="201" t="s">
        <v>188</v>
      </c>
      <c r="E146" s="202" t="s">
        <v>1512</v>
      </c>
      <c r="F146" s="203" t="s">
        <v>1513</v>
      </c>
      <c r="G146" s="204" t="s">
        <v>212</v>
      </c>
      <c r="H146" s="205">
        <v>51.134999999999998</v>
      </c>
      <c r="I146" s="206"/>
      <c r="J146" s="207">
        <f>ROUND(I146*H146,2)</f>
        <v>0</v>
      </c>
      <c r="K146" s="203" t="s">
        <v>192</v>
      </c>
      <c r="L146" s="61"/>
      <c r="M146" s="208" t="s">
        <v>30</v>
      </c>
      <c r="N146" s="209" t="s">
        <v>45</v>
      </c>
      <c r="O146" s="42"/>
      <c r="P146" s="210">
        <f>O146*H146</f>
        <v>0</v>
      </c>
      <c r="Q146" s="210">
        <v>0</v>
      </c>
      <c r="R146" s="210">
        <f>Q146*H146</f>
        <v>0</v>
      </c>
      <c r="S146" s="210">
        <v>0</v>
      </c>
      <c r="T146" s="211">
        <f>S146*H146</f>
        <v>0</v>
      </c>
      <c r="AR146" s="24" t="s">
        <v>193</v>
      </c>
      <c r="AT146" s="24" t="s">
        <v>188</v>
      </c>
      <c r="AU146" s="24" t="s">
        <v>84</v>
      </c>
      <c r="AY146" s="24" t="s">
        <v>186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24" t="s">
        <v>82</v>
      </c>
      <c r="BK146" s="212">
        <f>ROUND(I146*H146,2)</f>
        <v>0</v>
      </c>
      <c r="BL146" s="24" t="s">
        <v>193</v>
      </c>
      <c r="BM146" s="24" t="s">
        <v>1912</v>
      </c>
    </row>
    <row r="147" spans="2:65" s="1" customFormat="1" ht="27">
      <c r="B147" s="41"/>
      <c r="C147" s="63"/>
      <c r="D147" s="213" t="s">
        <v>195</v>
      </c>
      <c r="E147" s="63"/>
      <c r="F147" s="214" t="s">
        <v>1515</v>
      </c>
      <c r="G147" s="63"/>
      <c r="H147" s="63"/>
      <c r="I147" s="172"/>
      <c r="J147" s="63"/>
      <c r="K147" s="63"/>
      <c r="L147" s="61"/>
      <c r="M147" s="215"/>
      <c r="N147" s="42"/>
      <c r="O147" s="42"/>
      <c r="P147" s="42"/>
      <c r="Q147" s="42"/>
      <c r="R147" s="42"/>
      <c r="S147" s="42"/>
      <c r="T147" s="78"/>
      <c r="AT147" s="24" t="s">
        <v>195</v>
      </c>
      <c r="AU147" s="24" t="s">
        <v>84</v>
      </c>
    </row>
    <row r="148" spans="2:65" s="13" customFormat="1" ht="13.5">
      <c r="B148" s="227"/>
      <c r="C148" s="228"/>
      <c r="D148" s="213" t="s">
        <v>197</v>
      </c>
      <c r="E148" s="229" t="s">
        <v>30</v>
      </c>
      <c r="F148" s="230" t="s">
        <v>1893</v>
      </c>
      <c r="G148" s="228"/>
      <c r="H148" s="229" t="s">
        <v>30</v>
      </c>
      <c r="I148" s="231"/>
      <c r="J148" s="228"/>
      <c r="K148" s="228"/>
      <c r="L148" s="232"/>
      <c r="M148" s="233"/>
      <c r="N148" s="234"/>
      <c r="O148" s="234"/>
      <c r="P148" s="234"/>
      <c r="Q148" s="234"/>
      <c r="R148" s="234"/>
      <c r="S148" s="234"/>
      <c r="T148" s="235"/>
      <c r="AT148" s="236" t="s">
        <v>197</v>
      </c>
      <c r="AU148" s="236" t="s">
        <v>84</v>
      </c>
      <c r="AV148" s="13" t="s">
        <v>82</v>
      </c>
      <c r="AW148" s="13" t="s">
        <v>37</v>
      </c>
      <c r="AX148" s="13" t="s">
        <v>74</v>
      </c>
      <c r="AY148" s="236" t="s">
        <v>186</v>
      </c>
    </row>
    <row r="149" spans="2:65" s="13" customFormat="1" ht="13.5">
      <c r="B149" s="227"/>
      <c r="C149" s="228"/>
      <c r="D149" s="213" t="s">
        <v>197</v>
      </c>
      <c r="E149" s="229" t="s">
        <v>30</v>
      </c>
      <c r="F149" s="230" t="s">
        <v>911</v>
      </c>
      <c r="G149" s="228"/>
      <c r="H149" s="229" t="s">
        <v>30</v>
      </c>
      <c r="I149" s="231"/>
      <c r="J149" s="228"/>
      <c r="K149" s="228"/>
      <c r="L149" s="232"/>
      <c r="M149" s="233"/>
      <c r="N149" s="234"/>
      <c r="O149" s="234"/>
      <c r="P149" s="234"/>
      <c r="Q149" s="234"/>
      <c r="R149" s="234"/>
      <c r="S149" s="234"/>
      <c r="T149" s="235"/>
      <c r="AT149" s="236" t="s">
        <v>197</v>
      </c>
      <c r="AU149" s="236" t="s">
        <v>84</v>
      </c>
      <c r="AV149" s="13" t="s">
        <v>82</v>
      </c>
      <c r="AW149" s="13" t="s">
        <v>37</v>
      </c>
      <c r="AX149" s="13" t="s">
        <v>74</v>
      </c>
      <c r="AY149" s="236" t="s">
        <v>186</v>
      </c>
    </row>
    <row r="150" spans="2:65" s="12" customFormat="1" ht="13.5">
      <c r="B150" s="216"/>
      <c r="C150" s="217"/>
      <c r="D150" s="213" t="s">
        <v>197</v>
      </c>
      <c r="E150" s="218" t="s">
        <v>30</v>
      </c>
      <c r="F150" s="219" t="s">
        <v>1913</v>
      </c>
      <c r="G150" s="217"/>
      <c r="H150" s="220">
        <v>51.134999999999998</v>
      </c>
      <c r="I150" s="221"/>
      <c r="J150" s="217"/>
      <c r="K150" s="217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197</v>
      </c>
      <c r="AU150" s="226" t="s">
        <v>84</v>
      </c>
      <c r="AV150" s="12" t="s">
        <v>84</v>
      </c>
      <c r="AW150" s="12" t="s">
        <v>37</v>
      </c>
      <c r="AX150" s="12" t="s">
        <v>74</v>
      </c>
      <c r="AY150" s="226" t="s">
        <v>186</v>
      </c>
    </row>
    <row r="151" spans="2:65" s="1" customFormat="1" ht="16.5" customHeight="1">
      <c r="B151" s="41"/>
      <c r="C151" s="201" t="s">
        <v>229</v>
      </c>
      <c r="D151" s="201" t="s">
        <v>188</v>
      </c>
      <c r="E151" s="202" t="s">
        <v>1517</v>
      </c>
      <c r="F151" s="203" t="s">
        <v>1518</v>
      </c>
      <c r="G151" s="204" t="s">
        <v>212</v>
      </c>
      <c r="H151" s="205">
        <v>25.568000000000001</v>
      </c>
      <c r="I151" s="206"/>
      <c r="J151" s="207">
        <f>ROUND(I151*H151,2)</f>
        <v>0</v>
      </c>
      <c r="K151" s="203" t="s">
        <v>192</v>
      </c>
      <c r="L151" s="61"/>
      <c r="M151" s="208" t="s">
        <v>30</v>
      </c>
      <c r="N151" s="209" t="s">
        <v>45</v>
      </c>
      <c r="O151" s="42"/>
      <c r="P151" s="210">
        <f>O151*H151</f>
        <v>0</v>
      </c>
      <c r="Q151" s="210">
        <v>0</v>
      </c>
      <c r="R151" s="210">
        <f>Q151*H151</f>
        <v>0</v>
      </c>
      <c r="S151" s="210">
        <v>0</v>
      </c>
      <c r="T151" s="211">
        <f>S151*H151</f>
        <v>0</v>
      </c>
      <c r="AR151" s="24" t="s">
        <v>193</v>
      </c>
      <c r="AT151" s="24" t="s">
        <v>188</v>
      </c>
      <c r="AU151" s="24" t="s">
        <v>84</v>
      </c>
      <c r="AY151" s="24" t="s">
        <v>186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24" t="s">
        <v>82</v>
      </c>
      <c r="BK151" s="212">
        <f>ROUND(I151*H151,2)</f>
        <v>0</v>
      </c>
      <c r="BL151" s="24" t="s">
        <v>193</v>
      </c>
      <c r="BM151" s="24" t="s">
        <v>1914</v>
      </c>
    </row>
    <row r="152" spans="2:65" s="1" customFormat="1" ht="27">
      <c r="B152" s="41"/>
      <c r="C152" s="63"/>
      <c r="D152" s="213" t="s">
        <v>195</v>
      </c>
      <c r="E152" s="63"/>
      <c r="F152" s="214" t="s">
        <v>1520</v>
      </c>
      <c r="G152" s="63"/>
      <c r="H152" s="63"/>
      <c r="I152" s="172"/>
      <c r="J152" s="63"/>
      <c r="K152" s="63"/>
      <c r="L152" s="61"/>
      <c r="M152" s="215"/>
      <c r="N152" s="42"/>
      <c r="O152" s="42"/>
      <c r="P152" s="42"/>
      <c r="Q152" s="42"/>
      <c r="R152" s="42"/>
      <c r="S152" s="42"/>
      <c r="T152" s="78"/>
      <c r="AT152" s="24" t="s">
        <v>195</v>
      </c>
      <c r="AU152" s="24" t="s">
        <v>84</v>
      </c>
    </row>
    <row r="153" spans="2:65" s="13" customFormat="1" ht="13.5">
      <c r="B153" s="227"/>
      <c r="C153" s="228"/>
      <c r="D153" s="213" t="s">
        <v>197</v>
      </c>
      <c r="E153" s="229" t="s">
        <v>30</v>
      </c>
      <c r="F153" s="230" t="s">
        <v>227</v>
      </c>
      <c r="G153" s="228"/>
      <c r="H153" s="229" t="s">
        <v>30</v>
      </c>
      <c r="I153" s="231"/>
      <c r="J153" s="228"/>
      <c r="K153" s="228"/>
      <c r="L153" s="232"/>
      <c r="M153" s="233"/>
      <c r="N153" s="234"/>
      <c r="O153" s="234"/>
      <c r="P153" s="234"/>
      <c r="Q153" s="234"/>
      <c r="R153" s="234"/>
      <c r="S153" s="234"/>
      <c r="T153" s="235"/>
      <c r="AT153" s="236" t="s">
        <v>197</v>
      </c>
      <c r="AU153" s="236" t="s">
        <v>84</v>
      </c>
      <c r="AV153" s="13" t="s">
        <v>82</v>
      </c>
      <c r="AW153" s="13" t="s">
        <v>37</v>
      </c>
      <c r="AX153" s="13" t="s">
        <v>74</v>
      </c>
      <c r="AY153" s="236" t="s">
        <v>186</v>
      </c>
    </row>
    <row r="154" spans="2:65" s="13" customFormat="1" ht="13.5">
      <c r="B154" s="227"/>
      <c r="C154" s="228"/>
      <c r="D154" s="213" t="s">
        <v>197</v>
      </c>
      <c r="E154" s="229" t="s">
        <v>30</v>
      </c>
      <c r="F154" s="230" t="s">
        <v>1893</v>
      </c>
      <c r="G154" s="228"/>
      <c r="H154" s="229" t="s">
        <v>30</v>
      </c>
      <c r="I154" s="231"/>
      <c r="J154" s="228"/>
      <c r="K154" s="228"/>
      <c r="L154" s="232"/>
      <c r="M154" s="233"/>
      <c r="N154" s="234"/>
      <c r="O154" s="234"/>
      <c r="P154" s="234"/>
      <c r="Q154" s="234"/>
      <c r="R154" s="234"/>
      <c r="S154" s="234"/>
      <c r="T154" s="235"/>
      <c r="AT154" s="236" t="s">
        <v>197</v>
      </c>
      <c r="AU154" s="236" t="s">
        <v>84</v>
      </c>
      <c r="AV154" s="13" t="s">
        <v>82</v>
      </c>
      <c r="AW154" s="13" t="s">
        <v>37</v>
      </c>
      <c r="AX154" s="13" t="s">
        <v>74</v>
      </c>
      <c r="AY154" s="236" t="s">
        <v>186</v>
      </c>
    </row>
    <row r="155" spans="2:65" s="13" customFormat="1" ht="13.5">
      <c r="B155" s="227"/>
      <c r="C155" s="228"/>
      <c r="D155" s="213" t="s">
        <v>197</v>
      </c>
      <c r="E155" s="229" t="s">
        <v>30</v>
      </c>
      <c r="F155" s="230" t="s">
        <v>911</v>
      </c>
      <c r="G155" s="228"/>
      <c r="H155" s="229" t="s">
        <v>30</v>
      </c>
      <c r="I155" s="231"/>
      <c r="J155" s="228"/>
      <c r="K155" s="228"/>
      <c r="L155" s="232"/>
      <c r="M155" s="233"/>
      <c r="N155" s="234"/>
      <c r="O155" s="234"/>
      <c r="P155" s="234"/>
      <c r="Q155" s="234"/>
      <c r="R155" s="234"/>
      <c r="S155" s="234"/>
      <c r="T155" s="235"/>
      <c r="AT155" s="236" t="s">
        <v>197</v>
      </c>
      <c r="AU155" s="236" t="s">
        <v>84</v>
      </c>
      <c r="AV155" s="13" t="s">
        <v>82</v>
      </c>
      <c r="AW155" s="13" t="s">
        <v>37</v>
      </c>
      <c r="AX155" s="13" t="s">
        <v>74</v>
      </c>
      <c r="AY155" s="236" t="s">
        <v>186</v>
      </c>
    </row>
    <row r="156" spans="2:65" s="12" customFormat="1" ht="13.5">
      <c r="B156" s="216"/>
      <c r="C156" s="217"/>
      <c r="D156" s="213" t="s">
        <v>197</v>
      </c>
      <c r="E156" s="218" t="s">
        <v>30</v>
      </c>
      <c r="F156" s="219" t="s">
        <v>1913</v>
      </c>
      <c r="G156" s="217"/>
      <c r="H156" s="220">
        <v>51.134999999999998</v>
      </c>
      <c r="I156" s="221"/>
      <c r="J156" s="217"/>
      <c r="K156" s="217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197</v>
      </c>
      <c r="AU156" s="226" t="s">
        <v>84</v>
      </c>
      <c r="AV156" s="12" t="s">
        <v>84</v>
      </c>
      <c r="AW156" s="12" t="s">
        <v>37</v>
      </c>
      <c r="AX156" s="12" t="s">
        <v>74</v>
      </c>
      <c r="AY156" s="226" t="s">
        <v>186</v>
      </c>
    </row>
    <row r="157" spans="2:65" s="12" customFormat="1" ht="13.5">
      <c r="B157" s="216"/>
      <c r="C157" s="217"/>
      <c r="D157" s="213" t="s">
        <v>197</v>
      </c>
      <c r="E157" s="217"/>
      <c r="F157" s="219" t="s">
        <v>1915</v>
      </c>
      <c r="G157" s="217"/>
      <c r="H157" s="220">
        <v>25.568000000000001</v>
      </c>
      <c r="I157" s="221"/>
      <c r="J157" s="217"/>
      <c r="K157" s="217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197</v>
      </c>
      <c r="AU157" s="226" t="s">
        <v>84</v>
      </c>
      <c r="AV157" s="12" t="s">
        <v>84</v>
      </c>
      <c r="AW157" s="12" t="s">
        <v>6</v>
      </c>
      <c r="AX157" s="12" t="s">
        <v>82</v>
      </c>
      <c r="AY157" s="226" t="s">
        <v>186</v>
      </c>
    </row>
    <row r="158" spans="2:65" s="1" customFormat="1" ht="16.5" customHeight="1">
      <c r="B158" s="41"/>
      <c r="C158" s="201" t="s">
        <v>236</v>
      </c>
      <c r="D158" s="201" t="s">
        <v>188</v>
      </c>
      <c r="E158" s="202" t="s">
        <v>267</v>
      </c>
      <c r="F158" s="203" t="s">
        <v>268</v>
      </c>
      <c r="G158" s="204" t="s">
        <v>212</v>
      </c>
      <c r="H158" s="205">
        <v>2284.2829999999999</v>
      </c>
      <c r="I158" s="206"/>
      <c r="J158" s="207">
        <f>ROUND(I158*H158,2)</f>
        <v>0</v>
      </c>
      <c r="K158" s="203" t="s">
        <v>192</v>
      </c>
      <c r="L158" s="61"/>
      <c r="M158" s="208" t="s">
        <v>30</v>
      </c>
      <c r="N158" s="209" t="s">
        <v>45</v>
      </c>
      <c r="O158" s="42"/>
      <c r="P158" s="210">
        <f>O158*H158</f>
        <v>0</v>
      </c>
      <c r="Q158" s="210">
        <v>0</v>
      </c>
      <c r="R158" s="210">
        <f>Q158*H158</f>
        <v>0</v>
      </c>
      <c r="S158" s="210">
        <v>0</v>
      </c>
      <c r="T158" s="211">
        <f>S158*H158</f>
        <v>0</v>
      </c>
      <c r="AR158" s="24" t="s">
        <v>193</v>
      </c>
      <c r="AT158" s="24" t="s">
        <v>188</v>
      </c>
      <c r="AU158" s="24" t="s">
        <v>84</v>
      </c>
      <c r="AY158" s="24" t="s">
        <v>186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24" t="s">
        <v>82</v>
      </c>
      <c r="BK158" s="212">
        <f>ROUND(I158*H158,2)</f>
        <v>0</v>
      </c>
      <c r="BL158" s="24" t="s">
        <v>193</v>
      </c>
      <c r="BM158" s="24" t="s">
        <v>1916</v>
      </c>
    </row>
    <row r="159" spans="2:65" s="1" customFormat="1" ht="40.5">
      <c r="B159" s="41"/>
      <c r="C159" s="63"/>
      <c r="D159" s="213" t="s">
        <v>195</v>
      </c>
      <c r="E159" s="63"/>
      <c r="F159" s="214" t="s">
        <v>270</v>
      </c>
      <c r="G159" s="63"/>
      <c r="H159" s="63"/>
      <c r="I159" s="172"/>
      <c r="J159" s="63"/>
      <c r="K159" s="63"/>
      <c r="L159" s="61"/>
      <c r="M159" s="215"/>
      <c r="N159" s="42"/>
      <c r="O159" s="42"/>
      <c r="P159" s="42"/>
      <c r="Q159" s="42"/>
      <c r="R159" s="42"/>
      <c r="S159" s="42"/>
      <c r="T159" s="78"/>
      <c r="AT159" s="24" t="s">
        <v>195</v>
      </c>
      <c r="AU159" s="24" t="s">
        <v>84</v>
      </c>
    </row>
    <row r="160" spans="2:65" s="13" customFormat="1" ht="13.5">
      <c r="B160" s="227"/>
      <c r="C160" s="228"/>
      <c r="D160" s="213" t="s">
        <v>197</v>
      </c>
      <c r="E160" s="229" t="s">
        <v>30</v>
      </c>
      <c r="F160" s="230" t="s">
        <v>904</v>
      </c>
      <c r="G160" s="228"/>
      <c r="H160" s="229" t="s">
        <v>30</v>
      </c>
      <c r="I160" s="231"/>
      <c r="J160" s="228"/>
      <c r="K160" s="228"/>
      <c r="L160" s="232"/>
      <c r="M160" s="233"/>
      <c r="N160" s="234"/>
      <c r="O160" s="234"/>
      <c r="P160" s="234"/>
      <c r="Q160" s="234"/>
      <c r="R160" s="234"/>
      <c r="S160" s="234"/>
      <c r="T160" s="235"/>
      <c r="AT160" s="236" t="s">
        <v>197</v>
      </c>
      <c r="AU160" s="236" t="s">
        <v>84</v>
      </c>
      <c r="AV160" s="13" t="s">
        <v>82</v>
      </c>
      <c r="AW160" s="13" t="s">
        <v>37</v>
      </c>
      <c r="AX160" s="13" t="s">
        <v>74</v>
      </c>
      <c r="AY160" s="236" t="s">
        <v>186</v>
      </c>
    </row>
    <row r="161" spans="2:51" s="13" customFormat="1" ht="13.5">
      <c r="B161" s="227"/>
      <c r="C161" s="228"/>
      <c r="D161" s="213" t="s">
        <v>197</v>
      </c>
      <c r="E161" s="229" t="s">
        <v>30</v>
      </c>
      <c r="F161" s="230" t="s">
        <v>1886</v>
      </c>
      <c r="G161" s="228"/>
      <c r="H161" s="229" t="s">
        <v>30</v>
      </c>
      <c r="I161" s="231"/>
      <c r="J161" s="228"/>
      <c r="K161" s="228"/>
      <c r="L161" s="232"/>
      <c r="M161" s="233"/>
      <c r="N161" s="234"/>
      <c r="O161" s="234"/>
      <c r="P161" s="234"/>
      <c r="Q161" s="234"/>
      <c r="R161" s="234"/>
      <c r="S161" s="234"/>
      <c r="T161" s="235"/>
      <c r="AT161" s="236" t="s">
        <v>197</v>
      </c>
      <c r="AU161" s="236" t="s">
        <v>84</v>
      </c>
      <c r="AV161" s="13" t="s">
        <v>82</v>
      </c>
      <c r="AW161" s="13" t="s">
        <v>37</v>
      </c>
      <c r="AX161" s="13" t="s">
        <v>74</v>
      </c>
      <c r="AY161" s="236" t="s">
        <v>186</v>
      </c>
    </row>
    <row r="162" spans="2:51" s="13" customFormat="1" ht="13.5">
      <c r="B162" s="227"/>
      <c r="C162" s="228"/>
      <c r="D162" s="213" t="s">
        <v>197</v>
      </c>
      <c r="E162" s="229" t="s">
        <v>30</v>
      </c>
      <c r="F162" s="230" t="s">
        <v>1887</v>
      </c>
      <c r="G162" s="228"/>
      <c r="H162" s="229" t="s">
        <v>30</v>
      </c>
      <c r="I162" s="231"/>
      <c r="J162" s="228"/>
      <c r="K162" s="228"/>
      <c r="L162" s="232"/>
      <c r="M162" s="233"/>
      <c r="N162" s="234"/>
      <c r="O162" s="234"/>
      <c r="P162" s="234"/>
      <c r="Q162" s="234"/>
      <c r="R162" s="234"/>
      <c r="S162" s="234"/>
      <c r="T162" s="235"/>
      <c r="AT162" s="236" t="s">
        <v>197</v>
      </c>
      <c r="AU162" s="236" t="s">
        <v>84</v>
      </c>
      <c r="AV162" s="13" t="s">
        <v>82</v>
      </c>
      <c r="AW162" s="13" t="s">
        <v>37</v>
      </c>
      <c r="AX162" s="13" t="s">
        <v>74</v>
      </c>
      <c r="AY162" s="236" t="s">
        <v>186</v>
      </c>
    </row>
    <row r="163" spans="2:51" s="12" customFormat="1" ht="13.5">
      <c r="B163" s="216"/>
      <c r="C163" s="217"/>
      <c r="D163" s="213" t="s">
        <v>197</v>
      </c>
      <c r="E163" s="218" t="s">
        <v>30</v>
      </c>
      <c r="F163" s="219" t="s">
        <v>1888</v>
      </c>
      <c r="G163" s="217"/>
      <c r="H163" s="220">
        <v>169.6</v>
      </c>
      <c r="I163" s="221"/>
      <c r="J163" s="217"/>
      <c r="K163" s="217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197</v>
      </c>
      <c r="AU163" s="226" t="s">
        <v>84</v>
      </c>
      <c r="AV163" s="12" t="s">
        <v>84</v>
      </c>
      <c r="AW163" s="12" t="s">
        <v>37</v>
      </c>
      <c r="AX163" s="12" t="s">
        <v>74</v>
      </c>
      <c r="AY163" s="226" t="s">
        <v>186</v>
      </c>
    </row>
    <row r="164" spans="2:51" s="13" customFormat="1" ht="13.5">
      <c r="B164" s="227"/>
      <c r="C164" s="228"/>
      <c r="D164" s="213" t="s">
        <v>197</v>
      </c>
      <c r="E164" s="229" t="s">
        <v>30</v>
      </c>
      <c r="F164" s="230" t="s">
        <v>1889</v>
      </c>
      <c r="G164" s="228"/>
      <c r="H164" s="229" t="s">
        <v>30</v>
      </c>
      <c r="I164" s="231"/>
      <c r="J164" s="228"/>
      <c r="K164" s="228"/>
      <c r="L164" s="232"/>
      <c r="M164" s="233"/>
      <c r="N164" s="234"/>
      <c r="O164" s="234"/>
      <c r="P164" s="234"/>
      <c r="Q164" s="234"/>
      <c r="R164" s="234"/>
      <c r="S164" s="234"/>
      <c r="T164" s="235"/>
      <c r="AT164" s="236" t="s">
        <v>197</v>
      </c>
      <c r="AU164" s="236" t="s">
        <v>84</v>
      </c>
      <c r="AV164" s="13" t="s">
        <v>82</v>
      </c>
      <c r="AW164" s="13" t="s">
        <v>37</v>
      </c>
      <c r="AX164" s="13" t="s">
        <v>74</v>
      </c>
      <c r="AY164" s="236" t="s">
        <v>186</v>
      </c>
    </row>
    <row r="165" spans="2:51" s="12" customFormat="1" ht="13.5">
      <c r="B165" s="216"/>
      <c r="C165" s="217"/>
      <c r="D165" s="213" t="s">
        <v>197</v>
      </c>
      <c r="E165" s="218" t="s">
        <v>30</v>
      </c>
      <c r="F165" s="219" t="s">
        <v>1890</v>
      </c>
      <c r="G165" s="217"/>
      <c r="H165" s="220">
        <v>13.4</v>
      </c>
      <c r="I165" s="221"/>
      <c r="J165" s="217"/>
      <c r="K165" s="217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197</v>
      </c>
      <c r="AU165" s="226" t="s">
        <v>84</v>
      </c>
      <c r="AV165" s="12" t="s">
        <v>84</v>
      </c>
      <c r="AW165" s="12" t="s">
        <v>37</v>
      </c>
      <c r="AX165" s="12" t="s">
        <v>74</v>
      </c>
      <c r="AY165" s="226" t="s">
        <v>186</v>
      </c>
    </row>
    <row r="166" spans="2:51" s="13" customFormat="1" ht="13.5">
      <c r="B166" s="227"/>
      <c r="C166" s="228"/>
      <c r="D166" s="213" t="s">
        <v>197</v>
      </c>
      <c r="E166" s="229" t="s">
        <v>30</v>
      </c>
      <c r="F166" s="230" t="s">
        <v>1891</v>
      </c>
      <c r="G166" s="228"/>
      <c r="H166" s="229" t="s">
        <v>30</v>
      </c>
      <c r="I166" s="231"/>
      <c r="J166" s="228"/>
      <c r="K166" s="228"/>
      <c r="L166" s="232"/>
      <c r="M166" s="233"/>
      <c r="N166" s="234"/>
      <c r="O166" s="234"/>
      <c r="P166" s="234"/>
      <c r="Q166" s="234"/>
      <c r="R166" s="234"/>
      <c r="S166" s="234"/>
      <c r="T166" s="235"/>
      <c r="AT166" s="236" t="s">
        <v>197</v>
      </c>
      <c r="AU166" s="236" t="s">
        <v>84</v>
      </c>
      <c r="AV166" s="13" t="s">
        <v>82</v>
      </c>
      <c r="AW166" s="13" t="s">
        <v>37</v>
      </c>
      <c r="AX166" s="13" t="s">
        <v>74</v>
      </c>
      <c r="AY166" s="236" t="s">
        <v>186</v>
      </c>
    </row>
    <row r="167" spans="2:51" s="12" customFormat="1" ht="13.5">
      <c r="B167" s="216"/>
      <c r="C167" s="217"/>
      <c r="D167" s="213" t="s">
        <v>197</v>
      </c>
      <c r="E167" s="218" t="s">
        <v>30</v>
      </c>
      <c r="F167" s="219" t="s">
        <v>1892</v>
      </c>
      <c r="G167" s="217"/>
      <c r="H167" s="220">
        <v>70.400000000000006</v>
      </c>
      <c r="I167" s="221"/>
      <c r="J167" s="217"/>
      <c r="K167" s="217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197</v>
      </c>
      <c r="AU167" s="226" t="s">
        <v>84</v>
      </c>
      <c r="AV167" s="12" t="s">
        <v>84</v>
      </c>
      <c r="AW167" s="12" t="s">
        <v>37</v>
      </c>
      <c r="AX167" s="12" t="s">
        <v>74</v>
      </c>
      <c r="AY167" s="226" t="s">
        <v>186</v>
      </c>
    </row>
    <row r="168" spans="2:51" s="13" customFormat="1" ht="13.5">
      <c r="B168" s="227"/>
      <c r="C168" s="228"/>
      <c r="D168" s="213" t="s">
        <v>197</v>
      </c>
      <c r="E168" s="229" t="s">
        <v>30</v>
      </c>
      <c r="F168" s="230" t="s">
        <v>1893</v>
      </c>
      <c r="G168" s="228"/>
      <c r="H168" s="229" t="s">
        <v>30</v>
      </c>
      <c r="I168" s="231"/>
      <c r="J168" s="228"/>
      <c r="K168" s="228"/>
      <c r="L168" s="232"/>
      <c r="M168" s="233"/>
      <c r="N168" s="234"/>
      <c r="O168" s="234"/>
      <c r="P168" s="234"/>
      <c r="Q168" s="234"/>
      <c r="R168" s="234"/>
      <c r="S168" s="234"/>
      <c r="T168" s="235"/>
      <c r="AT168" s="236" t="s">
        <v>197</v>
      </c>
      <c r="AU168" s="236" t="s">
        <v>84</v>
      </c>
      <c r="AV168" s="13" t="s">
        <v>82</v>
      </c>
      <c r="AW168" s="13" t="s">
        <v>37</v>
      </c>
      <c r="AX168" s="13" t="s">
        <v>74</v>
      </c>
      <c r="AY168" s="236" t="s">
        <v>186</v>
      </c>
    </row>
    <row r="169" spans="2:51" s="12" customFormat="1" ht="13.5">
      <c r="B169" s="216"/>
      <c r="C169" s="217"/>
      <c r="D169" s="213" t="s">
        <v>197</v>
      </c>
      <c r="E169" s="218" t="s">
        <v>30</v>
      </c>
      <c r="F169" s="219" t="s">
        <v>1894</v>
      </c>
      <c r="G169" s="217"/>
      <c r="H169" s="220">
        <v>112.2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197</v>
      </c>
      <c r="AU169" s="226" t="s">
        <v>84</v>
      </c>
      <c r="AV169" s="12" t="s">
        <v>84</v>
      </c>
      <c r="AW169" s="12" t="s">
        <v>37</v>
      </c>
      <c r="AX169" s="12" t="s">
        <v>74</v>
      </c>
      <c r="AY169" s="226" t="s">
        <v>186</v>
      </c>
    </row>
    <row r="170" spans="2:51" s="13" customFormat="1" ht="13.5">
      <c r="B170" s="227"/>
      <c r="C170" s="228"/>
      <c r="D170" s="213" t="s">
        <v>197</v>
      </c>
      <c r="E170" s="229" t="s">
        <v>30</v>
      </c>
      <c r="F170" s="230" t="s">
        <v>1917</v>
      </c>
      <c r="G170" s="228"/>
      <c r="H170" s="229" t="s">
        <v>30</v>
      </c>
      <c r="I170" s="231"/>
      <c r="J170" s="228"/>
      <c r="K170" s="228"/>
      <c r="L170" s="232"/>
      <c r="M170" s="233"/>
      <c r="N170" s="234"/>
      <c r="O170" s="234"/>
      <c r="P170" s="234"/>
      <c r="Q170" s="234"/>
      <c r="R170" s="234"/>
      <c r="S170" s="234"/>
      <c r="T170" s="235"/>
      <c r="AT170" s="236" t="s">
        <v>197</v>
      </c>
      <c r="AU170" s="236" t="s">
        <v>84</v>
      </c>
      <c r="AV170" s="13" t="s">
        <v>82</v>
      </c>
      <c r="AW170" s="13" t="s">
        <v>37</v>
      </c>
      <c r="AX170" s="13" t="s">
        <v>74</v>
      </c>
      <c r="AY170" s="236" t="s">
        <v>186</v>
      </c>
    </row>
    <row r="171" spans="2:51" s="13" customFormat="1" ht="13.5">
      <c r="B171" s="227"/>
      <c r="C171" s="228"/>
      <c r="D171" s="213" t="s">
        <v>197</v>
      </c>
      <c r="E171" s="229" t="s">
        <v>30</v>
      </c>
      <c r="F171" s="230" t="s">
        <v>272</v>
      </c>
      <c r="G171" s="228"/>
      <c r="H171" s="229" t="s">
        <v>30</v>
      </c>
      <c r="I171" s="231"/>
      <c r="J171" s="228"/>
      <c r="K171" s="228"/>
      <c r="L171" s="232"/>
      <c r="M171" s="233"/>
      <c r="N171" s="234"/>
      <c r="O171" s="234"/>
      <c r="P171" s="234"/>
      <c r="Q171" s="234"/>
      <c r="R171" s="234"/>
      <c r="S171" s="234"/>
      <c r="T171" s="235"/>
      <c r="AT171" s="236" t="s">
        <v>197</v>
      </c>
      <c r="AU171" s="236" t="s">
        <v>84</v>
      </c>
      <c r="AV171" s="13" t="s">
        <v>82</v>
      </c>
      <c r="AW171" s="13" t="s">
        <v>37</v>
      </c>
      <c r="AX171" s="13" t="s">
        <v>74</v>
      </c>
      <c r="AY171" s="236" t="s">
        <v>186</v>
      </c>
    </row>
    <row r="172" spans="2:51" s="12" customFormat="1" ht="13.5">
      <c r="B172" s="216"/>
      <c r="C172" s="217"/>
      <c r="D172" s="213" t="s">
        <v>197</v>
      </c>
      <c r="E172" s="218" t="s">
        <v>30</v>
      </c>
      <c r="F172" s="219" t="s">
        <v>1918</v>
      </c>
      <c r="G172" s="217"/>
      <c r="H172" s="220">
        <v>530.70000000000005</v>
      </c>
      <c r="I172" s="221"/>
      <c r="J172" s="217"/>
      <c r="K172" s="217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197</v>
      </c>
      <c r="AU172" s="226" t="s">
        <v>84</v>
      </c>
      <c r="AV172" s="12" t="s">
        <v>84</v>
      </c>
      <c r="AW172" s="12" t="s">
        <v>37</v>
      </c>
      <c r="AX172" s="12" t="s">
        <v>74</v>
      </c>
      <c r="AY172" s="226" t="s">
        <v>186</v>
      </c>
    </row>
    <row r="173" spans="2:51" s="12" customFormat="1" ht="13.5">
      <c r="B173" s="216"/>
      <c r="C173" s="217"/>
      <c r="D173" s="213" t="s">
        <v>197</v>
      </c>
      <c r="E173" s="218" t="s">
        <v>30</v>
      </c>
      <c r="F173" s="219" t="s">
        <v>1919</v>
      </c>
      <c r="G173" s="217"/>
      <c r="H173" s="220">
        <v>302.5</v>
      </c>
      <c r="I173" s="221"/>
      <c r="J173" s="217"/>
      <c r="K173" s="217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197</v>
      </c>
      <c r="AU173" s="226" t="s">
        <v>84</v>
      </c>
      <c r="AV173" s="12" t="s">
        <v>84</v>
      </c>
      <c r="AW173" s="12" t="s">
        <v>37</v>
      </c>
      <c r="AX173" s="12" t="s">
        <v>74</v>
      </c>
      <c r="AY173" s="226" t="s">
        <v>186</v>
      </c>
    </row>
    <row r="174" spans="2:51" s="13" customFormat="1" ht="13.5">
      <c r="B174" s="227"/>
      <c r="C174" s="228"/>
      <c r="D174" s="213" t="s">
        <v>197</v>
      </c>
      <c r="E174" s="229" t="s">
        <v>30</v>
      </c>
      <c r="F174" s="230" t="s">
        <v>1893</v>
      </c>
      <c r="G174" s="228"/>
      <c r="H174" s="229" t="s">
        <v>30</v>
      </c>
      <c r="I174" s="231"/>
      <c r="J174" s="228"/>
      <c r="K174" s="228"/>
      <c r="L174" s="232"/>
      <c r="M174" s="233"/>
      <c r="N174" s="234"/>
      <c r="O174" s="234"/>
      <c r="P174" s="234"/>
      <c r="Q174" s="234"/>
      <c r="R174" s="234"/>
      <c r="S174" s="234"/>
      <c r="T174" s="235"/>
      <c r="AT174" s="236" t="s">
        <v>197</v>
      </c>
      <c r="AU174" s="236" t="s">
        <v>84</v>
      </c>
      <c r="AV174" s="13" t="s">
        <v>82</v>
      </c>
      <c r="AW174" s="13" t="s">
        <v>37</v>
      </c>
      <c r="AX174" s="13" t="s">
        <v>74</v>
      </c>
      <c r="AY174" s="236" t="s">
        <v>186</v>
      </c>
    </row>
    <row r="175" spans="2:51" s="12" customFormat="1" ht="13.5">
      <c r="B175" s="216"/>
      <c r="C175" s="217"/>
      <c r="D175" s="213" t="s">
        <v>197</v>
      </c>
      <c r="E175" s="218" t="s">
        <v>30</v>
      </c>
      <c r="F175" s="219" t="s">
        <v>1920</v>
      </c>
      <c r="G175" s="217"/>
      <c r="H175" s="220">
        <v>84.15</v>
      </c>
      <c r="I175" s="221"/>
      <c r="J175" s="217"/>
      <c r="K175" s="217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197</v>
      </c>
      <c r="AU175" s="226" t="s">
        <v>84</v>
      </c>
      <c r="AV175" s="12" t="s">
        <v>84</v>
      </c>
      <c r="AW175" s="12" t="s">
        <v>37</v>
      </c>
      <c r="AX175" s="12" t="s">
        <v>74</v>
      </c>
      <c r="AY175" s="226" t="s">
        <v>186</v>
      </c>
    </row>
    <row r="176" spans="2:51" s="13" customFormat="1" ht="13.5">
      <c r="B176" s="227"/>
      <c r="C176" s="228"/>
      <c r="D176" s="213" t="s">
        <v>197</v>
      </c>
      <c r="E176" s="229" t="s">
        <v>30</v>
      </c>
      <c r="F176" s="230" t="s">
        <v>1921</v>
      </c>
      <c r="G176" s="228"/>
      <c r="H176" s="229" t="s">
        <v>30</v>
      </c>
      <c r="I176" s="231"/>
      <c r="J176" s="228"/>
      <c r="K176" s="228"/>
      <c r="L176" s="232"/>
      <c r="M176" s="233"/>
      <c r="N176" s="234"/>
      <c r="O176" s="234"/>
      <c r="P176" s="234"/>
      <c r="Q176" s="234"/>
      <c r="R176" s="234"/>
      <c r="S176" s="234"/>
      <c r="T176" s="235"/>
      <c r="AT176" s="236" t="s">
        <v>197</v>
      </c>
      <c r="AU176" s="236" t="s">
        <v>84</v>
      </c>
      <c r="AV176" s="13" t="s">
        <v>82</v>
      </c>
      <c r="AW176" s="13" t="s">
        <v>37</v>
      </c>
      <c r="AX176" s="13" t="s">
        <v>74</v>
      </c>
      <c r="AY176" s="236" t="s">
        <v>186</v>
      </c>
    </row>
    <row r="177" spans="2:51" s="12" customFormat="1" ht="13.5">
      <c r="B177" s="216"/>
      <c r="C177" s="217"/>
      <c r="D177" s="213" t="s">
        <v>197</v>
      </c>
      <c r="E177" s="218" t="s">
        <v>30</v>
      </c>
      <c r="F177" s="219" t="s">
        <v>1922</v>
      </c>
      <c r="G177" s="217"/>
      <c r="H177" s="220">
        <v>57</v>
      </c>
      <c r="I177" s="221"/>
      <c r="J177" s="217"/>
      <c r="K177" s="217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197</v>
      </c>
      <c r="AU177" s="226" t="s">
        <v>84</v>
      </c>
      <c r="AV177" s="12" t="s">
        <v>84</v>
      </c>
      <c r="AW177" s="12" t="s">
        <v>37</v>
      </c>
      <c r="AX177" s="12" t="s">
        <v>74</v>
      </c>
      <c r="AY177" s="226" t="s">
        <v>186</v>
      </c>
    </row>
    <row r="178" spans="2:51" s="13" customFormat="1" ht="13.5">
      <c r="B178" s="227"/>
      <c r="C178" s="228"/>
      <c r="D178" s="213" t="s">
        <v>197</v>
      </c>
      <c r="E178" s="229" t="s">
        <v>30</v>
      </c>
      <c r="F178" s="230" t="s">
        <v>1893</v>
      </c>
      <c r="G178" s="228"/>
      <c r="H178" s="229" t="s">
        <v>30</v>
      </c>
      <c r="I178" s="231"/>
      <c r="J178" s="228"/>
      <c r="K178" s="228"/>
      <c r="L178" s="232"/>
      <c r="M178" s="233"/>
      <c r="N178" s="234"/>
      <c r="O178" s="234"/>
      <c r="P178" s="234"/>
      <c r="Q178" s="234"/>
      <c r="R178" s="234"/>
      <c r="S178" s="234"/>
      <c r="T178" s="235"/>
      <c r="AT178" s="236" t="s">
        <v>197</v>
      </c>
      <c r="AU178" s="236" t="s">
        <v>84</v>
      </c>
      <c r="AV178" s="13" t="s">
        <v>82</v>
      </c>
      <c r="AW178" s="13" t="s">
        <v>37</v>
      </c>
      <c r="AX178" s="13" t="s">
        <v>74</v>
      </c>
      <c r="AY178" s="236" t="s">
        <v>186</v>
      </c>
    </row>
    <row r="179" spans="2:51" s="12" customFormat="1" ht="13.5">
      <c r="B179" s="216"/>
      <c r="C179" s="217"/>
      <c r="D179" s="213" t="s">
        <v>197</v>
      </c>
      <c r="E179" s="218" t="s">
        <v>30</v>
      </c>
      <c r="F179" s="219" t="s">
        <v>1920</v>
      </c>
      <c r="G179" s="217"/>
      <c r="H179" s="220">
        <v>84.15</v>
      </c>
      <c r="I179" s="221"/>
      <c r="J179" s="217"/>
      <c r="K179" s="217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197</v>
      </c>
      <c r="AU179" s="226" t="s">
        <v>84</v>
      </c>
      <c r="AV179" s="12" t="s">
        <v>84</v>
      </c>
      <c r="AW179" s="12" t="s">
        <v>37</v>
      </c>
      <c r="AX179" s="12" t="s">
        <v>74</v>
      </c>
      <c r="AY179" s="226" t="s">
        <v>186</v>
      </c>
    </row>
    <row r="180" spans="2:51" s="12" customFormat="1" ht="13.5">
      <c r="B180" s="216"/>
      <c r="C180" s="217"/>
      <c r="D180" s="213" t="s">
        <v>197</v>
      </c>
      <c r="E180" s="218" t="s">
        <v>30</v>
      </c>
      <c r="F180" s="219" t="s">
        <v>1923</v>
      </c>
      <c r="G180" s="217"/>
      <c r="H180" s="220">
        <v>176</v>
      </c>
      <c r="I180" s="221"/>
      <c r="J180" s="217"/>
      <c r="K180" s="217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197</v>
      </c>
      <c r="AU180" s="226" t="s">
        <v>84</v>
      </c>
      <c r="AV180" s="12" t="s">
        <v>84</v>
      </c>
      <c r="AW180" s="12" t="s">
        <v>37</v>
      </c>
      <c r="AX180" s="12" t="s">
        <v>74</v>
      </c>
      <c r="AY180" s="226" t="s">
        <v>186</v>
      </c>
    </row>
    <row r="181" spans="2:51" s="13" customFormat="1" ht="27">
      <c r="B181" s="227"/>
      <c r="C181" s="228"/>
      <c r="D181" s="213" t="s">
        <v>197</v>
      </c>
      <c r="E181" s="229" t="s">
        <v>30</v>
      </c>
      <c r="F181" s="230" t="s">
        <v>274</v>
      </c>
      <c r="G181" s="228"/>
      <c r="H181" s="229" t="s">
        <v>30</v>
      </c>
      <c r="I181" s="231"/>
      <c r="J181" s="228"/>
      <c r="K181" s="228"/>
      <c r="L181" s="232"/>
      <c r="M181" s="233"/>
      <c r="N181" s="234"/>
      <c r="O181" s="234"/>
      <c r="P181" s="234"/>
      <c r="Q181" s="234"/>
      <c r="R181" s="234"/>
      <c r="S181" s="234"/>
      <c r="T181" s="235"/>
      <c r="AT181" s="236" t="s">
        <v>197</v>
      </c>
      <c r="AU181" s="236" t="s">
        <v>84</v>
      </c>
      <c r="AV181" s="13" t="s">
        <v>82</v>
      </c>
      <c r="AW181" s="13" t="s">
        <v>37</v>
      </c>
      <c r="AX181" s="13" t="s">
        <v>74</v>
      </c>
      <c r="AY181" s="236" t="s">
        <v>186</v>
      </c>
    </row>
    <row r="182" spans="2:51" s="13" customFormat="1" ht="13.5">
      <c r="B182" s="227"/>
      <c r="C182" s="228"/>
      <c r="D182" s="213" t="s">
        <v>197</v>
      </c>
      <c r="E182" s="229" t="s">
        <v>30</v>
      </c>
      <c r="F182" s="230" t="s">
        <v>911</v>
      </c>
      <c r="G182" s="228"/>
      <c r="H182" s="229" t="s">
        <v>30</v>
      </c>
      <c r="I182" s="231"/>
      <c r="J182" s="228"/>
      <c r="K182" s="228"/>
      <c r="L182" s="232"/>
      <c r="M182" s="233"/>
      <c r="N182" s="234"/>
      <c r="O182" s="234"/>
      <c r="P182" s="234"/>
      <c r="Q182" s="234"/>
      <c r="R182" s="234"/>
      <c r="S182" s="234"/>
      <c r="T182" s="235"/>
      <c r="AT182" s="236" t="s">
        <v>197</v>
      </c>
      <c r="AU182" s="236" t="s">
        <v>84</v>
      </c>
      <c r="AV182" s="13" t="s">
        <v>82</v>
      </c>
      <c r="AW182" s="13" t="s">
        <v>37</v>
      </c>
      <c r="AX182" s="13" t="s">
        <v>74</v>
      </c>
      <c r="AY182" s="236" t="s">
        <v>186</v>
      </c>
    </row>
    <row r="183" spans="2:51" s="12" customFormat="1" ht="13.5">
      <c r="B183" s="216"/>
      <c r="C183" s="217"/>
      <c r="D183" s="213" t="s">
        <v>197</v>
      </c>
      <c r="E183" s="218" t="s">
        <v>30</v>
      </c>
      <c r="F183" s="219" t="s">
        <v>1924</v>
      </c>
      <c r="G183" s="217"/>
      <c r="H183" s="220">
        <v>94.022999999999996</v>
      </c>
      <c r="I183" s="221"/>
      <c r="J183" s="217"/>
      <c r="K183" s="217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197</v>
      </c>
      <c r="AU183" s="226" t="s">
        <v>84</v>
      </c>
      <c r="AV183" s="12" t="s">
        <v>84</v>
      </c>
      <c r="AW183" s="12" t="s">
        <v>37</v>
      </c>
      <c r="AX183" s="12" t="s">
        <v>74</v>
      </c>
      <c r="AY183" s="226" t="s">
        <v>186</v>
      </c>
    </row>
    <row r="184" spans="2:51" s="13" customFormat="1" ht="13.5">
      <c r="B184" s="227"/>
      <c r="C184" s="228"/>
      <c r="D184" s="213" t="s">
        <v>197</v>
      </c>
      <c r="E184" s="229" t="s">
        <v>30</v>
      </c>
      <c r="F184" s="230" t="s">
        <v>1925</v>
      </c>
      <c r="G184" s="228"/>
      <c r="H184" s="229" t="s">
        <v>30</v>
      </c>
      <c r="I184" s="231"/>
      <c r="J184" s="228"/>
      <c r="K184" s="228"/>
      <c r="L184" s="232"/>
      <c r="M184" s="233"/>
      <c r="N184" s="234"/>
      <c r="O184" s="234"/>
      <c r="P184" s="234"/>
      <c r="Q184" s="234"/>
      <c r="R184" s="234"/>
      <c r="S184" s="234"/>
      <c r="T184" s="235"/>
      <c r="AT184" s="236" t="s">
        <v>197</v>
      </c>
      <c r="AU184" s="236" t="s">
        <v>84</v>
      </c>
      <c r="AV184" s="13" t="s">
        <v>82</v>
      </c>
      <c r="AW184" s="13" t="s">
        <v>37</v>
      </c>
      <c r="AX184" s="13" t="s">
        <v>74</v>
      </c>
      <c r="AY184" s="236" t="s">
        <v>186</v>
      </c>
    </row>
    <row r="185" spans="2:51" s="12" customFormat="1" ht="13.5">
      <c r="B185" s="216"/>
      <c r="C185" s="217"/>
      <c r="D185" s="213" t="s">
        <v>197</v>
      </c>
      <c r="E185" s="218" t="s">
        <v>30</v>
      </c>
      <c r="F185" s="219" t="s">
        <v>1926</v>
      </c>
      <c r="G185" s="217"/>
      <c r="H185" s="220">
        <v>282</v>
      </c>
      <c r="I185" s="221"/>
      <c r="J185" s="217"/>
      <c r="K185" s="217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197</v>
      </c>
      <c r="AU185" s="226" t="s">
        <v>84</v>
      </c>
      <c r="AV185" s="12" t="s">
        <v>84</v>
      </c>
      <c r="AW185" s="12" t="s">
        <v>37</v>
      </c>
      <c r="AX185" s="12" t="s">
        <v>74</v>
      </c>
      <c r="AY185" s="226" t="s">
        <v>186</v>
      </c>
    </row>
    <row r="186" spans="2:51" s="13" customFormat="1" ht="13.5">
      <c r="B186" s="227"/>
      <c r="C186" s="228"/>
      <c r="D186" s="213" t="s">
        <v>197</v>
      </c>
      <c r="E186" s="229" t="s">
        <v>30</v>
      </c>
      <c r="F186" s="230" t="s">
        <v>1927</v>
      </c>
      <c r="G186" s="228"/>
      <c r="H186" s="229" t="s">
        <v>30</v>
      </c>
      <c r="I186" s="231"/>
      <c r="J186" s="228"/>
      <c r="K186" s="228"/>
      <c r="L186" s="232"/>
      <c r="M186" s="233"/>
      <c r="N186" s="234"/>
      <c r="O186" s="234"/>
      <c r="P186" s="234"/>
      <c r="Q186" s="234"/>
      <c r="R186" s="234"/>
      <c r="S186" s="234"/>
      <c r="T186" s="235"/>
      <c r="AT186" s="236" t="s">
        <v>197</v>
      </c>
      <c r="AU186" s="236" t="s">
        <v>84</v>
      </c>
      <c r="AV186" s="13" t="s">
        <v>82</v>
      </c>
      <c r="AW186" s="13" t="s">
        <v>37</v>
      </c>
      <c r="AX186" s="13" t="s">
        <v>74</v>
      </c>
      <c r="AY186" s="236" t="s">
        <v>186</v>
      </c>
    </row>
    <row r="187" spans="2:51" s="12" customFormat="1" ht="13.5">
      <c r="B187" s="216"/>
      <c r="C187" s="217"/>
      <c r="D187" s="213" t="s">
        <v>197</v>
      </c>
      <c r="E187" s="218" t="s">
        <v>30</v>
      </c>
      <c r="F187" s="219" t="s">
        <v>1928</v>
      </c>
      <c r="G187" s="217"/>
      <c r="H187" s="220">
        <v>0.6</v>
      </c>
      <c r="I187" s="221"/>
      <c r="J187" s="217"/>
      <c r="K187" s="217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197</v>
      </c>
      <c r="AU187" s="226" t="s">
        <v>84</v>
      </c>
      <c r="AV187" s="12" t="s">
        <v>84</v>
      </c>
      <c r="AW187" s="12" t="s">
        <v>37</v>
      </c>
      <c r="AX187" s="12" t="s">
        <v>74</v>
      </c>
      <c r="AY187" s="226" t="s">
        <v>186</v>
      </c>
    </row>
    <row r="188" spans="2:51" s="13" customFormat="1" ht="13.5">
      <c r="B188" s="227"/>
      <c r="C188" s="228"/>
      <c r="D188" s="213" t="s">
        <v>197</v>
      </c>
      <c r="E188" s="229" t="s">
        <v>30</v>
      </c>
      <c r="F188" s="230" t="s">
        <v>1889</v>
      </c>
      <c r="G188" s="228"/>
      <c r="H188" s="229" t="s">
        <v>30</v>
      </c>
      <c r="I188" s="231"/>
      <c r="J188" s="228"/>
      <c r="K188" s="228"/>
      <c r="L188" s="232"/>
      <c r="M188" s="233"/>
      <c r="N188" s="234"/>
      <c r="O188" s="234"/>
      <c r="P188" s="234"/>
      <c r="Q188" s="234"/>
      <c r="R188" s="234"/>
      <c r="S188" s="234"/>
      <c r="T188" s="235"/>
      <c r="AT188" s="236" t="s">
        <v>197</v>
      </c>
      <c r="AU188" s="236" t="s">
        <v>84</v>
      </c>
      <c r="AV188" s="13" t="s">
        <v>82</v>
      </c>
      <c r="AW188" s="13" t="s">
        <v>37</v>
      </c>
      <c r="AX188" s="13" t="s">
        <v>74</v>
      </c>
      <c r="AY188" s="236" t="s">
        <v>186</v>
      </c>
    </row>
    <row r="189" spans="2:51" s="12" customFormat="1" ht="13.5">
      <c r="B189" s="216"/>
      <c r="C189" s="217"/>
      <c r="D189" s="213" t="s">
        <v>197</v>
      </c>
      <c r="E189" s="218" t="s">
        <v>30</v>
      </c>
      <c r="F189" s="219" t="s">
        <v>1929</v>
      </c>
      <c r="G189" s="217"/>
      <c r="H189" s="220">
        <v>13.4</v>
      </c>
      <c r="I189" s="221"/>
      <c r="J189" s="217"/>
      <c r="K189" s="217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197</v>
      </c>
      <c r="AU189" s="226" t="s">
        <v>84</v>
      </c>
      <c r="AV189" s="12" t="s">
        <v>84</v>
      </c>
      <c r="AW189" s="12" t="s">
        <v>37</v>
      </c>
      <c r="AX189" s="12" t="s">
        <v>74</v>
      </c>
      <c r="AY189" s="226" t="s">
        <v>186</v>
      </c>
    </row>
    <row r="190" spans="2:51" s="13" customFormat="1" ht="13.5">
      <c r="B190" s="227"/>
      <c r="C190" s="228"/>
      <c r="D190" s="213" t="s">
        <v>197</v>
      </c>
      <c r="E190" s="229" t="s">
        <v>30</v>
      </c>
      <c r="F190" s="230" t="s">
        <v>1891</v>
      </c>
      <c r="G190" s="228"/>
      <c r="H190" s="229" t="s">
        <v>30</v>
      </c>
      <c r="I190" s="231"/>
      <c r="J190" s="228"/>
      <c r="K190" s="228"/>
      <c r="L190" s="232"/>
      <c r="M190" s="233"/>
      <c r="N190" s="234"/>
      <c r="O190" s="234"/>
      <c r="P190" s="234"/>
      <c r="Q190" s="234"/>
      <c r="R190" s="234"/>
      <c r="S190" s="234"/>
      <c r="T190" s="235"/>
      <c r="AT190" s="236" t="s">
        <v>197</v>
      </c>
      <c r="AU190" s="236" t="s">
        <v>84</v>
      </c>
      <c r="AV190" s="13" t="s">
        <v>82</v>
      </c>
      <c r="AW190" s="13" t="s">
        <v>37</v>
      </c>
      <c r="AX190" s="13" t="s">
        <v>74</v>
      </c>
      <c r="AY190" s="236" t="s">
        <v>186</v>
      </c>
    </row>
    <row r="191" spans="2:51" s="12" customFormat="1" ht="13.5">
      <c r="B191" s="216"/>
      <c r="C191" s="217"/>
      <c r="D191" s="213" t="s">
        <v>197</v>
      </c>
      <c r="E191" s="218" t="s">
        <v>30</v>
      </c>
      <c r="F191" s="219" t="s">
        <v>1930</v>
      </c>
      <c r="G191" s="217"/>
      <c r="H191" s="220">
        <v>2.8</v>
      </c>
      <c r="I191" s="221"/>
      <c r="J191" s="217"/>
      <c r="K191" s="217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197</v>
      </c>
      <c r="AU191" s="226" t="s">
        <v>84</v>
      </c>
      <c r="AV191" s="12" t="s">
        <v>84</v>
      </c>
      <c r="AW191" s="12" t="s">
        <v>37</v>
      </c>
      <c r="AX191" s="12" t="s">
        <v>74</v>
      </c>
      <c r="AY191" s="226" t="s">
        <v>186</v>
      </c>
    </row>
    <row r="192" spans="2:51" s="12" customFormat="1" ht="13.5">
      <c r="B192" s="216"/>
      <c r="C192" s="217"/>
      <c r="D192" s="213" t="s">
        <v>197</v>
      </c>
      <c r="E192" s="218" t="s">
        <v>30</v>
      </c>
      <c r="F192" s="219" t="s">
        <v>1931</v>
      </c>
      <c r="G192" s="217"/>
      <c r="H192" s="220">
        <v>17</v>
      </c>
      <c r="I192" s="221"/>
      <c r="J192" s="217"/>
      <c r="K192" s="217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197</v>
      </c>
      <c r="AU192" s="226" t="s">
        <v>84</v>
      </c>
      <c r="AV192" s="12" t="s">
        <v>84</v>
      </c>
      <c r="AW192" s="12" t="s">
        <v>37</v>
      </c>
      <c r="AX192" s="12" t="s">
        <v>74</v>
      </c>
      <c r="AY192" s="226" t="s">
        <v>186</v>
      </c>
    </row>
    <row r="193" spans="2:65" s="13" customFormat="1" ht="13.5">
      <c r="B193" s="227"/>
      <c r="C193" s="228"/>
      <c r="D193" s="213" t="s">
        <v>197</v>
      </c>
      <c r="E193" s="229" t="s">
        <v>30</v>
      </c>
      <c r="F193" s="230" t="s">
        <v>1891</v>
      </c>
      <c r="G193" s="228"/>
      <c r="H193" s="229" t="s">
        <v>30</v>
      </c>
      <c r="I193" s="231"/>
      <c r="J193" s="228"/>
      <c r="K193" s="228"/>
      <c r="L193" s="232"/>
      <c r="M193" s="233"/>
      <c r="N193" s="234"/>
      <c r="O193" s="234"/>
      <c r="P193" s="234"/>
      <c r="Q193" s="234"/>
      <c r="R193" s="234"/>
      <c r="S193" s="234"/>
      <c r="T193" s="235"/>
      <c r="AT193" s="236" t="s">
        <v>197</v>
      </c>
      <c r="AU193" s="236" t="s">
        <v>84</v>
      </c>
      <c r="AV193" s="13" t="s">
        <v>82</v>
      </c>
      <c r="AW193" s="13" t="s">
        <v>37</v>
      </c>
      <c r="AX193" s="13" t="s">
        <v>74</v>
      </c>
      <c r="AY193" s="236" t="s">
        <v>186</v>
      </c>
    </row>
    <row r="194" spans="2:65" s="12" customFormat="1" ht="13.5">
      <c r="B194" s="216"/>
      <c r="C194" s="217"/>
      <c r="D194" s="213" t="s">
        <v>197</v>
      </c>
      <c r="E194" s="218" t="s">
        <v>30</v>
      </c>
      <c r="F194" s="219" t="s">
        <v>1932</v>
      </c>
      <c r="G194" s="217"/>
      <c r="H194" s="220">
        <v>160.4</v>
      </c>
      <c r="I194" s="221"/>
      <c r="J194" s="217"/>
      <c r="K194" s="217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197</v>
      </c>
      <c r="AU194" s="226" t="s">
        <v>84</v>
      </c>
      <c r="AV194" s="12" t="s">
        <v>84</v>
      </c>
      <c r="AW194" s="12" t="s">
        <v>37</v>
      </c>
      <c r="AX194" s="12" t="s">
        <v>74</v>
      </c>
      <c r="AY194" s="226" t="s">
        <v>186</v>
      </c>
    </row>
    <row r="195" spans="2:65" s="13" customFormat="1" ht="13.5">
      <c r="B195" s="227"/>
      <c r="C195" s="228"/>
      <c r="D195" s="213" t="s">
        <v>197</v>
      </c>
      <c r="E195" s="229" t="s">
        <v>30</v>
      </c>
      <c r="F195" s="230" t="s">
        <v>1889</v>
      </c>
      <c r="G195" s="228"/>
      <c r="H195" s="229" t="s">
        <v>30</v>
      </c>
      <c r="I195" s="231"/>
      <c r="J195" s="228"/>
      <c r="K195" s="228"/>
      <c r="L195" s="232"/>
      <c r="M195" s="233"/>
      <c r="N195" s="234"/>
      <c r="O195" s="234"/>
      <c r="P195" s="234"/>
      <c r="Q195" s="234"/>
      <c r="R195" s="234"/>
      <c r="S195" s="234"/>
      <c r="T195" s="235"/>
      <c r="AT195" s="236" t="s">
        <v>197</v>
      </c>
      <c r="AU195" s="236" t="s">
        <v>84</v>
      </c>
      <c r="AV195" s="13" t="s">
        <v>82</v>
      </c>
      <c r="AW195" s="13" t="s">
        <v>37</v>
      </c>
      <c r="AX195" s="13" t="s">
        <v>74</v>
      </c>
      <c r="AY195" s="236" t="s">
        <v>186</v>
      </c>
    </row>
    <row r="196" spans="2:65" s="12" customFormat="1" ht="13.5">
      <c r="B196" s="216"/>
      <c r="C196" s="217"/>
      <c r="D196" s="213" t="s">
        <v>197</v>
      </c>
      <c r="E196" s="218" t="s">
        <v>30</v>
      </c>
      <c r="F196" s="219" t="s">
        <v>1933</v>
      </c>
      <c r="G196" s="217"/>
      <c r="H196" s="220">
        <v>20.100000000000001</v>
      </c>
      <c r="I196" s="221"/>
      <c r="J196" s="217"/>
      <c r="K196" s="217"/>
      <c r="L196" s="222"/>
      <c r="M196" s="223"/>
      <c r="N196" s="224"/>
      <c r="O196" s="224"/>
      <c r="P196" s="224"/>
      <c r="Q196" s="224"/>
      <c r="R196" s="224"/>
      <c r="S196" s="224"/>
      <c r="T196" s="225"/>
      <c r="AT196" s="226" t="s">
        <v>197</v>
      </c>
      <c r="AU196" s="226" t="s">
        <v>84</v>
      </c>
      <c r="AV196" s="12" t="s">
        <v>84</v>
      </c>
      <c r="AW196" s="12" t="s">
        <v>37</v>
      </c>
      <c r="AX196" s="12" t="s">
        <v>74</v>
      </c>
      <c r="AY196" s="226" t="s">
        <v>186</v>
      </c>
    </row>
    <row r="197" spans="2:65" s="12" customFormat="1" ht="13.5">
      <c r="B197" s="216"/>
      <c r="C197" s="217"/>
      <c r="D197" s="213" t="s">
        <v>197</v>
      </c>
      <c r="E197" s="218" t="s">
        <v>30</v>
      </c>
      <c r="F197" s="219" t="s">
        <v>1934</v>
      </c>
      <c r="G197" s="217"/>
      <c r="H197" s="220">
        <v>4.2</v>
      </c>
      <c r="I197" s="221"/>
      <c r="J197" s="217"/>
      <c r="K197" s="217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197</v>
      </c>
      <c r="AU197" s="226" t="s">
        <v>84</v>
      </c>
      <c r="AV197" s="12" t="s">
        <v>84</v>
      </c>
      <c r="AW197" s="12" t="s">
        <v>37</v>
      </c>
      <c r="AX197" s="12" t="s">
        <v>74</v>
      </c>
      <c r="AY197" s="226" t="s">
        <v>186</v>
      </c>
    </row>
    <row r="198" spans="2:65" s="12" customFormat="1" ht="13.5">
      <c r="B198" s="216"/>
      <c r="C198" s="217"/>
      <c r="D198" s="213" t="s">
        <v>197</v>
      </c>
      <c r="E198" s="218" t="s">
        <v>30</v>
      </c>
      <c r="F198" s="219" t="s">
        <v>1935</v>
      </c>
      <c r="G198" s="217"/>
      <c r="H198" s="220">
        <v>25.5</v>
      </c>
      <c r="I198" s="221"/>
      <c r="J198" s="217"/>
      <c r="K198" s="217"/>
      <c r="L198" s="222"/>
      <c r="M198" s="223"/>
      <c r="N198" s="224"/>
      <c r="O198" s="224"/>
      <c r="P198" s="224"/>
      <c r="Q198" s="224"/>
      <c r="R198" s="224"/>
      <c r="S198" s="224"/>
      <c r="T198" s="225"/>
      <c r="AT198" s="226" t="s">
        <v>197</v>
      </c>
      <c r="AU198" s="226" t="s">
        <v>84</v>
      </c>
      <c r="AV198" s="12" t="s">
        <v>84</v>
      </c>
      <c r="AW198" s="12" t="s">
        <v>37</v>
      </c>
      <c r="AX198" s="12" t="s">
        <v>74</v>
      </c>
      <c r="AY198" s="226" t="s">
        <v>186</v>
      </c>
    </row>
    <row r="199" spans="2:65" s="13" customFormat="1" ht="13.5">
      <c r="B199" s="227"/>
      <c r="C199" s="228"/>
      <c r="D199" s="213" t="s">
        <v>197</v>
      </c>
      <c r="E199" s="229" t="s">
        <v>30</v>
      </c>
      <c r="F199" s="230" t="s">
        <v>1936</v>
      </c>
      <c r="G199" s="228"/>
      <c r="H199" s="229" t="s">
        <v>30</v>
      </c>
      <c r="I199" s="231"/>
      <c r="J199" s="228"/>
      <c r="K199" s="228"/>
      <c r="L199" s="232"/>
      <c r="M199" s="233"/>
      <c r="N199" s="234"/>
      <c r="O199" s="234"/>
      <c r="P199" s="234"/>
      <c r="Q199" s="234"/>
      <c r="R199" s="234"/>
      <c r="S199" s="234"/>
      <c r="T199" s="235"/>
      <c r="AT199" s="236" t="s">
        <v>197</v>
      </c>
      <c r="AU199" s="236" t="s">
        <v>84</v>
      </c>
      <c r="AV199" s="13" t="s">
        <v>82</v>
      </c>
      <c r="AW199" s="13" t="s">
        <v>37</v>
      </c>
      <c r="AX199" s="13" t="s">
        <v>74</v>
      </c>
      <c r="AY199" s="236" t="s">
        <v>186</v>
      </c>
    </row>
    <row r="200" spans="2:65" s="12" customFormat="1" ht="13.5">
      <c r="B200" s="216"/>
      <c r="C200" s="217"/>
      <c r="D200" s="213" t="s">
        <v>197</v>
      </c>
      <c r="E200" s="218" t="s">
        <v>30</v>
      </c>
      <c r="F200" s="219" t="s">
        <v>1937</v>
      </c>
      <c r="G200" s="217"/>
      <c r="H200" s="220">
        <v>64.16</v>
      </c>
      <c r="I200" s="221"/>
      <c r="J200" s="217"/>
      <c r="K200" s="217"/>
      <c r="L200" s="222"/>
      <c r="M200" s="223"/>
      <c r="N200" s="224"/>
      <c r="O200" s="224"/>
      <c r="P200" s="224"/>
      <c r="Q200" s="224"/>
      <c r="R200" s="224"/>
      <c r="S200" s="224"/>
      <c r="T200" s="225"/>
      <c r="AT200" s="226" t="s">
        <v>197</v>
      </c>
      <c r="AU200" s="226" t="s">
        <v>84</v>
      </c>
      <c r="AV200" s="12" t="s">
        <v>84</v>
      </c>
      <c r="AW200" s="12" t="s">
        <v>37</v>
      </c>
      <c r="AX200" s="12" t="s">
        <v>74</v>
      </c>
      <c r="AY200" s="226" t="s">
        <v>186</v>
      </c>
    </row>
    <row r="201" spans="2:65" s="1" customFormat="1" ht="25.5" customHeight="1">
      <c r="B201" s="41"/>
      <c r="C201" s="201" t="s">
        <v>243</v>
      </c>
      <c r="D201" s="201" t="s">
        <v>188</v>
      </c>
      <c r="E201" s="202" t="s">
        <v>283</v>
      </c>
      <c r="F201" s="203" t="s">
        <v>284</v>
      </c>
      <c r="G201" s="204" t="s">
        <v>212</v>
      </c>
      <c r="H201" s="205">
        <v>694.40700000000004</v>
      </c>
      <c r="I201" s="206"/>
      <c r="J201" s="207">
        <f>ROUND(I201*H201,2)</f>
        <v>0</v>
      </c>
      <c r="K201" s="203" t="s">
        <v>30</v>
      </c>
      <c r="L201" s="61"/>
      <c r="M201" s="208" t="s">
        <v>30</v>
      </c>
      <c r="N201" s="209" t="s">
        <v>45</v>
      </c>
      <c r="O201" s="42"/>
      <c r="P201" s="210">
        <f>O201*H201</f>
        <v>0</v>
      </c>
      <c r="Q201" s="210">
        <v>0</v>
      </c>
      <c r="R201" s="210">
        <f>Q201*H201</f>
        <v>0</v>
      </c>
      <c r="S201" s="210">
        <v>0</v>
      </c>
      <c r="T201" s="211">
        <f>S201*H201</f>
        <v>0</v>
      </c>
      <c r="AR201" s="24" t="s">
        <v>193</v>
      </c>
      <c r="AT201" s="24" t="s">
        <v>188</v>
      </c>
      <c r="AU201" s="24" t="s">
        <v>84</v>
      </c>
      <c r="AY201" s="24" t="s">
        <v>186</v>
      </c>
      <c r="BE201" s="212">
        <f>IF(N201="základní",J201,0)</f>
        <v>0</v>
      </c>
      <c r="BF201" s="212">
        <f>IF(N201="snížená",J201,0)</f>
        <v>0</v>
      </c>
      <c r="BG201" s="212">
        <f>IF(N201="zákl. přenesená",J201,0)</f>
        <v>0</v>
      </c>
      <c r="BH201" s="212">
        <f>IF(N201="sníž. přenesená",J201,0)</f>
        <v>0</v>
      </c>
      <c r="BI201" s="212">
        <f>IF(N201="nulová",J201,0)</f>
        <v>0</v>
      </c>
      <c r="BJ201" s="24" t="s">
        <v>82</v>
      </c>
      <c r="BK201" s="212">
        <f>ROUND(I201*H201,2)</f>
        <v>0</v>
      </c>
      <c r="BL201" s="24" t="s">
        <v>193</v>
      </c>
      <c r="BM201" s="24" t="s">
        <v>1938</v>
      </c>
    </row>
    <row r="202" spans="2:65" s="1" customFormat="1" ht="27">
      <c r="B202" s="41"/>
      <c r="C202" s="63"/>
      <c r="D202" s="213" t="s">
        <v>195</v>
      </c>
      <c r="E202" s="63"/>
      <c r="F202" s="214" t="s">
        <v>284</v>
      </c>
      <c r="G202" s="63"/>
      <c r="H202" s="63"/>
      <c r="I202" s="172"/>
      <c r="J202" s="63"/>
      <c r="K202" s="63"/>
      <c r="L202" s="61"/>
      <c r="M202" s="215"/>
      <c r="N202" s="42"/>
      <c r="O202" s="42"/>
      <c r="P202" s="42"/>
      <c r="Q202" s="42"/>
      <c r="R202" s="42"/>
      <c r="S202" s="42"/>
      <c r="T202" s="78"/>
      <c r="AT202" s="24" t="s">
        <v>195</v>
      </c>
      <c r="AU202" s="24" t="s">
        <v>84</v>
      </c>
    </row>
    <row r="203" spans="2:65" s="13" customFormat="1" ht="13.5">
      <c r="B203" s="227"/>
      <c r="C203" s="228"/>
      <c r="D203" s="213" t="s">
        <v>197</v>
      </c>
      <c r="E203" s="229" t="s">
        <v>30</v>
      </c>
      <c r="F203" s="230" t="s">
        <v>1887</v>
      </c>
      <c r="G203" s="228"/>
      <c r="H203" s="229" t="s">
        <v>30</v>
      </c>
      <c r="I203" s="231"/>
      <c r="J203" s="228"/>
      <c r="K203" s="228"/>
      <c r="L203" s="232"/>
      <c r="M203" s="233"/>
      <c r="N203" s="234"/>
      <c r="O203" s="234"/>
      <c r="P203" s="234"/>
      <c r="Q203" s="234"/>
      <c r="R203" s="234"/>
      <c r="S203" s="234"/>
      <c r="T203" s="235"/>
      <c r="AT203" s="236" t="s">
        <v>197</v>
      </c>
      <c r="AU203" s="236" t="s">
        <v>84</v>
      </c>
      <c r="AV203" s="13" t="s">
        <v>82</v>
      </c>
      <c r="AW203" s="13" t="s">
        <v>37</v>
      </c>
      <c r="AX203" s="13" t="s">
        <v>74</v>
      </c>
      <c r="AY203" s="236" t="s">
        <v>186</v>
      </c>
    </row>
    <row r="204" spans="2:65" s="12" customFormat="1" ht="13.5">
      <c r="B204" s="216"/>
      <c r="C204" s="217"/>
      <c r="D204" s="213" t="s">
        <v>197</v>
      </c>
      <c r="E204" s="218" t="s">
        <v>30</v>
      </c>
      <c r="F204" s="219" t="s">
        <v>1939</v>
      </c>
      <c r="G204" s="217"/>
      <c r="H204" s="220">
        <v>212</v>
      </c>
      <c r="I204" s="221"/>
      <c r="J204" s="217"/>
      <c r="K204" s="217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197</v>
      </c>
      <c r="AU204" s="226" t="s">
        <v>84</v>
      </c>
      <c r="AV204" s="12" t="s">
        <v>84</v>
      </c>
      <c r="AW204" s="12" t="s">
        <v>37</v>
      </c>
      <c r="AX204" s="12" t="s">
        <v>74</v>
      </c>
      <c r="AY204" s="226" t="s">
        <v>186</v>
      </c>
    </row>
    <row r="205" spans="2:65" s="13" customFormat="1" ht="13.5">
      <c r="B205" s="227"/>
      <c r="C205" s="228"/>
      <c r="D205" s="213" t="s">
        <v>197</v>
      </c>
      <c r="E205" s="229" t="s">
        <v>30</v>
      </c>
      <c r="F205" s="230" t="s">
        <v>1889</v>
      </c>
      <c r="G205" s="228"/>
      <c r="H205" s="229" t="s">
        <v>30</v>
      </c>
      <c r="I205" s="231"/>
      <c r="J205" s="228"/>
      <c r="K205" s="228"/>
      <c r="L205" s="232"/>
      <c r="M205" s="233"/>
      <c r="N205" s="234"/>
      <c r="O205" s="234"/>
      <c r="P205" s="234"/>
      <c r="Q205" s="234"/>
      <c r="R205" s="234"/>
      <c r="S205" s="234"/>
      <c r="T205" s="235"/>
      <c r="AT205" s="236" t="s">
        <v>197</v>
      </c>
      <c r="AU205" s="236" t="s">
        <v>84</v>
      </c>
      <c r="AV205" s="13" t="s">
        <v>82</v>
      </c>
      <c r="AW205" s="13" t="s">
        <v>37</v>
      </c>
      <c r="AX205" s="13" t="s">
        <v>74</v>
      </c>
      <c r="AY205" s="236" t="s">
        <v>186</v>
      </c>
    </row>
    <row r="206" spans="2:65" s="12" customFormat="1" ht="13.5">
      <c r="B206" s="216"/>
      <c r="C206" s="217"/>
      <c r="D206" s="213" t="s">
        <v>197</v>
      </c>
      <c r="E206" s="218" t="s">
        <v>30</v>
      </c>
      <c r="F206" s="219" t="s">
        <v>1940</v>
      </c>
      <c r="G206" s="217"/>
      <c r="H206" s="220">
        <v>23.45</v>
      </c>
      <c r="I206" s="221"/>
      <c r="J206" s="217"/>
      <c r="K206" s="217"/>
      <c r="L206" s="222"/>
      <c r="M206" s="223"/>
      <c r="N206" s="224"/>
      <c r="O206" s="224"/>
      <c r="P206" s="224"/>
      <c r="Q206" s="224"/>
      <c r="R206" s="224"/>
      <c r="S206" s="224"/>
      <c r="T206" s="225"/>
      <c r="AT206" s="226" t="s">
        <v>197</v>
      </c>
      <c r="AU206" s="226" t="s">
        <v>84</v>
      </c>
      <c r="AV206" s="12" t="s">
        <v>84</v>
      </c>
      <c r="AW206" s="12" t="s">
        <v>37</v>
      </c>
      <c r="AX206" s="12" t="s">
        <v>74</v>
      </c>
      <c r="AY206" s="226" t="s">
        <v>186</v>
      </c>
    </row>
    <row r="207" spans="2:65" s="13" customFormat="1" ht="13.5">
      <c r="B207" s="227"/>
      <c r="C207" s="228"/>
      <c r="D207" s="213" t="s">
        <v>197</v>
      </c>
      <c r="E207" s="229" t="s">
        <v>30</v>
      </c>
      <c r="F207" s="230" t="s">
        <v>1891</v>
      </c>
      <c r="G207" s="228"/>
      <c r="H207" s="229" t="s">
        <v>30</v>
      </c>
      <c r="I207" s="231"/>
      <c r="J207" s="228"/>
      <c r="K207" s="228"/>
      <c r="L207" s="232"/>
      <c r="M207" s="233"/>
      <c r="N207" s="234"/>
      <c r="O207" s="234"/>
      <c r="P207" s="234"/>
      <c r="Q207" s="234"/>
      <c r="R207" s="234"/>
      <c r="S207" s="234"/>
      <c r="T207" s="235"/>
      <c r="AT207" s="236" t="s">
        <v>197</v>
      </c>
      <c r="AU207" s="236" t="s">
        <v>84</v>
      </c>
      <c r="AV207" s="13" t="s">
        <v>82</v>
      </c>
      <c r="AW207" s="13" t="s">
        <v>37</v>
      </c>
      <c r="AX207" s="13" t="s">
        <v>74</v>
      </c>
      <c r="AY207" s="236" t="s">
        <v>186</v>
      </c>
    </row>
    <row r="208" spans="2:65" s="12" customFormat="1" ht="13.5">
      <c r="B208" s="216"/>
      <c r="C208" s="217"/>
      <c r="D208" s="213" t="s">
        <v>197</v>
      </c>
      <c r="E208" s="218" t="s">
        <v>30</v>
      </c>
      <c r="F208" s="219" t="s">
        <v>1892</v>
      </c>
      <c r="G208" s="217"/>
      <c r="H208" s="220">
        <v>70.400000000000006</v>
      </c>
      <c r="I208" s="221"/>
      <c r="J208" s="217"/>
      <c r="K208" s="217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197</v>
      </c>
      <c r="AU208" s="226" t="s">
        <v>84</v>
      </c>
      <c r="AV208" s="12" t="s">
        <v>84</v>
      </c>
      <c r="AW208" s="12" t="s">
        <v>37</v>
      </c>
      <c r="AX208" s="12" t="s">
        <v>74</v>
      </c>
      <c r="AY208" s="226" t="s">
        <v>186</v>
      </c>
    </row>
    <row r="209" spans="2:65" s="13" customFormat="1" ht="13.5">
      <c r="B209" s="227"/>
      <c r="C209" s="228"/>
      <c r="D209" s="213" t="s">
        <v>197</v>
      </c>
      <c r="E209" s="229" t="s">
        <v>30</v>
      </c>
      <c r="F209" s="230" t="s">
        <v>1893</v>
      </c>
      <c r="G209" s="228"/>
      <c r="H209" s="229" t="s">
        <v>30</v>
      </c>
      <c r="I209" s="231"/>
      <c r="J209" s="228"/>
      <c r="K209" s="228"/>
      <c r="L209" s="232"/>
      <c r="M209" s="233"/>
      <c r="N209" s="234"/>
      <c r="O209" s="234"/>
      <c r="P209" s="234"/>
      <c r="Q209" s="234"/>
      <c r="R209" s="234"/>
      <c r="S209" s="234"/>
      <c r="T209" s="235"/>
      <c r="AT209" s="236" t="s">
        <v>197</v>
      </c>
      <c r="AU209" s="236" t="s">
        <v>84</v>
      </c>
      <c r="AV209" s="13" t="s">
        <v>82</v>
      </c>
      <c r="AW209" s="13" t="s">
        <v>37</v>
      </c>
      <c r="AX209" s="13" t="s">
        <v>74</v>
      </c>
      <c r="AY209" s="236" t="s">
        <v>186</v>
      </c>
    </row>
    <row r="210" spans="2:65" s="12" customFormat="1" ht="13.5">
      <c r="B210" s="216"/>
      <c r="C210" s="217"/>
      <c r="D210" s="213" t="s">
        <v>197</v>
      </c>
      <c r="E210" s="218" t="s">
        <v>30</v>
      </c>
      <c r="F210" s="219" t="s">
        <v>1901</v>
      </c>
      <c r="G210" s="217"/>
      <c r="H210" s="220">
        <v>383</v>
      </c>
      <c r="I210" s="221"/>
      <c r="J210" s="217"/>
      <c r="K210" s="217"/>
      <c r="L210" s="222"/>
      <c r="M210" s="223"/>
      <c r="N210" s="224"/>
      <c r="O210" s="224"/>
      <c r="P210" s="224"/>
      <c r="Q210" s="224"/>
      <c r="R210" s="224"/>
      <c r="S210" s="224"/>
      <c r="T210" s="225"/>
      <c r="AT210" s="226" t="s">
        <v>197</v>
      </c>
      <c r="AU210" s="226" t="s">
        <v>84</v>
      </c>
      <c r="AV210" s="12" t="s">
        <v>84</v>
      </c>
      <c r="AW210" s="12" t="s">
        <v>37</v>
      </c>
      <c r="AX210" s="12" t="s">
        <v>74</v>
      </c>
      <c r="AY210" s="226" t="s">
        <v>186</v>
      </c>
    </row>
    <row r="211" spans="2:65" s="12" customFormat="1" ht="13.5">
      <c r="B211" s="216"/>
      <c r="C211" s="217"/>
      <c r="D211" s="213" t="s">
        <v>197</v>
      </c>
      <c r="E211" s="218" t="s">
        <v>30</v>
      </c>
      <c r="F211" s="219" t="s">
        <v>1941</v>
      </c>
      <c r="G211" s="217"/>
      <c r="H211" s="220">
        <v>-88</v>
      </c>
      <c r="I211" s="221"/>
      <c r="J211" s="217"/>
      <c r="K211" s="217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197</v>
      </c>
      <c r="AU211" s="226" t="s">
        <v>84</v>
      </c>
      <c r="AV211" s="12" t="s">
        <v>84</v>
      </c>
      <c r="AW211" s="12" t="s">
        <v>37</v>
      </c>
      <c r="AX211" s="12" t="s">
        <v>74</v>
      </c>
      <c r="AY211" s="226" t="s">
        <v>186</v>
      </c>
    </row>
    <row r="212" spans="2:65" s="13" customFormat="1" ht="13.5">
      <c r="B212" s="227"/>
      <c r="C212" s="228"/>
      <c r="D212" s="213" t="s">
        <v>197</v>
      </c>
      <c r="E212" s="229" t="s">
        <v>30</v>
      </c>
      <c r="F212" s="230" t="s">
        <v>1893</v>
      </c>
      <c r="G212" s="228"/>
      <c r="H212" s="229" t="s">
        <v>30</v>
      </c>
      <c r="I212" s="231"/>
      <c r="J212" s="228"/>
      <c r="K212" s="228"/>
      <c r="L212" s="232"/>
      <c r="M212" s="233"/>
      <c r="N212" s="234"/>
      <c r="O212" s="234"/>
      <c r="P212" s="234"/>
      <c r="Q212" s="234"/>
      <c r="R212" s="234"/>
      <c r="S212" s="234"/>
      <c r="T212" s="235"/>
      <c r="AT212" s="236" t="s">
        <v>197</v>
      </c>
      <c r="AU212" s="236" t="s">
        <v>84</v>
      </c>
      <c r="AV212" s="13" t="s">
        <v>82</v>
      </c>
      <c r="AW212" s="13" t="s">
        <v>37</v>
      </c>
      <c r="AX212" s="13" t="s">
        <v>74</v>
      </c>
      <c r="AY212" s="236" t="s">
        <v>186</v>
      </c>
    </row>
    <row r="213" spans="2:65" s="13" customFormat="1" ht="13.5">
      <c r="B213" s="227"/>
      <c r="C213" s="228"/>
      <c r="D213" s="213" t="s">
        <v>197</v>
      </c>
      <c r="E213" s="229" t="s">
        <v>30</v>
      </c>
      <c r="F213" s="230" t="s">
        <v>911</v>
      </c>
      <c r="G213" s="228"/>
      <c r="H213" s="229" t="s">
        <v>30</v>
      </c>
      <c r="I213" s="231"/>
      <c r="J213" s="228"/>
      <c r="K213" s="228"/>
      <c r="L213" s="232"/>
      <c r="M213" s="233"/>
      <c r="N213" s="234"/>
      <c r="O213" s="234"/>
      <c r="P213" s="234"/>
      <c r="Q213" s="234"/>
      <c r="R213" s="234"/>
      <c r="S213" s="234"/>
      <c r="T213" s="235"/>
      <c r="AT213" s="236" t="s">
        <v>197</v>
      </c>
      <c r="AU213" s="236" t="s">
        <v>84</v>
      </c>
      <c r="AV213" s="13" t="s">
        <v>82</v>
      </c>
      <c r="AW213" s="13" t="s">
        <v>37</v>
      </c>
      <c r="AX213" s="13" t="s">
        <v>74</v>
      </c>
      <c r="AY213" s="236" t="s">
        <v>186</v>
      </c>
    </row>
    <row r="214" spans="2:65" s="12" customFormat="1" ht="13.5">
      <c r="B214" s="216"/>
      <c r="C214" s="217"/>
      <c r="D214" s="213" t="s">
        <v>197</v>
      </c>
      <c r="E214" s="218" t="s">
        <v>30</v>
      </c>
      <c r="F214" s="219" t="s">
        <v>1913</v>
      </c>
      <c r="G214" s="217"/>
      <c r="H214" s="220">
        <v>51.134999999999998</v>
      </c>
      <c r="I214" s="221"/>
      <c r="J214" s="217"/>
      <c r="K214" s="217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197</v>
      </c>
      <c r="AU214" s="226" t="s">
        <v>84</v>
      </c>
      <c r="AV214" s="12" t="s">
        <v>84</v>
      </c>
      <c r="AW214" s="12" t="s">
        <v>37</v>
      </c>
      <c r="AX214" s="12" t="s">
        <v>74</v>
      </c>
      <c r="AY214" s="226" t="s">
        <v>186</v>
      </c>
    </row>
    <row r="215" spans="2:65" s="12" customFormat="1" ht="13.5">
      <c r="B215" s="216"/>
      <c r="C215" s="217"/>
      <c r="D215" s="213" t="s">
        <v>197</v>
      </c>
      <c r="E215" s="218" t="s">
        <v>30</v>
      </c>
      <c r="F215" s="219" t="s">
        <v>1895</v>
      </c>
      <c r="G215" s="217"/>
      <c r="H215" s="220">
        <v>2.8</v>
      </c>
      <c r="I215" s="221"/>
      <c r="J215" s="217"/>
      <c r="K215" s="217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197</v>
      </c>
      <c r="AU215" s="226" t="s">
        <v>84</v>
      </c>
      <c r="AV215" s="12" t="s">
        <v>84</v>
      </c>
      <c r="AW215" s="12" t="s">
        <v>37</v>
      </c>
      <c r="AX215" s="12" t="s">
        <v>74</v>
      </c>
      <c r="AY215" s="226" t="s">
        <v>186</v>
      </c>
    </row>
    <row r="216" spans="2:65" s="12" customFormat="1" ht="13.5">
      <c r="B216" s="216"/>
      <c r="C216" s="217"/>
      <c r="D216" s="213" t="s">
        <v>197</v>
      </c>
      <c r="E216" s="218" t="s">
        <v>30</v>
      </c>
      <c r="F216" s="219" t="s">
        <v>1903</v>
      </c>
      <c r="G216" s="217"/>
      <c r="H216" s="220">
        <v>2.1</v>
      </c>
      <c r="I216" s="221"/>
      <c r="J216" s="217"/>
      <c r="K216" s="217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197</v>
      </c>
      <c r="AU216" s="226" t="s">
        <v>84</v>
      </c>
      <c r="AV216" s="12" t="s">
        <v>84</v>
      </c>
      <c r="AW216" s="12" t="s">
        <v>37</v>
      </c>
      <c r="AX216" s="12" t="s">
        <v>74</v>
      </c>
      <c r="AY216" s="226" t="s">
        <v>186</v>
      </c>
    </row>
    <row r="217" spans="2:65" s="12" customFormat="1" ht="13.5">
      <c r="B217" s="216"/>
      <c r="C217" s="217"/>
      <c r="D217" s="213" t="s">
        <v>197</v>
      </c>
      <c r="E217" s="218" t="s">
        <v>30</v>
      </c>
      <c r="F217" s="219" t="s">
        <v>1942</v>
      </c>
      <c r="G217" s="217"/>
      <c r="H217" s="220">
        <v>29.75</v>
      </c>
      <c r="I217" s="221"/>
      <c r="J217" s="217"/>
      <c r="K217" s="217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197</v>
      </c>
      <c r="AU217" s="226" t="s">
        <v>84</v>
      </c>
      <c r="AV217" s="12" t="s">
        <v>84</v>
      </c>
      <c r="AW217" s="12" t="s">
        <v>37</v>
      </c>
      <c r="AX217" s="12" t="s">
        <v>74</v>
      </c>
      <c r="AY217" s="226" t="s">
        <v>186</v>
      </c>
    </row>
    <row r="218" spans="2:65" s="12" customFormat="1" ht="13.5">
      <c r="B218" s="216"/>
      <c r="C218" s="217"/>
      <c r="D218" s="213" t="s">
        <v>197</v>
      </c>
      <c r="E218" s="218" t="s">
        <v>30</v>
      </c>
      <c r="F218" s="219" t="s">
        <v>1943</v>
      </c>
      <c r="G218" s="217"/>
      <c r="H218" s="220">
        <v>7.7720000000000002</v>
      </c>
      <c r="I218" s="221"/>
      <c r="J218" s="217"/>
      <c r="K218" s="217"/>
      <c r="L218" s="222"/>
      <c r="M218" s="223"/>
      <c r="N218" s="224"/>
      <c r="O218" s="224"/>
      <c r="P218" s="224"/>
      <c r="Q218" s="224"/>
      <c r="R218" s="224"/>
      <c r="S218" s="224"/>
      <c r="T218" s="225"/>
      <c r="AT218" s="226" t="s">
        <v>197</v>
      </c>
      <c r="AU218" s="226" t="s">
        <v>84</v>
      </c>
      <c r="AV218" s="12" t="s">
        <v>84</v>
      </c>
      <c r="AW218" s="12" t="s">
        <v>37</v>
      </c>
      <c r="AX218" s="12" t="s">
        <v>74</v>
      </c>
      <c r="AY218" s="226" t="s">
        <v>186</v>
      </c>
    </row>
    <row r="219" spans="2:65" s="1" customFormat="1" ht="16.5" customHeight="1">
      <c r="B219" s="41"/>
      <c r="C219" s="201" t="s">
        <v>249</v>
      </c>
      <c r="D219" s="201" t="s">
        <v>188</v>
      </c>
      <c r="E219" s="202" t="s">
        <v>287</v>
      </c>
      <c r="F219" s="203" t="s">
        <v>288</v>
      </c>
      <c r="G219" s="204" t="s">
        <v>212</v>
      </c>
      <c r="H219" s="205">
        <v>1496.3630000000001</v>
      </c>
      <c r="I219" s="206"/>
      <c r="J219" s="207">
        <f>ROUND(I219*H219,2)</f>
        <v>0</v>
      </c>
      <c r="K219" s="203" t="s">
        <v>192</v>
      </c>
      <c r="L219" s="61"/>
      <c r="M219" s="208" t="s">
        <v>30</v>
      </c>
      <c r="N219" s="209" t="s">
        <v>45</v>
      </c>
      <c r="O219" s="42"/>
      <c r="P219" s="210">
        <f>O219*H219</f>
        <v>0</v>
      </c>
      <c r="Q219" s="210">
        <v>0</v>
      </c>
      <c r="R219" s="210">
        <f>Q219*H219</f>
        <v>0</v>
      </c>
      <c r="S219" s="210">
        <v>0</v>
      </c>
      <c r="T219" s="211">
        <f>S219*H219</f>
        <v>0</v>
      </c>
      <c r="AR219" s="24" t="s">
        <v>193</v>
      </c>
      <c r="AT219" s="24" t="s">
        <v>188</v>
      </c>
      <c r="AU219" s="24" t="s">
        <v>84</v>
      </c>
      <c r="AY219" s="24" t="s">
        <v>186</v>
      </c>
      <c r="BE219" s="212">
        <f>IF(N219="základní",J219,0)</f>
        <v>0</v>
      </c>
      <c r="BF219" s="212">
        <f>IF(N219="snížená",J219,0)</f>
        <v>0</v>
      </c>
      <c r="BG219" s="212">
        <f>IF(N219="zákl. přenesená",J219,0)</f>
        <v>0</v>
      </c>
      <c r="BH219" s="212">
        <f>IF(N219="sníž. přenesená",J219,0)</f>
        <v>0</v>
      </c>
      <c r="BI219" s="212">
        <f>IF(N219="nulová",J219,0)</f>
        <v>0</v>
      </c>
      <c r="BJ219" s="24" t="s">
        <v>82</v>
      </c>
      <c r="BK219" s="212">
        <f>ROUND(I219*H219,2)</f>
        <v>0</v>
      </c>
      <c r="BL219" s="24" t="s">
        <v>193</v>
      </c>
      <c r="BM219" s="24" t="s">
        <v>1944</v>
      </c>
    </row>
    <row r="220" spans="2:65" s="1" customFormat="1" ht="27">
      <c r="B220" s="41"/>
      <c r="C220" s="63"/>
      <c r="D220" s="213" t="s">
        <v>195</v>
      </c>
      <c r="E220" s="63"/>
      <c r="F220" s="214" t="s">
        <v>290</v>
      </c>
      <c r="G220" s="63"/>
      <c r="H220" s="63"/>
      <c r="I220" s="172"/>
      <c r="J220" s="63"/>
      <c r="K220" s="63"/>
      <c r="L220" s="61"/>
      <c r="M220" s="215"/>
      <c r="N220" s="42"/>
      <c r="O220" s="42"/>
      <c r="P220" s="42"/>
      <c r="Q220" s="42"/>
      <c r="R220" s="42"/>
      <c r="S220" s="42"/>
      <c r="T220" s="78"/>
      <c r="AT220" s="24" t="s">
        <v>195</v>
      </c>
      <c r="AU220" s="24" t="s">
        <v>84</v>
      </c>
    </row>
    <row r="221" spans="2:65" s="13" customFormat="1" ht="13.5">
      <c r="B221" s="227"/>
      <c r="C221" s="228"/>
      <c r="D221" s="213" t="s">
        <v>197</v>
      </c>
      <c r="E221" s="229" t="s">
        <v>30</v>
      </c>
      <c r="F221" s="230" t="s">
        <v>272</v>
      </c>
      <c r="G221" s="228"/>
      <c r="H221" s="229" t="s">
        <v>30</v>
      </c>
      <c r="I221" s="231"/>
      <c r="J221" s="228"/>
      <c r="K221" s="228"/>
      <c r="L221" s="232"/>
      <c r="M221" s="233"/>
      <c r="N221" s="234"/>
      <c r="O221" s="234"/>
      <c r="P221" s="234"/>
      <c r="Q221" s="234"/>
      <c r="R221" s="234"/>
      <c r="S221" s="234"/>
      <c r="T221" s="235"/>
      <c r="AT221" s="236" t="s">
        <v>197</v>
      </c>
      <c r="AU221" s="236" t="s">
        <v>84</v>
      </c>
      <c r="AV221" s="13" t="s">
        <v>82</v>
      </c>
      <c r="AW221" s="13" t="s">
        <v>37</v>
      </c>
      <c r="AX221" s="13" t="s">
        <v>74</v>
      </c>
      <c r="AY221" s="236" t="s">
        <v>186</v>
      </c>
    </row>
    <row r="222" spans="2:65" s="12" customFormat="1" ht="13.5">
      <c r="B222" s="216"/>
      <c r="C222" s="217"/>
      <c r="D222" s="213" t="s">
        <v>197</v>
      </c>
      <c r="E222" s="218" t="s">
        <v>30</v>
      </c>
      <c r="F222" s="219" t="s">
        <v>1918</v>
      </c>
      <c r="G222" s="217"/>
      <c r="H222" s="220">
        <v>530.70000000000005</v>
      </c>
      <c r="I222" s="221"/>
      <c r="J222" s="217"/>
      <c r="K222" s="217"/>
      <c r="L222" s="222"/>
      <c r="M222" s="223"/>
      <c r="N222" s="224"/>
      <c r="O222" s="224"/>
      <c r="P222" s="224"/>
      <c r="Q222" s="224"/>
      <c r="R222" s="224"/>
      <c r="S222" s="224"/>
      <c r="T222" s="225"/>
      <c r="AT222" s="226" t="s">
        <v>197</v>
      </c>
      <c r="AU222" s="226" t="s">
        <v>84</v>
      </c>
      <c r="AV222" s="12" t="s">
        <v>84</v>
      </c>
      <c r="AW222" s="12" t="s">
        <v>37</v>
      </c>
      <c r="AX222" s="12" t="s">
        <v>74</v>
      </c>
      <c r="AY222" s="226" t="s">
        <v>186</v>
      </c>
    </row>
    <row r="223" spans="2:65" s="12" customFormat="1" ht="13.5">
      <c r="B223" s="216"/>
      <c r="C223" s="217"/>
      <c r="D223" s="213" t="s">
        <v>197</v>
      </c>
      <c r="E223" s="218" t="s">
        <v>30</v>
      </c>
      <c r="F223" s="219" t="s">
        <v>1919</v>
      </c>
      <c r="G223" s="217"/>
      <c r="H223" s="220">
        <v>302.5</v>
      </c>
      <c r="I223" s="221"/>
      <c r="J223" s="217"/>
      <c r="K223" s="217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197</v>
      </c>
      <c r="AU223" s="226" t="s">
        <v>84</v>
      </c>
      <c r="AV223" s="12" t="s">
        <v>84</v>
      </c>
      <c r="AW223" s="12" t="s">
        <v>37</v>
      </c>
      <c r="AX223" s="12" t="s">
        <v>74</v>
      </c>
      <c r="AY223" s="226" t="s">
        <v>186</v>
      </c>
    </row>
    <row r="224" spans="2:65" s="13" customFormat="1" ht="13.5">
      <c r="B224" s="227"/>
      <c r="C224" s="228"/>
      <c r="D224" s="213" t="s">
        <v>197</v>
      </c>
      <c r="E224" s="229" t="s">
        <v>30</v>
      </c>
      <c r="F224" s="230" t="s">
        <v>1893</v>
      </c>
      <c r="G224" s="228"/>
      <c r="H224" s="229" t="s">
        <v>30</v>
      </c>
      <c r="I224" s="231"/>
      <c r="J224" s="228"/>
      <c r="K224" s="228"/>
      <c r="L224" s="232"/>
      <c r="M224" s="233"/>
      <c r="N224" s="234"/>
      <c r="O224" s="234"/>
      <c r="P224" s="234"/>
      <c r="Q224" s="234"/>
      <c r="R224" s="234"/>
      <c r="S224" s="234"/>
      <c r="T224" s="235"/>
      <c r="AT224" s="236" t="s">
        <v>197</v>
      </c>
      <c r="AU224" s="236" t="s">
        <v>84</v>
      </c>
      <c r="AV224" s="13" t="s">
        <v>82</v>
      </c>
      <c r="AW224" s="13" t="s">
        <v>37</v>
      </c>
      <c r="AX224" s="13" t="s">
        <v>74</v>
      </c>
      <c r="AY224" s="236" t="s">
        <v>186</v>
      </c>
    </row>
    <row r="225" spans="2:51" s="12" customFormat="1" ht="13.5">
      <c r="B225" s="216"/>
      <c r="C225" s="217"/>
      <c r="D225" s="213" t="s">
        <v>197</v>
      </c>
      <c r="E225" s="218" t="s">
        <v>30</v>
      </c>
      <c r="F225" s="219" t="s">
        <v>1920</v>
      </c>
      <c r="G225" s="217"/>
      <c r="H225" s="220">
        <v>84.15</v>
      </c>
      <c r="I225" s="221"/>
      <c r="J225" s="217"/>
      <c r="K225" s="217"/>
      <c r="L225" s="222"/>
      <c r="M225" s="223"/>
      <c r="N225" s="224"/>
      <c r="O225" s="224"/>
      <c r="P225" s="224"/>
      <c r="Q225" s="224"/>
      <c r="R225" s="224"/>
      <c r="S225" s="224"/>
      <c r="T225" s="225"/>
      <c r="AT225" s="226" t="s">
        <v>197</v>
      </c>
      <c r="AU225" s="226" t="s">
        <v>84</v>
      </c>
      <c r="AV225" s="12" t="s">
        <v>84</v>
      </c>
      <c r="AW225" s="12" t="s">
        <v>37</v>
      </c>
      <c r="AX225" s="12" t="s">
        <v>74</v>
      </c>
      <c r="AY225" s="226" t="s">
        <v>186</v>
      </c>
    </row>
    <row r="226" spans="2:51" s="13" customFormat="1" ht="13.5">
      <c r="B226" s="227"/>
      <c r="C226" s="228"/>
      <c r="D226" s="213" t="s">
        <v>197</v>
      </c>
      <c r="E226" s="229" t="s">
        <v>30</v>
      </c>
      <c r="F226" s="230" t="s">
        <v>1921</v>
      </c>
      <c r="G226" s="228"/>
      <c r="H226" s="229" t="s">
        <v>30</v>
      </c>
      <c r="I226" s="231"/>
      <c r="J226" s="228"/>
      <c r="K226" s="228"/>
      <c r="L226" s="232"/>
      <c r="M226" s="233"/>
      <c r="N226" s="234"/>
      <c r="O226" s="234"/>
      <c r="P226" s="234"/>
      <c r="Q226" s="234"/>
      <c r="R226" s="234"/>
      <c r="S226" s="234"/>
      <c r="T226" s="235"/>
      <c r="AT226" s="236" t="s">
        <v>197</v>
      </c>
      <c r="AU226" s="236" t="s">
        <v>84</v>
      </c>
      <c r="AV226" s="13" t="s">
        <v>82</v>
      </c>
      <c r="AW226" s="13" t="s">
        <v>37</v>
      </c>
      <c r="AX226" s="13" t="s">
        <v>74</v>
      </c>
      <c r="AY226" s="236" t="s">
        <v>186</v>
      </c>
    </row>
    <row r="227" spans="2:51" s="12" customFormat="1" ht="13.5">
      <c r="B227" s="216"/>
      <c r="C227" s="217"/>
      <c r="D227" s="213" t="s">
        <v>197</v>
      </c>
      <c r="E227" s="218" t="s">
        <v>30</v>
      </c>
      <c r="F227" s="219" t="s">
        <v>1922</v>
      </c>
      <c r="G227" s="217"/>
      <c r="H227" s="220">
        <v>57</v>
      </c>
      <c r="I227" s="221"/>
      <c r="J227" s="217"/>
      <c r="K227" s="217"/>
      <c r="L227" s="222"/>
      <c r="M227" s="223"/>
      <c r="N227" s="224"/>
      <c r="O227" s="224"/>
      <c r="P227" s="224"/>
      <c r="Q227" s="224"/>
      <c r="R227" s="224"/>
      <c r="S227" s="224"/>
      <c r="T227" s="225"/>
      <c r="AT227" s="226" t="s">
        <v>197</v>
      </c>
      <c r="AU227" s="226" t="s">
        <v>84</v>
      </c>
      <c r="AV227" s="12" t="s">
        <v>84</v>
      </c>
      <c r="AW227" s="12" t="s">
        <v>37</v>
      </c>
      <c r="AX227" s="12" t="s">
        <v>74</v>
      </c>
      <c r="AY227" s="226" t="s">
        <v>186</v>
      </c>
    </row>
    <row r="228" spans="2:51" s="13" customFormat="1" ht="13.5">
      <c r="B228" s="227"/>
      <c r="C228" s="228"/>
      <c r="D228" s="213" t="s">
        <v>197</v>
      </c>
      <c r="E228" s="229" t="s">
        <v>30</v>
      </c>
      <c r="F228" s="230" t="s">
        <v>1893</v>
      </c>
      <c r="G228" s="228"/>
      <c r="H228" s="229" t="s">
        <v>30</v>
      </c>
      <c r="I228" s="231"/>
      <c r="J228" s="228"/>
      <c r="K228" s="228"/>
      <c r="L228" s="232"/>
      <c r="M228" s="233"/>
      <c r="N228" s="234"/>
      <c r="O228" s="234"/>
      <c r="P228" s="234"/>
      <c r="Q228" s="234"/>
      <c r="R228" s="234"/>
      <c r="S228" s="234"/>
      <c r="T228" s="235"/>
      <c r="AT228" s="236" t="s">
        <v>197</v>
      </c>
      <c r="AU228" s="236" t="s">
        <v>84</v>
      </c>
      <c r="AV228" s="13" t="s">
        <v>82</v>
      </c>
      <c r="AW228" s="13" t="s">
        <v>37</v>
      </c>
      <c r="AX228" s="13" t="s">
        <v>74</v>
      </c>
      <c r="AY228" s="236" t="s">
        <v>186</v>
      </c>
    </row>
    <row r="229" spans="2:51" s="12" customFormat="1" ht="13.5">
      <c r="B229" s="216"/>
      <c r="C229" s="217"/>
      <c r="D229" s="213" t="s">
        <v>197</v>
      </c>
      <c r="E229" s="218" t="s">
        <v>30</v>
      </c>
      <c r="F229" s="219" t="s">
        <v>1920</v>
      </c>
      <c r="G229" s="217"/>
      <c r="H229" s="220">
        <v>84.15</v>
      </c>
      <c r="I229" s="221"/>
      <c r="J229" s="217"/>
      <c r="K229" s="217"/>
      <c r="L229" s="222"/>
      <c r="M229" s="223"/>
      <c r="N229" s="224"/>
      <c r="O229" s="224"/>
      <c r="P229" s="224"/>
      <c r="Q229" s="224"/>
      <c r="R229" s="224"/>
      <c r="S229" s="224"/>
      <c r="T229" s="225"/>
      <c r="AT229" s="226" t="s">
        <v>197</v>
      </c>
      <c r="AU229" s="226" t="s">
        <v>84</v>
      </c>
      <c r="AV229" s="12" t="s">
        <v>84</v>
      </c>
      <c r="AW229" s="12" t="s">
        <v>37</v>
      </c>
      <c r="AX229" s="12" t="s">
        <v>74</v>
      </c>
      <c r="AY229" s="226" t="s">
        <v>186</v>
      </c>
    </row>
    <row r="230" spans="2:51" s="12" customFormat="1" ht="13.5">
      <c r="B230" s="216"/>
      <c r="C230" s="217"/>
      <c r="D230" s="213" t="s">
        <v>197</v>
      </c>
      <c r="E230" s="218" t="s">
        <v>30</v>
      </c>
      <c r="F230" s="219" t="s">
        <v>1945</v>
      </c>
      <c r="G230" s="217"/>
      <c r="H230" s="220">
        <v>88</v>
      </c>
      <c r="I230" s="221"/>
      <c r="J230" s="217"/>
      <c r="K230" s="217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197</v>
      </c>
      <c r="AU230" s="226" t="s">
        <v>84</v>
      </c>
      <c r="AV230" s="12" t="s">
        <v>84</v>
      </c>
      <c r="AW230" s="12" t="s">
        <v>37</v>
      </c>
      <c r="AX230" s="12" t="s">
        <v>74</v>
      </c>
      <c r="AY230" s="226" t="s">
        <v>186</v>
      </c>
    </row>
    <row r="231" spans="2:51" s="12" customFormat="1" ht="13.5">
      <c r="B231" s="216"/>
      <c r="C231" s="217"/>
      <c r="D231" s="213" t="s">
        <v>197</v>
      </c>
      <c r="E231" s="218" t="s">
        <v>30</v>
      </c>
      <c r="F231" s="219" t="s">
        <v>1943</v>
      </c>
      <c r="G231" s="217"/>
      <c r="H231" s="220">
        <v>7.7720000000000002</v>
      </c>
      <c r="I231" s="221"/>
      <c r="J231" s="217"/>
      <c r="K231" s="217"/>
      <c r="L231" s="222"/>
      <c r="M231" s="223"/>
      <c r="N231" s="224"/>
      <c r="O231" s="224"/>
      <c r="P231" s="224"/>
      <c r="Q231" s="224"/>
      <c r="R231" s="224"/>
      <c r="S231" s="224"/>
      <c r="T231" s="225"/>
      <c r="AT231" s="226" t="s">
        <v>197</v>
      </c>
      <c r="AU231" s="226" t="s">
        <v>84</v>
      </c>
      <c r="AV231" s="12" t="s">
        <v>84</v>
      </c>
      <c r="AW231" s="12" t="s">
        <v>37</v>
      </c>
      <c r="AX231" s="12" t="s">
        <v>74</v>
      </c>
      <c r="AY231" s="226" t="s">
        <v>186</v>
      </c>
    </row>
    <row r="232" spans="2:51" s="13" customFormat="1" ht="27">
      <c r="B232" s="227"/>
      <c r="C232" s="228"/>
      <c r="D232" s="213" t="s">
        <v>197</v>
      </c>
      <c r="E232" s="229" t="s">
        <v>30</v>
      </c>
      <c r="F232" s="230" t="s">
        <v>274</v>
      </c>
      <c r="G232" s="228"/>
      <c r="H232" s="229" t="s">
        <v>30</v>
      </c>
      <c r="I232" s="231"/>
      <c r="J232" s="228"/>
      <c r="K232" s="228"/>
      <c r="L232" s="232"/>
      <c r="M232" s="233"/>
      <c r="N232" s="234"/>
      <c r="O232" s="234"/>
      <c r="P232" s="234"/>
      <c r="Q232" s="234"/>
      <c r="R232" s="234"/>
      <c r="S232" s="234"/>
      <c r="T232" s="235"/>
      <c r="AT232" s="236" t="s">
        <v>197</v>
      </c>
      <c r="AU232" s="236" t="s">
        <v>84</v>
      </c>
      <c r="AV232" s="13" t="s">
        <v>82</v>
      </c>
      <c r="AW232" s="13" t="s">
        <v>37</v>
      </c>
      <c r="AX232" s="13" t="s">
        <v>74</v>
      </c>
      <c r="AY232" s="236" t="s">
        <v>186</v>
      </c>
    </row>
    <row r="233" spans="2:51" s="13" customFormat="1" ht="13.5">
      <c r="B233" s="227"/>
      <c r="C233" s="228"/>
      <c r="D233" s="213" t="s">
        <v>197</v>
      </c>
      <c r="E233" s="229" t="s">
        <v>30</v>
      </c>
      <c r="F233" s="230" t="s">
        <v>911</v>
      </c>
      <c r="G233" s="228"/>
      <c r="H233" s="229" t="s">
        <v>30</v>
      </c>
      <c r="I233" s="231"/>
      <c r="J233" s="228"/>
      <c r="K233" s="228"/>
      <c r="L233" s="232"/>
      <c r="M233" s="233"/>
      <c r="N233" s="234"/>
      <c r="O233" s="234"/>
      <c r="P233" s="234"/>
      <c r="Q233" s="234"/>
      <c r="R233" s="234"/>
      <c r="S233" s="234"/>
      <c r="T233" s="235"/>
      <c r="AT233" s="236" t="s">
        <v>197</v>
      </c>
      <c r="AU233" s="236" t="s">
        <v>84</v>
      </c>
      <c r="AV233" s="13" t="s">
        <v>82</v>
      </c>
      <c r="AW233" s="13" t="s">
        <v>37</v>
      </c>
      <c r="AX233" s="13" t="s">
        <v>74</v>
      </c>
      <c r="AY233" s="236" t="s">
        <v>186</v>
      </c>
    </row>
    <row r="234" spans="2:51" s="12" customFormat="1" ht="13.5">
      <c r="B234" s="216"/>
      <c r="C234" s="217"/>
      <c r="D234" s="213" t="s">
        <v>197</v>
      </c>
      <c r="E234" s="218" t="s">
        <v>30</v>
      </c>
      <c r="F234" s="219" t="s">
        <v>1946</v>
      </c>
      <c r="G234" s="217"/>
      <c r="H234" s="220">
        <v>47.011000000000003</v>
      </c>
      <c r="I234" s="221"/>
      <c r="J234" s="217"/>
      <c r="K234" s="217"/>
      <c r="L234" s="222"/>
      <c r="M234" s="223"/>
      <c r="N234" s="224"/>
      <c r="O234" s="224"/>
      <c r="P234" s="224"/>
      <c r="Q234" s="224"/>
      <c r="R234" s="224"/>
      <c r="S234" s="224"/>
      <c r="T234" s="225"/>
      <c r="AT234" s="226" t="s">
        <v>197</v>
      </c>
      <c r="AU234" s="226" t="s">
        <v>84</v>
      </c>
      <c r="AV234" s="12" t="s">
        <v>84</v>
      </c>
      <c r="AW234" s="12" t="s">
        <v>37</v>
      </c>
      <c r="AX234" s="12" t="s">
        <v>74</v>
      </c>
      <c r="AY234" s="226" t="s">
        <v>186</v>
      </c>
    </row>
    <row r="235" spans="2:51" s="13" customFormat="1" ht="13.5">
      <c r="B235" s="227"/>
      <c r="C235" s="228"/>
      <c r="D235" s="213" t="s">
        <v>197</v>
      </c>
      <c r="E235" s="229" t="s">
        <v>30</v>
      </c>
      <c r="F235" s="230" t="s">
        <v>1925</v>
      </c>
      <c r="G235" s="228"/>
      <c r="H235" s="229" t="s">
        <v>30</v>
      </c>
      <c r="I235" s="231"/>
      <c r="J235" s="228"/>
      <c r="K235" s="228"/>
      <c r="L235" s="232"/>
      <c r="M235" s="233"/>
      <c r="N235" s="234"/>
      <c r="O235" s="234"/>
      <c r="P235" s="234"/>
      <c r="Q235" s="234"/>
      <c r="R235" s="234"/>
      <c r="S235" s="234"/>
      <c r="T235" s="235"/>
      <c r="AT235" s="236" t="s">
        <v>197</v>
      </c>
      <c r="AU235" s="236" t="s">
        <v>84</v>
      </c>
      <c r="AV235" s="13" t="s">
        <v>82</v>
      </c>
      <c r="AW235" s="13" t="s">
        <v>37</v>
      </c>
      <c r="AX235" s="13" t="s">
        <v>74</v>
      </c>
      <c r="AY235" s="236" t="s">
        <v>186</v>
      </c>
    </row>
    <row r="236" spans="2:51" s="12" customFormat="1" ht="13.5">
      <c r="B236" s="216"/>
      <c r="C236" s="217"/>
      <c r="D236" s="213" t="s">
        <v>197</v>
      </c>
      <c r="E236" s="218" t="s">
        <v>30</v>
      </c>
      <c r="F236" s="219" t="s">
        <v>1947</v>
      </c>
      <c r="G236" s="217"/>
      <c r="H236" s="220">
        <v>141</v>
      </c>
      <c r="I236" s="221"/>
      <c r="J236" s="217"/>
      <c r="K236" s="217"/>
      <c r="L236" s="222"/>
      <c r="M236" s="223"/>
      <c r="N236" s="224"/>
      <c r="O236" s="224"/>
      <c r="P236" s="224"/>
      <c r="Q236" s="224"/>
      <c r="R236" s="224"/>
      <c r="S236" s="224"/>
      <c r="T236" s="225"/>
      <c r="AT236" s="226" t="s">
        <v>197</v>
      </c>
      <c r="AU236" s="226" t="s">
        <v>84</v>
      </c>
      <c r="AV236" s="12" t="s">
        <v>84</v>
      </c>
      <c r="AW236" s="12" t="s">
        <v>37</v>
      </c>
      <c r="AX236" s="12" t="s">
        <v>74</v>
      </c>
      <c r="AY236" s="226" t="s">
        <v>186</v>
      </c>
    </row>
    <row r="237" spans="2:51" s="13" customFormat="1" ht="13.5">
      <c r="B237" s="227"/>
      <c r="C237" s="228"/>
      <c r="D237" s="213" t="s">
        <v>197</v>
      </c>
      <c r="E237" s="229" t="s">
        <v>30</v>
      </c>
      <c r="F237" s="230" t="s">
        <v>1927</v>
      </c>
      <c r="G237" s="228"/>
      <c r="H237" s="229" t="s">
        <v>30</v>
      </c>
      <c r="I237" s="231"/>
      <c r="J237" s="228"/>
      <c r="K237" s="228"/>
      <c r="L237" s="232"/>
      <c r="M237" s="233"/>
      <c r="N237" s="234"/>
      <c r="O237" s="234"/>
      <c r="P237" s="234"/>
      <c r="Q237" s="234"/>
      <c r="R237" s="234"/>
      <c r="S237" s="234"/>
      <c r="T237" s="235"/>
      <c r="AT237" s="236" t="s">
        <v>197</v>
      </c>
      <c r="AU237" s="236" t="s">
        <v>84</v>
      </c>
      <c r="AV237" s="13" t="s">
        <v>82</v>
      </c>
      <c r="AW237" s="13" t="s">
        <v>37</v>
      </c>
      <c r="AX237" s="13" t="s">
        <v>74</v>
      </c>
      <c r="AY237" s="236" t="s">
        <v>186</v>
      </c>
    </row>
    <row r="238" spans="2:51" s="12" customFormat="1" ht="13.5">
      <c r="B238" s="216"/>
      <c r="C238" s="217"/>
      <c r="D238" s="213" t="s">
        <v>197</v>
      </c>
      <c r="E238" s="218" t="s">
        <v>30</v>
      </c>
      <c r="F238" s="219" t="s">
        <v>1948</v>
      </c>
      <c r="G238" s="217"/>
      <c r="H238" s="220">
        <v>0.3</v>
      </c>
      <c r="I238" s="221"/>
      <c r="J238" s="217"/>
      <c r="K238" s="217"/>
      <c r="L238" s="222"/>
      <c r="M238" s="223"/>
      <c r="N238" s="224"/>
      <c r="O238" s="224"/>
      <c r="P238" s="224"/>
      <c r="Q238" s="224"/>
      <c r="R238" s="224"/>
      <c r="S238" s="224"/>
      <c r="T238" s="225"/>
      <c r="AT238" s="226" t="s">
        <v>197</v>
      </c>
      <c r="AU238" s="226" t="s">
        <v>84</v>
      </c>
      <c r="AV238" s="12" t="s">
        <v>84</v>
      </c>
      <c r="AW238" s="12" t="s">
        <v>37</v>
      </c>
      <c r="AX238" s="12" t="s">
        <v>74</v>
      </c>
      <c r="AY238" s="226" t="s">
        <v>186</v>
      </c>
    </row>
    <row r="239" spans="2:51" s="13" customFormat="1" ht="13.5">
      <c r="B239" s="227"/>
      <c r="C239" s="228"/>
      <c r="D239" s="213" t="s">
        <v>197</v>
      </c>
      <c r="E239" s="229" t="s">
        <v>30</v>
      </c>
      <c r="F239" s="230" t="s">
        <v>1889</v>
      </c>
      <c r="G239" s="228"/>
      <c r="H239" s="229" t="s">
        <v>30</v>
      </c>
      <c r="I239" s="231"/>
      <c r="J239" s="228"/>
      <c r="K239" s="228"/>
      <c r="L239" s="232"/>
      <c r="M239" s="233"/>
      <c r="N239" s="234"/>
      <c r="O239" s="234"/>
      <c r="P239" s="234"/>
      <c r="Q239" s="234"/>
      <c r="R239" s="234"/>
      <c r="S239" s="234"/>
      <c r="T239" s="235"/>
      <c r="AT239" s="236" t="s">
        <v>197</v>
      </c>
      <c r="AU239" s="236" t="s">
        <v>84</v>
      </c>
      <c r="AV239" s="13" t="s">
        <v>82</v>
      </c>
      <c r="AW239" s="13" t="s">
        <v>37</v>
      </c>
      <c r="AX239" s="13" t="s">
        <v>74</v>
      </c>
      <c r="AY239" s="236" t="s">
        <v>186</v>
      </c>
    </row>
    <row r="240" spans="2:51" s="12" customFormat="1" ht="13.5">
      <c r="B240" s="216"/>
      <c r="C240" s="217"/>
      <c r="D240" s="213" t="s">
        <v>197</v>
      </c>
      <c r="E240" s="218" t="s">
        <v>30</v>
      </c>
      <c r="F240" s="219" t="s">
        <v>1949</v>
      </c>
      <c r="G240" s="217"/>
      <c r="H240" s="220">
        <v>6.7</v>
      </c>
      <c r="I240" s="221"/>
      <c r="J240" s="217"/>
      <c r="K240" s="217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197</v>
      </c>
      <c r="AU240" s="226" t="s">
        <v>84</v>
      </c>
      <c r="AV240" s="12" t="s">
        <v>84</v>
      </c>
      <c r="AW240" s="12" t="s">
        <v>37</v>
      </c>
      <c r="AX240" s="12" t="s">
        <v>74</v>
      </c>
      <c r="AY240" s="226" t="s">
        <v>186</v>
      </c>
    </row>
    <row r="241" spans="2:65" s="13" customFormat="1" ht="13.5">
      <c r="B241" s="227"/>
      <c r="C241" s="228"/>
      <c r="D241" s="213" t="s">
        <v>197</v>
      </c>
      <c r="E241" s="229" t="s">
        <v>30</v>
      </c>
      <c r="F241" s="230" t="s">
        <v>1891</v>
      </c>
      <c r="G241" s="228"/>
      <c r="H241" s="229" t="s">
        <v>30</v>
      </c>
      <c r="I241" s="231"/>
      <c r="J241" s="228"/>
      <c r="K241" s="228"/>
      <c r="L241" s="232"/>
      <c r="M241" s="233"/>
      <c r="N241" s="234"/>
      <c r="O241" s="234"/>
      <c r="P241" s="234"/>
      <c r="Q241" s="234"/>
      <c r="R241" s="234"/>
      <c r="S241" s="234"/>
      <c r="T241" s="235"/>
      <c r="AT241" s="236" t="s">
        <v>197</v>
      </c>
      <c r="AU241" s="236" t="s">
        <v>84</v>
      </c>
      <c r="AV241" s="13" t="s">
        <v>82</v>
      </c>
      <c r="AW241" s="13" t="s">
        <v>37</v>
      </c>
      <c r="AX241" s="13" t="s">
        <v>74</v>
      </c>
      <c r="AY241" s="236" t="s">
        <v>186</v>
      </c>
    </row>
    <row r="242" spans="2:65" s="12" customFormat="1" ht="13.5">
      <c r="B242" s="216"/>
      <c r="C242" s="217"/>
      <c r="D242" s="213" t="s">
        <v>197</v>
      </c>
      <c r="E242" s="218" t="s">
        <v>30</v>
      </c>
      <c r="F242" s="219" t="s">
        <v>1950</v>
      </c>
      <c r="G242" s="217"/>
      <c r="H242" s="220">
        <v>1.4</v>
      </c>
      <c r="I242" s="221"/>
      <c r="J242" s="217"/>
      <c r="K242" s="217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197</v>
      </c>
      <c r="AU242" s="226" t="s">
        <v>84</v>
      </c>
      <c r="AV242" s="12" t="s">
        <v>84</v>
      </c>
      <c r="AW242" s="12" t="s">
        <v>37</v>
      </c>
      <c r="AX242" s="12" t="s">
        <v>74</v>
      </c>
      <c r="AY242" s="226" t="s">
        <v>186</v>
      </c>
    </row>
    <row r="243" spans="2:65" s="12" customFormat="1" ht="13.5">
      <c r="B243" s="216"/>
      <c r="C243" s="217"/>
      <c r="D243" s="213" t="s">
        <v>197</v>
      </c>
      <c r="E243" s="218" t="s">
        <v>30</v>
      </c>
      <c r="F243" s="219" t="s">
        <v>1951</v>
      </c>
      <c r="G243" s="217"/>
      <c r="H243" s="220">
        <v>8.5</v>
      </c>
      <c r="I243" s="221"/>
      <c r="J243" s="217"/>
      <c r="K243" s="217"/>
      <c r="L243" s="222"/>
      <c r="M243" s="223"/>
      <c r="N243" s="224"/>
      <c r="O243" s="224"/>
      <c r="P243" s="224"/>
      <c r="Q243" s="224"/>
      <c r="R243" s="224"/>
      <c r="S243" s="224"/>
      <c r="T243" s="225"/>
      <c r="AT243" s="226" t="s">
        <v>197</v>
      </c>
      <c r="AU243" s="226" t="s">
        <v>84</v>
      </c>
      <c r="AV243" s="12" t="s">
        <v>84</v>
      </c>
      <c r="AW243" s="12" t="s">
        <v>37</v>
      </c>
      <c r="AX243" s="12" t="s">
        <v>74</v>
      </c>
      <c r="AY243" s="226" t="s">
        <v>186</v>
      </c>
    </row>
    <row r="244" spans="2:65" s="13" customFormat="1" ht="13.5">
      <c r="B244" s="227"/>
      <c r="C244" s="228"/>
      <c r="D244" s="213" t="s">
        <v>197</v>
      </c>
      <c r="E244" s="229" t="s">
        <v>30</v>
      </c>
      <c r="F244" s="230" t="s">
        <v>1891</v>
      </c>
      <c r="G244" s="228"/>
      <c r="H244" s="229" t="s">
        <v>30</v>
      </c>
      <c r="I244" s="231"/>
      <c r="J244" s="228"/>
      <c r="K244" s="228"/>
      <c r="L244" s="232"/>
      <c r="M244" s="233"/>
      <c r="N244" s="234"/>
      <c r="O244" s="234"/>
      <c r="P244" s="234"/>
      <c r="Q244" s="234"/>
      <c r="R244" s="234"/>
      <c r="S244" s="234"/>
      <c r="T244" s="235"/>
      <c r="AT244" s="236" t="s">
        <v>197</v>
      </c>
      <c r="AU244" s="236" t="s">
        <v>84</v>
      </c>
      <c r="AV244" s="13" t="s">
        <v>82</v>
      </c>
      <c r="AW244" s="13" t="s">
        <v>37</v>
      </c>
      <c r="AX244" s="13" t="s">
        <v>74</v>
      </c>
      <c r="AY244" s="236" t="s">
        <v>186</v>
      </c>
    </row>
    <row r="245" spans="2:65" s="12" customFormat="1" ht="13.5">
      <c r="B245" s="216"/>
      <c r="C245" s="217"/>
      <c r="D245" s="213" t="s">
        <v>197</v>
      </c>
      <c r="E245" s="218" t="s">
        <v>30</v>
      </c>
      <c r="F245" s="219" t="s">
        <v>1952</v>
      </c>
      <c r="G245" s="217"/>
      <c r="H245" s="220">
        <v>80.2</v>
      </c>
      <c r="I245" s="221"/>
      <c r="J245" s="217"/>
      <c r="K245" s="217"/>
      <c r="L245" s="222"/>
      <c r="M245" s="223"/>
      <c r="N245" s="224"/>
      <c r="O245" s="224"/>
      <c r="P245" s="224"/>
      <c r="Q245" s="224"/>
      <c r="R245" s="224"/>
      <c r="S245" s="224"/>
      <c r="T245" s="225"/>
      <c r="AT245" s="226" t="s">
        <v>197</v>
      </c>
      <c r="AU245" s="226" t="s">
        <v>84</v>
      </c>
      <c r="AV245" s="12" t="s">
        <v>84</v>
      </c>
      <c r="AW245" s="12" t="s">
        <v>37</v>
      </c>
      <c r="AX245" s="12" t="s">
        <v>74</v>
      </c>
      <c r="AY245" s="226" t="s">
        <v>186</v>
      </c>
    </row>
    <row r="246" spans="2:65" s="13" customFormat="1" ht="13.5">
      <c r="B246" s="227"/>
      <c r="C246" s="228"/>
      <c r="D246" s="213" t="s">
        <v>197</v>
      </c>
      <c r="E246" s="229" t="s">
        <v>30</v>
      </c>
      <c r="F246" s="230" t="s">
        <v>1889</v>
      </c>
      <c r="G246" s="228"/>
      <c r="H246" s="229" t="s">
        <v>30</v>
      </c>
      <c r="I246" s="231"/>
      <c r="J246" s="228"/>
      <c r="K246" s="228"/>
      <c r="L246" s="232"/>
      <c r="M246" s="233"/>
      <c r="N246" s="234"/>
      <c r="O246" s="234"/>
      <c r="P246" s="234"/>
      <c r="Q246" s="234"/>
      <c r="R246" s="234"/>
      <c r="S246" s="234"/>
      <c r="T246" s="235"/>
      <c r="AT246" s="236" t="s">
        <v>197</v>
      </c>
      <c r="AU246" s="236" t="s">
        <v>84</v>
      </c>
      <c r="AV246" s="13" t="s">
        <v>82</v>
      </c>
      <c r="AW246" s="13" t="s">
        <v>37</v>
      </c>
      <c r="AX246" s="13" t="s">
        <v>74</v>
      </c>
      <c r="AY246" s="236" t="s">
        <v>186</v>
      </c>
    </row>
    <row r="247" spans="2:65" s="12" customFormat="1" ht="13.5">
      <c r="B247" s="216"/>
      <c r="C247" s="217"/>
      <c r="D247" s="213" t="s">
        <v>197</v>
      </c>
      <c r="E247" s="218" t="s">
        <v>30</v>
      </c>
      <c r="F247" s="219" t="s">
        <v>1953</v>
      </c>
      <c r="G247" s="217"/>
      <c r="H247" s="220">
        <v>10.050000000000001</v>
      </c>
      <c r="I247" s="221"/>
      <c r="J247" s="217"/>
      <c r="K247" s="217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197</v>
      </c>
      <c r="AU247" s="226" t="s">
        <v>84</v>
      </c>
      <c r="AV247" s="12" t="s">
        <v>84</v>
      </c>
      <c r="AW247" s="12" t="s">
        <v>37</v>
      </c>
      <c r="AX247" s="12" t="s">
        <v>74</v>
      </c>
      <c r="AY247" s="226" t="s">
        <v>186</v>
      </c>
    </row>
    <row r="248" spans="2:65" s="12" customFormat="1" ht="13.5">
      <c r="B248" s="216"/>
      <c r="C248" s="217"/>
      <c r="D248" s="213" t="s">
        <v>197</v>
      </c>
      <c r="E248" s="218" t="s">
        <v>30</v>
      </c>
      <c r="F248" s="219" t="s">
        <v>1954</v>
      </c>
      <c r="G248" s="217"/>
      <c r="H248" s="220">
        <v>2.1</v>
      </c>
      <c r="I248" s="221"/>
      <c r="J248" s="217"/>
      <c r="K248" s="217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197</v>
      </c>
      <c r="AU248" s="226" t="s">
        <v>84</v>
      </c>
      <c r="AV248" s="12" t="s">
        <v>84</v>
      </c>
      <c r="AW248" s="12" t="s">
        <v>37</v>
      </c>
      <c r="AX248" s="12" t="s">
        <v>74</v>
      </c>
      <c r="AY248" s="226" t="s">
        <v>186</v>
      </c>
    </row>
    <row r="249" spans="2:65" s="12" customFormat="1" ht="13.5">
      <c r="B249" s="216"/>
      <c r="C249" s="217"/>
      <c r="D249" s="213" t="s">
        <v>197</v>
      </c>
      <c r="E249" s="218" t="s">
        <v>30</v>
      </c>
      <c r="F249" s="219" t="s">
        <v>1955</v>
      </c>
      <c r="G249" s="217"/>
      <c r="H249" s="220">
        <v>12.75</v>
      </c>
      <c r="I249" s="221"/>
      <c r="J249" s="217"/>
      <c r="K249" s="217"/>
      <c r="L249" s="222"/>
      <c r="M249" s="223"/>
      <c r="N249" s="224"/>
      <c r="O249" s="224"/>
      <c r="P249" s="224"/>
      <c r="Q249" s="224"/>
      <c r="R249" s="224"/>
      <c r="S249" s="224"/>
      <c r="T249" s="225"/>
      <c r="AT249" s="226" t="s">
        <v>197</v>
      </c>
      <c r="AU249" s="226" t="s">
        <v>84</v>
      </c>
      <c r="AV249" s="12" t="s">
        <v>84</v>
      </c>
      <c r="AW249" s="12" t="s">
        <v>37</v>
      </c>
      <c r="AX249" s="12" t="s">
        <v>74</v>
      </c>
      <c r="AY249" s="226" t="s">
        <v>186</v>
      </c>
    </row>
    <row r="250" spans="2:65" s="13" customFormat="1" ht="13.5">
      <c r="B250" s="227"/>
      <c r="C250" s="228"/>
      <c r="D250" s="213" t="s">
        <v>197</v>
      </c>
      <c r="E250" s="229" t="s">
        <v>30</v>
      </c>
      <c r="F250" s="230" t="s">
        <v>1936</v>
      </c>
      <c r="G250" s="228"/>
      <c r="H250" s="229" t="s">
        <v>30</v>
      </c>
      <c r="I250" s="231"/>
      <c r="J250" s="228"/>
      <c r="K250" s="228"/>
      <c r="L250" s="232"/>
      <c r="M250" s="233"/>
      <c r="N250" s="234"/>
      <c r="O250" s="234"/>
      <c r="P250" s="234"/>
      <c r="Q250" s="234"/>
      <c r="R250" s="234"/>
      <c r="S250" s="234"/>
      <c r="T250" s="235"/>
      <c r="AT250" s="236" t="s">
        <v>197</v>
      </c>
      <c r="AU250" s="236" t="s">
        <v>84</v>
      </c>
      <c r="AV250" s="13" t="s">
        <v>82</v>
      </c>
      <c r="AW250" s="13" t="s">
        <v>37</v>
      </c>
      <c r="AX250" s="13" t="s">
        <v>74</v>
      </c>
      <c r="AY250" s="236" t="s">
        <v>186</v>
      </c>
    </row>
    <row r="251" spans="2:65" s="12" customFormat="1" ht="13.5">
      <c r="B251" s="216"/>
      <c r="C251" s="217"/>
      <c r="D251" s="213" t="s">
        <v>197</v>
      </c>
      <c r="E251" s="218" t="s">
        <v>30</v>
      </c>
      <c r="F251" s="219" t="s">
        <v>1956</v>
      </c>
      <c r="G251" s="217"/>
      <c r="H251" s="220">
        <v>32.08</v>
      </c>
      <c r="I251" s="221"/>
      <c r="J251" s="217"/>
      <c r="K251" s="217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197</v>
      </c>
      <c r="AU251" s="226" t="s">
        <v>84</v>
      </c>
      <c r="AV251" s="12" t="s">
        <v>84</v>
      </c>
      <c r="AW251" s="12" t="s">
        <v>37</v>
      </c>
      <c r="AX251" s="12" t="s">
        <v>74</v>
      </c>
      <c r="AY251" s="226" t="s">
        <v>186</v>
      </c>
    </row>
    <row r="252" spans="2:65" s="1" customFormat="1" ht="16.5" customHeight="1">
      <c r="B252" s="41"/>
      <c r="C252" s="201" t="s">
        <v>256</v>
      </c>
      <c r="D252" s="201" t="s">
        <v>188</v>
      </c>
      <c r="E252" s="202" t="s">
        <v>296</v>
      </c>
      <c r="F252" s="203" t="s">
        <v>297</v>
      </c>
      <c r="G252" s="204" t="s">
        <v>212</v>
      </c>
      <c r="H252" s="205">
        <v>88</v>
      </c>
      <c r="I252" s="206"/>
      <c r="J252" s="207">
        <f>ROUND(I252*H252,2)</f>
        <v>0</v>
      </c>
      <c r="K252" s="203" t="s">
        <v>192</v>
      </c>
      <c r="L252" s="61"/>
      <c r="M252" s="208" t="s">
        <v>30</v>
      </c>
      <c r="N252" s="209" t="s">
        <v>45</v>
      </c>
      <c r="O252" s="42"/>
      <c r="P252" s="210">
        <f>O252*H252</f>
        <v>0</v>
      </c>
      <c r="Q252" s="210">
        <v>0</v>
      </c>
      <c r="R252" s="210">
        <f>Q252*H252</f>
        <v>0</v>
      </c>
      <c r="S252" s="210">
        <v>0</v>
      </c>
      <c r="T252" s="211">
        <f>S252*H252</f>
        <v>0</v>
      </c>
      <c r="AR252" s="24" t="s">
        <v>193</v>
      </c>
      <c r="AT252" s="24" t="s">
        <v>188</v>
      </c>
      <c r="AU252" s="24" t="s">
        <v>84</v>
      </c>
      <c r="AY252" s="24" t="s">
        <v>186</v>
      </c>
      <c r="BE252" s="212">
        <f>IF(N252="základní",J252,0)</f>
        <v>0</v>
      </c>
      <c r="BF252" s="212">
        <f>IF(N252="snížená",J252,0)</f>
        <v>0</v>
      </c>
      <c r="BG252" s="212">
        <f>IF(N252="zákl. přenesená",J252,0)</f>
        <v>0</v>
      </c>
      <c r="BH252" s="212">
        <f>IF(N252="sníž. přenesená",J252,0)</f>
        <v>0</v>
      </c>
      <c r="BI252" s="212">
        <f>IF(N252="nulová",J252,0)</f>
        <v>0</v>
      </c>
      <c r="BJ252" s="24" t="s">
        <v>82</v>
      </c>
      <c r="BK252" s="212">
        <f>ROUND(I252*H252,2)</f>
        <v>0</v>
      </c>
      <c r="BL252" s="24" t="s">
        <v>193</v>
      </c>
      <c r="BM252" s="24" t="s">
        <v>1957</v>
      </c>
    </row>
    <row r="253" spans="2:65" s="1" customFormat="1" ht="40.5">
      <c r="B253" s="41"/>
      <c r="C253" s="63"/>
      <c r="D253" s="213" t="s">
        <v>195</v>
      </c>
      <c r="E253" s="63"/>
      <c r="F253" s="214" t="s">
        <v>299</v>
      </c>
      <c r="G253" s="63"/>
      <c r="H253" s="63"/>
      <c r="I253" s="172"/>
      <c r="J253" s="63"/>
      <c r="K253" s="63"/>
      <c r="L253" s="61"/>
      <c r="M253" s="215"/>
      <c r="N253" s="42"/>
      <c r="O253" s="42"/>
      <c r="P253" s="42"/>
      <c r="Q253" s="42"/>
      <c r="R253" s="42"/>
      <c r="S253" s="42"/>
      <c r="T253" s="78"/>
      <c r="AT253" s="24" t="s">
        <v>195</v>
      </c>
      <c r="AU253" s="24" t="s">
        <v>84</v>
      </c>
    </row>
    <row r="254" spans="2:65" s="12" customFormat="1" ht="13.5">
      <c r="B254" s="216"/>
      <c r="C254" s="217"/>
      <c r="D254" s="213" t="s">
        <v>197</v>
      </c>
      <c r="E254" s="218" t="s">
        <v>30</v>
      </c>
      <c r="F254" s="219" t="s">
        <v>1945</v>
      </c>
      <c r="G254" s="217"/>
      <c r="H254" s="220">
        <v>88</v>
      </c>
      <c r="I254" s="221"/>
      <c r="J254" s="217"/>
      <c r="K254" s="217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197</v>
      </c>
      <c r="AU254" s="226" t="s">
        <v>84</v>
      </c>
      <c r="AV254" s="12" t="s">
        <v>84</v>
      </c>
      <c r="AW254" s="12" t="s">
        <v>37</v>
      </c>
      <c r="AX254" s="12" t="s">
        <v>74</v>
      </c>
      <c r="AY254" s="226" t="s">
        <v>186</v>
      </c>
    </row>
    <row r="255" spans="2:65" s="1" customFormat="1" ht="16.5" customHeight="1">
      <c r="B255" s="41"/>
      <c r="C255" s="201" t="s">
        <v>261</v>
      </c>
      <c r="D255" s="201" t="s">
        <v>188</v>
      </c>
      <c r="E255" s="202" t="s">
        <v>308</v>
      </c>
      <c r="F255" s="203" t="s">
        <v>309</v>
      </c>
      <c r="G255" s="204" t="s">
        <v>304</v>
      </c>
      <c r="H255" s="205">
        <v>1249.933</v>
      </c>
      <c r="I255" s="206"/>
      <c r="J255" s="207">
        <f>ROUND(I255*H255,2)</f>
        <v>0</v>
      </c>
      <c r="K255" s="203" t="s">
        <v>192</v>
      </c>
      <c r="L255" s="61"/>
      <c r="M255" s="208" t="s">
        <v>30</v>
      </c>
      <c r="N255" s="209" t="s">
        <v>45</v>
      </c>
      <c r="O255" s="42"/>
      <c r="P255" s="210">
        <f>O255*H255</f>
        <v>0</v>
      </c>
      <c r="Q255" s="210">
        <v>0</v>
      </c>
      <c r="R255" s="210">
        <f>Q255*H255</f>
        <v>0</v>
      </c>
      <c r="S255" s="210">
        <v>0</v>
      </c>
      <c r="T255" s="211">
        <f>S255*H255</f>
        <v>0</v>
      </c>
      <c r="AR255" s="24" t="s">
        <v>193</v>
      </c>
      <c r="AT255" s="24" t="s">
        <v>188</v>
      </c>
      <c r="AU255" s="24" t="s">
        <v>84</v>
      </c>
      <c r="AY255" s="24" t="s">
        <v>186</v>
      </c>
      <c r="BE255" s="212">
        <f>IF(N255="základní",J255,0)</f>
        <v>0</v>
      </c>
      <c r="BF255" s="212">
        <f>IF(N255="snížená",J255,0)</f>
        <v>0</v>
      </c>
      <c r="BG255" s="212">
        <f>IF(N255="zákl. přenesená",J255,0)</f>
        <v>0</v>
      </c>
      <c r="BH255" s="212">
        <f>IF(N255="sníž. přenesená",J255,0)</f>
        <v>0</v>
      </c>
      <c r="BI255" s="212">
        <f>IF(N255="nulová",J255,0)</f>
        <v>0</v>
      </c>
      <c r="BJ255" s="24" t="s">
        <v>82</v>
      </c>
      <c r="BK255" s="212">
        <f>ROUND(I255*H255,2)</f>
        <v>0</v>
      </c>
      <c r="BL255" s="24" t="s">
        <v>193</v>
      </c>
      <c r="BM255" s="24" t="s">
        <v>1958</v>
      </c>
    </row>
    <row r="256" spans="2:65" s="1" customFormat="1" ht="27">
      <c r="B256" s="41"/>
      <c r="C256" s="63"/>
      <c r="D256" s="213" t="s">
        <v>195</v>
      </c>
      <c r="E256" s="63"/>
      <c r="F256" s="214" t="s">
        <v>311</v>
      </c>
      <c r="G256" s="63"/>
      <c r="H256" s="63"/>
      <c r="I256" s="172"/>
      <c r="J256" s="63"/>
      <c r="K256" s="63"/>
      <c r="L256" s="61"/>
      <c r="M256" s="215"/>
      <c r="N256" s="42"/>
      <c r="O256" s="42"/>
      <c r="P256" s="42"/>
      <c r="Q256" s="42"/>
      <c r="R256" s="42"/>
      <c r="S256" s="42"/>
      <c r="T256" s="78"/>
      <c r="AT256" s="24" t="s">
        <v>195</v>
      </c>
      <c r="AU256" s="24" t="s">
        <v>84</v>
      </c>
    </row>
    <row r="257" spans="2:51" s="13" customFormat="1" ht="13.5">
      <c r="B257" s="227"/>
      <c r="C257" s="228"/>
      <c r="D257" s="213" t="s">
        <v>197</v>
      </c>
      <c r="E257" s="229" t="s">
        <v>30</v>
      </c>
      <c r="F257" s="230" t="s">
        <v>1887</v>
      </c>
      <c r="G257" s="228"/>
      <c r="H257" s="229" t="s">
        <v>30</v>
      </c>
      <c r="I257" s="231"/>
      <c r="J257" s="228"/>
      <c r="K257" s="228"/>
      <c r="L257" s="232"/>
      <c r="M257" s="233"/>
      <c r="N257" s="234"/>
      <c r="O257" s="234"/>
      <c r="P257" s="234"/>
      <c r="Q257" s="234"/>
      <c r="R257" s="234"/>
      <c r="S257" s="234"/>
      <c r="T257" s="235"/>
      <c r="AT257" s="236" t="s">
        <v>197</v>
      </c>
      <c r="AU257" s="236" t="s">
        <v>84</v>
      </c>
      <c r="AV257" s="13" t="s">
        <v>82</v>
      </c>
      <c r="AW257" s="13" t="s">
        <v>37</v>
      </c>
      <c r="AX257" s="13" t="s">
        <v>74</v>
      </c>
      <c r="AY257" s="236" t="s">
        <v>186</v>
      </c>
    </row>
    <row r="258" spans="2:51" s="12" customFormat="1" ht="13.5">
      <c r="B258" s="216"/>
      <c r="C258" s="217"/>
      <c r="D258" s="213" t="s">
        <v>197</v>
      </c>
      <c r="E258" s="218" t="s">
        <v>30</v>
      </c>
      <c r="F258" s="219" t="s">
        <v>1939</v>
      </c>
      <c r="G258" s="217"/>
      <c r="H258" s="220">
        <v>212</v>
      </c>
      <c r="I258" s="221"/>
      <c r="J258" s="217"/>
      <c r="K258" s="217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197</v>
      </c>
      <c r="AU258" s="226" t="s">
        <v>84</v>
      </c>
      <c r="AV258" s="12" t="s">
        <v>84</v>
      </c>
      <c r="AW258" s="12" t="s">
        <v>37</v>
      </c>
      <c r="AX258" s="12" t="s">
        <v>74</v>
      </c>
      <c r="AY258" s="226" t="s">
        <v>186</v>
      </c>
    </row>
    <row r="259" spans="2:51" s="13" customFormat="1" ht="13.5">
      <c r="B259" s="227"/>
      <c r="C259" s="228"/>
      <c r="D259" s="213" t="s">
        <v>197</v>
      </c>
      <c r="E259" s="229" t="s">
        <v>30</v>
      </c>
      <c r="F259" s="230" t="s">
        <v>1889</v>
      </c>
      <c r="G259" s="228"/>
      <c r="H259" s="229" t="s">
        <v>30</v>
      </c>
      <c r="I259" s="231"/>
      <c r="J259" s="228"/>
      <c r="K259" s="228"/>
      <c r="L259" s="232"/>
      <c r="M259" s="233"/>
      <c r="N259" s="234"/>
      <c r="O259" s="234"/>
      <c r="P259" s="234"/>
      <c r="Q259" s="234"/>
      <c r="R259" s="234"/>
      <c r="S259" s="234"/>
      <c r="T259" s="235"/>
      <c r="AT259" s="236" t="s">
        <v>197</v>
      </c>
      <c r="AU259" s="236" t="s">
        <v>84</v>
      </c>
      <c r="AV259" s="13" t="s">
        <v>82</v>
      </c>
      <c r="AW259" s="13" t="s">
        <v>37</v>
      </c>
      <c r="AX259" s="13" t="s">
        <v>74</v>
      </c>
      <c r="AY259" s="236" t="s">
        <v>186</v>
      </c>
    </row>
    <row r="260" spans="2:51" s="12" customFormat="1" ht="13.5">
      <c r="B260" s="216"/>
      <c r="C260" s="217"/>
      <c r="D260" s="213" t="s">
        <v>197</v>
      </c>
      <c r="E260" s="218" t="s">
        <v>30</v>
      </c>
      <c r="F260" s="219" t="s">
        <v>1940</v>
      </c>
      <c r="G260" s="217"/>
      <c r="H260" s="220">
        <v>23.45</v>
      </c>
      <c r="I260" s="221"/>
      <c r="J260" s="217"/>
      <c r="K260" s="217"/>
      <c r="L260" s="222"/>
      <c r="M260" s="223"/>
      <c r="N260" s="224"/>
      <c r="O260" s="224"/>
      <c r="P260" s="224"/>
      <c r="Q260" s="224"/>
      <c r="R260" s="224"/>
      <c r="S260" s="224"/>
      <c r="T260" s="225"/>
      <c r="AT260" s="226" t="s">
        <v>197</v>
      </c>
      <c r="AU260" s="226" t="s">
        <v>84</v>
      </c>
      <c r="AV260" s="12" t="s">
        <v>84</v>
      </c>
      <c r="AW260" s="12" t="s">
        <v>37</v>
      </c>
      <c r="AX260" s="12" t="s">
        <v>74</v>
      </c>
      <c r="AY260" s="226" t="s">
        <v>186</v>
      </c>
    </row>
    <row r="261" spans="2:51" s="13" customFormat="1" ht="13.5">
      <c r="B261" s="227"/>
      <c r="C261" s="228"/>
      <c r="D261" s="213" t="s">
        <v>197</v>
      </c>
      <c r="E261" s="229" t="s">
        <v>30</v>
      </c>
      <c r="F261" s="230" t="s">
        <v>1891</v>
      </c>
      <c r="G261" s="228"/>
      <c r="H261" s="229" t="s">
        <v>30</v>
      </c>
      <c r="I261" s="231"/>
      <c r="J261" s="228"/>
      <c r="K261" s="228"/>
      <c r="L261" s="232"/>
      <c r="M261" s="233"/>
      <c r="N261" s="234"/>
      <c r="O261" s="234"/>
      <c r="P261" s="234"/>
      <c r="Q261" s="234"/>
      <c r="R261" s="234"/>
      <c r="S261" s="234"/>
      <c r="T261" s="235"/>
      <c r="AT261" s="236" t="s">
        <v>197</v>
      </c>
      <c r="AU261" s="236" t="s">
        <v>84</v>
      </c>
      <c r="AV261" s="13" t="s">
        <v>82</v>
      </c>
      <c r="AW261" s="13" t="s">
        <v>37</v>
      </c>
      <c r="AX261" s="13" t="s">
        <v>74</v>
      </c>
      <c r="AY261" s="236" t="s">
        <v>186</v>
      </c>
    </row>
    <row r="262" spans="2:51" s="12" customFormat="1" ht="13.5">
      <c r="B262" s="216"/>
      <c r="C262" s="217"/>
      <c r="D262" s="213" t="s">
        <v>197</v>
      </c>
      <c r="E262" s="218" t="s">
        <v>30</v>
      </c>
      <c r="F262" s="219" t="s">
        <v>1892</v>
      </c>
      <c r="G262" s="217"/>
      <c r="H262" s="220">
        <v>70.400000000000006</v>
      </c>
      <c r="I262" s="221"/>
      <c r="J262" s="217"/>
      <c r="K262" s="217"/>
      <c r="L262" s="222"/>
      <c r="M262" s="223"/>
      <c r="N262" s="224"/>
      <c r="O262" s="224"/>
      <c r="P262" s="224"/>
      <c r="Q262" s="224"/>
      <c r="R262" s="224"/>
      <c r="S262" s="224"/>
      <c r="T262" s="225"/>
      <c r="AT262" s="226" t="s">
        <v>197</v>
      </c>
      <c r="AU262" s="226" t="s">
        <v>84</v>
      </c>
      <c r="AV262" s="12" t="s">
        <v>84</v>
      </c>
      <c r="AW262" s="12" t="s">
        <v>37</v>
      </c>
      <c r="AX262" s="12" t="s">
        <v>74</v>
      </c>
      <c r="AY262" s="226" t="s">
        <v>186</v>
      </c>
    </row>
    <row r="263" spans="2:51" s="13" customFormat="1" ht="13.5">
      <c r="B263" s="227"/>
      <c r="C263" s="228"/>
      <c r="D263" s="213" t="s">
        <v>197</v>
      </c>
      <c r="E263" s="229" t="s">
        <v>30</v>
      </c>
      <c r="F263" s="230" t="s">
        <v>1893</v>
      </c>
      <c r="G263" s="228"/>
      <c r="H263" s="229" t="s">
        <v>30</v>
      </c>
      <c r="I263" s="231"/>
      <c r="J263" s="228"/>
      <c r="K263" s="228"/>
      <c r="L263" s="232"/>
      <c r="M263" s="233"/>
      <c r="N263" s="234"/>
      <c r="O263" s="234"/>
      <c r="P263" s="234"/>
      <c r="Q263" s="234"/>
      <c r="R263" s="234"/>
      <c r="S263" s="234"/>
      <c r="T263" s="235"/>
      <c r="AT263" s="236" t="s">
        <v>197</v>
      </c>
      <c r="AU263" s="236" t="s">
        <v>84</v>
      </c>
      <c r="AV263" s="13" t="s">
        <v>82</v>
      </c>
      <c r="AW263" s="13" t="s">
        <v>37</v>
      </c>
      <c r="AX263" s="13" t="s">
        <v>74</v>
      </c>
      <c r="AY263" s="236" t="s">
        <v>186</v>
      </c>
    </row>
    <row r="264" spans="2:51" s="12" customFormat="1" ht="13.5">
      <c r="B264" s="216"/>
      <c r="C264" s="217"/>
      <c r="D264" s="213" t="s">
        <v>197</v>
      </c>
      <c r="E264" s="218" t="s">
        <v>30</v>
      </c>
      <c r="F264" s="219" t="s">
        <v>1901</v>
      </c>
      <c r="G264" s="217"/>
      <c r="H264" s="220">
        <v>383</v>
      </c>
      <c r="I264" s="221"/>
      <c r="J264" s="217"/>
      <c r="K264" s="217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197</v>
      </c>
      <c r="AU264" s="226" t="s">
        <v>84</v>
      </c>
      <c r="AV264" s="12" t="s">
        <v>84</v>
      </c>
      <c r="AW264" s="12" t="s">
        <v>37</v>
      </c>
      <c r="AX264" s="12" t="s">
        <v>74</v>
      </c>
      <c r="AY264" s="226" t="s">
        <v>186</v>
      </c>
    </row>
    <row r="265" spans="2:51" s="12" customFormat="1" ht="13.5">
      <c r="B265" s="216"/>
      <c r="C265" s="217"/>
      <c r="D265" s="213" t="s">
        <v>197</v>
      </c>
      <c r="E265" s="218" t="s">
        <v>30</v>
      </c>
      <c r="F265" s="219" t="s">
        <v>1941</v>
      </c>
      <c r="G265" s="217"/>
      <c r="H265" s="220">
        <v>-88</v>
      </c>
      <c r="I265" s="221"/>
      <c r="J265" s="217"/>
      <c r="K265" s="217"/>
      <c r="L265" s="222"/>
      <c r="M265" s="223"/>
      <c r="N265" s="224"/>
      <c r="O265" s="224"/>
      <c r="P265" s="224"/>
      <c r="Q265" s="224"/>
      <c r="R265" s="224"/>
      <c r="S265" s="224"/>
      <c r="T265" s="225"/>
      <c r="AT265" s="226" t="s">
        <v>197</v>
      </c>
      <c r="AU265" s="226" t="s">
        <v>84</v>
      </c>
      <c r="AV265" s="12" t="s">
        <v>84</v>
      </c>
      <c r="AW265" s="12" t="s">
        <v>37</v>
      </c>
      <c r="AX265" s="12" t="s">
        <v>74</v>
      </c>
      <c r="AY265" s="226" t="s">
        <v>186</v>
      </c>
    </row>
    <row r="266" spans="2:51" s="13" customFormat="1" ht="13.5">
      <c r="B266" s="227"/>
      <c r="C266" s="228"/>
      <c r="D266" s="213" t="s">
        <v>197</v>
      </c>
      <c r="E266" s="229" t="s">
        <v>30</v>
      </c>
      <c r="F266" s="230" t="s">
        <v>1893</v>
      </c>
      <c r="G266" s="228"/>
      <c r="H266" s="229" t="s">
        <v>30</v>
      </c>
      <c r="I266" s="231"/>
      <c r="J266" s="228"/>
      <c r="K266" s="228"/>
      <c r="L266" s="232"/>
      <c r="M266" s="233"/>
      <c r="N266" s="234"/>
      <c r="O266" s="234"/>
      <c r="P266" s="234"/>
      <c r="Q266" s="234"/>
      <c r="R266" s="234"/>
      <c r="S266" s="234"/>
      <c r="T266" s="235"/>
      <c r="AT266" s="236" t="s">
        <v>197</v>
      </c>
      <c r="AU266" s="236" t="s">
        <v>84</v>
      </c>
      <c r="AV266" s="13" t="s">
        <v>82</v>
      </c>
      <c r="AW266" s="13" t="s">
        <v>37</v>
      </c>
      <c r="AX266" s="13" t="s">
        <v>74</v>
      </c>
      <c r="AY266" s="236" t="s">
        <v>186</v>
      </c>
    </row>
    <row r="267" spans="2:51" s="13" customFormat="1" ht="13.5">
      <c r="B267" s="227"/>
      <c r="C267" s="228"/>
      <c r="D267" s="213" t="s">
        <v>197</v>
      </c>
      <c r="E267" s="229" t="s">
        <v>30</v>
      </c>
      <c r="F267" s="230" t="s">
        <v>911</v>
      </c>
      <c r="G267" s="228"/>
      <c r="H267" s="229" t="s">
        <v>30</v>
      </c>
      <c r="I267" s="231"/>
      <c r="J267" s="228"/>
      <c r="K267" s="228"/>
      <c r="L267" s="232"/>
      <c r="M267" s="233"/>
      <c r="N267" s="234"/>
      <c r="O267" s="234"/>
      <c r="P267" s="234"/>
      <c r="Q267" s="234"/>
      <c r="R267" s="234"/>
      <c r="S267" s="234"/>
      <c r="T267" s="235"/>
      <c r="AT267" s="236" t="s">
        <v>197</v>
      </c>
      <c r="AU267" s="236" t="s">
        <v>84</v>
      </c>
      <c r="AV267" s="13" t="s">
        <v>82</v>
      </c>
      <c r="AW267" s="13" t="s">
        <v>37</v>
      </c>
      <c r="AX267" s="13" t="s">
        <v>74</v>
      </c>
      <c r="AY267" s="236" t="s">
        <v>186</v>
      </c>
    </row>
    <row r="268" spans="2:51" s="12" customFormat="1" ht="13.5">
      <c r="B268" s="216"/>
      <c r="C268" s="217"/>
      <c r="D268" s="213" t="s">
        <v>197</v>
      </c>
      <c r="E268" s="218" t="s">
        <v>30</v>
      </c>
      <c r="F268" s="219" t="s">
        <v>1913</v>
      </c>
      <c r="G268" s="217"/>
      <c r="H268" s="220">
        <v>51.134999999999998</v>
      </c>
      <c r="I268" s="221"/>
      <c r="J268" s="217"/>
      <c r="K268" s="217"/>
      <c r="L268" s="222"/>
      <c r="M268" s="223"/>
      <c r="N268" s="224"/>
      <c r="O268" s="224"/>
      <c r="P268" s="224"/>
      <c r="Q268" s="224"/>
      <c r="R268" s="224"/>
      <c r="S268" s="224"/>
      <c r="T268" s="225"/>
      <c r="AT268" s="226" t="s">
        <v>197</v>
      </c>
      <c r="AU268" s="226" t="s">
        <v>84</v>
      </c>
      <c r="AV268" s="12" t="s">
        <v>84</v>
      </c>
      <c r="AW268" s="12" t="s">
        <v>37</v>
      </c>
      <c r="AX268" s="12" t="s">
        <v>74</v>
      </c>
      <c r="AY268" s="226" t="s">
        <v>186</v>
      </c>
    </row>
    <row r="269" spans="2:51" s="12" customFormat="1" ht="13.5">
      <c r="B269" s="216"/>
      <c r="C269" s="217"/>
      <c r="D269" s="213" t="s">
        <v>197</v>
      </c>
      <c r="E269" s="218" t="s">
        <v>30</v>
      </c>
      <c r="F269" s="219" t="s">
        <v>1895</v>
      </c>
      <c r="G269" s="217"/>
      <c r="H269" s="220">
        <v>2.8</v>
      </c>
      <c r="I269" s="221"/>
      <c r="J269" s="217"/>
      <c r="K269" s="217"/>
      <c r="L269" s="222"/>
      <c r="M269" s="223"/>
      <c r="N269" s="224"/>
      <c r="O269" s="224"/>
      <c r="P269" s="224"/>
      <c r="Q269" s="224"/>
      <c r="R269" s="224"/>
      <c r="S269" s="224"/>
      <c r="T269" s="225"/>
      <c r="AT269" s="226" t="s">
        <v>197</v>
      </c>
      <c r="AU269" s="226" t="s">
        <v>84</v>
      </c>
      <c r="AV269" s="12" t="s">
        <v>84</v>
      </c>
      <c r="AW269" s="12" t="s">
        <v>37</v>
      </c>
      <c r="AX269" s="12" t="s">
        <v>74</v>
      </c>
      <c r="AY269" s="226" t="s">
        <v>186</v>
      </c>
    </row>
    <row r="270" spans="2:51" s="12" customFormat="1" ht="13.5">
      <c r="B270" s="216"/>
      <c r="C270" s="217"/>
      <c r="D270" s="213" t="s">
        <v>197</v>
      </c>
      <c r="E270" s="218" t="s">
        <v>30</v>
      </c>
      <c r="F270" s="219" t="s">
        <v>1903</v>
      </c>
      <c r="G270" s="217"/>
      <c r="H270" s="220">
        <v>2.1</v>
      </c>
      <c r="I270" s="221"/>
      <c r="J270" s="217"/>
      <c r="K270" s="217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197</v>
      </c>
      <c r="AU270" s="226" t="s">
        <v>84</v>
      </c>
      <c r="AV270" s="12" t="s">
        <v>84</v>
      </c>
      <c r="AW270" s="12" t="s">
        <v>37</v>
      </c>
      <c r="AX270" s="12" t="s">
        <v>74</v>
      </c>
      <c r="AY270" s="226" t="s">
        <v>186</v>
      </c>
    </row>
    <row r="271" spans="2:51" s="12" customFormat="1" ht="13.5">
      <c r="B271" s="216"/>
      <c r="C271" s="217"/>
      <c r="D271" s="213" t="s">
        <v>197</v>
      </c>
      <c r="E271" s="218" t="s">
        <v>30</v>
      </c>
      <c r="F271" s="219" t="s">
        <v>1942</v>
      </c>
      <c r="G271" s="217"/>
      <c r="H271" s="220">
        <v>29.75</v>
      </c>
      <c r="I271" s="221"/>
      <c r="J271" s="217"/>
      <c r="K271" s="217"/>
      <c r="L271" s="222"/>
      <c r="M271" s="223"/>
      <c r="N271" s="224"/>
      <c r="O271" s="224"/>
      <c r="P271" s="224"/>
      <c r="Q271" s="224"/>
      <c r="R271" s="224"/>
      <c r="S271" s="224"/>
      <c r="T271" s="225"/>
      <c r="AT271" s="226" t="s">
        <v>197</v>
      </c>
      <c r="AU271" s="226" t="s">
        <v>84</v>
      </c>
      <c r="AV271" s="12" t="s">
        <v>84</v>
      </c>
      <c r="AW271" s="12" t="s">
        <v>37</v>
      </c>
      <c r="AX271" s="12" t="s">
        <v>74</v>
      </c>
      <c r="AY271" s="226" t="s">
        <v>186</v>
      </c>
    </row>
    <row r="272" spans="2:51" s="12" customFormat="1" ht="13.5">
      <c r="B272" s="216"/>
      <c r="C272" s="217"/>
      <c r="D272" s="213" t="s">
        <v>197</v>
      </c>
      <c r="E272" s="218" t="s">
        <v>30</v>
      </c>
      <c r="F272" s="219" t="s">
        <v>1943</v>
      </c>
      <c r="G272" s="217"/>
      <c r="H272" s="220">
        <v>7.7720000000000002</v>
      </c>
      <c r="I272" s="221"/>
      <c r="J272" s="217"/>
      <c r="K272" s="217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197</v>
      </c>
      <c r="AU272" s="226" t="s">
        <v>84</v>
      </c>
      <c r="AV272" s="12" t="s">
        <v>84</v>
      </c>
      <c r="AW272" s="12" t="s">
        <v>37</v>
      </c>
      <c r="AX272" s="12" t="s">
        <v>74</v>
      </c>
      <c r="AY272" s="226" t="s">
        <v>186</v>
      </c>
    </row>
    <row r="273" spans="2:65" s="12" customFormat="1" ht="13.5">
      <c r="B273" s="216"/>
      <c r="C273" s="217"/>
      <c r="D273" s="213" t="s">
        <v>197</v>
      </c>
      <c r="E273" s="217"/>
      <c r="F273" s="219" t="s">
        <v>1959</v>
      </c>
      <c r="G273" s="217"/>
      <c r="H273" s="220">
        <v>1249.933</v>
      </c>
      <c r="I273" s="221"/>
      <c r="J273" s="217"/>
      <c r="K273" s="217"/>
      <c r="L273" s="222"/>
      <c r="M273" s="223"/>
      <c r="N273" s="224"/>
      <c r="O273" s="224"/>
      <c r="P273" s="224"/>
      <c r="Q273" s="224"/>
      <c r="R273" s="224"/>
      <c r="S273" s="224"/>
      <c r="T273" s="225"/>
      <c r="AT273" s="226" t="s">
        <v>197</v>
      </c>
      <c r="AU273" s="226" t="s">
        <v>84</v>
      </c>
      <c r="AV273" s="12" t="s">
        <v>84</v>
      </c>
      <c r="AW273" s="12" t="s">
        <v>6</v>
      </c>
      <c r="AX273" s="12" t="s">
        <v>82</v>
      </c>
      <c r="AY273" s="226" t="s">
        <v>186</v>
      </c>
    </row>
    <row r="274" spans="2:65" s="1" customFormat="1" ht="16.5" customHeight="1">
      <c r="B274" s="41"/>
      <c r="C274" s="201" t="s">
        <v>266</v>
      </c>
      <c r="D274" s="201" t="s">
        <v>188</v>
      </c>
      <c r="E274" s="202" t="s">
        <v>322</v>
      </c>
      <c r="F274" s="203" t="s">
        <v>323</v>
      </c>
      <c r="G274" s="204" t="s">
        <v>212</v>
      </c>
      <c r="H274" s="205">
        <v>47.011000000000003</v>
      </c>
      <c r="I274" s="206"/>
      <c r="J274" s="207">
        <f>ROUND(I274*H274,2)</f>
        <v>0</v>
      </c>
      <c r="K274" s="203" t="s">
        <v>192</v>
      </c>
      <c r="L274" s="61"/>
      <c r="M274" s="208" t="s">
        <v>30</v>
      </c>
      <c r="N274" s="209" t="s">
        <v>45</v>
      </c>
      <c r="O274" s="42"/>
      <c r="P274" s="210">
        <f>O274*H274</f>
        <v>0</v>
      </c>
      <c r="Q274" s="210">
        <v>0</v>
      </c>
      <c r="R274" s="210">
        <f>Q274*H274</f>
        <v>0</v>
      </c>
      <c r="S274" s="210">
        <v>0</v>
      </c>
      <c r="T274" s="211">
        <f>S274*H274</f>
        <v>0</v>
      </c>
      <c r="AR274" s="24" t="s">
        <v>193</v>
      </c>
      <c r="AT274" s="24" t="s">
        <v>188</v>
      </c>
      <c r="AU274" s="24" t="s">
        <v>84</v>
      </c>
      <c r="AY274" s="24" t="s">
        <v>186</v>
      </c>
      <c r="BE274" s="212">
        <f>IF(N274="základní",J274,0)</f>
        <v>0</v>
      </c>
      <c r="BF274" s="212">
        <f>IF(N274="snížená",J274,0)</f>
        <v>0</v>
      </c>
      <c r="BG274" s="212">
        <f>IF(N274="zákl. přenesená",J274,0)</f>
        <v>0</v>
      </c>
      <c r="BH274" s="212">
        <f>IF(N274="sníž. přenesená",J274,0)</f>
        <v>0</v>
      </c>
      <c r="BI274" s="212">
        <f>IF(N274="nulová",J274,0)</f>
        <v>0</v>
      </c>
      <c r="BJ274" s="24" t="s">
        <v>82</v>
      </c>
      <c r="BK274" s="212">
        <f>ROUND(I274*H274,2)</f>
        <v>0</v>
      </c>
      <c r="BL274" s="24" t="s">
        <v>193</v>
      </c>
      <c r="BM274" s="24" t="s">
        <v>1960</v>
      </c>
    </row>
    <row r="275" spans="2:65" s="1" customFormat="1" ht="40.5">
      <c r="B275" s="41"/>
      <c r="C275" s="63"/>
      <c r="D275" s="213" t="s">
        <v>195</v>
      </c>
      <c r="E275" s="63"/>
      <c r="F275" s="214" t="s">
        <v>325</v>
      </c>
      <c r="G275" s="63"/>
      <c r="H275" s="63"/>
      <c r="I275" s="172"/>
      <c r="J275" s="63"/>
      <c r="K275" s="63"/>
      <c r="L275" s="61"/>
      <c r="M275" s="215"/>
      <c r="N275" s="42"/>
      <c r="O275" s="42"/>
      <c r="P275" s="42"/>
      <c r="Q275" s="42"/>
      <c r="R275" s="42"/>
      <c r="S275" s="42"/>
      <c r="T275" s="78"/>
      <c r="AT275" s="24" t="s">
        <v>195</v>
      </c>
      <c r="AU275" s="24" t="s">
        <v>84</v>
      </c>
    </row>
    <row r="276" spans="2:65" s="13" customFormat="1" ht="13.5">
      <c r="B276" s="227"/>
      <c r="C276" s="228"/>
      <c r="D276" s="213" t="s">
        <v>197</v>
      </c>
      <c r="E276" s="229" t="s">
        <v>30</v>
      </c>
      <c r="F276" s="230" t="s">
        <v>911</v>
      </c>
      <c r="G276" s="228"/>
      <c r="H276" s="229" t="s">
        <v>30</v>
      </c>
      <c r="I276" s="231"/>
      <c r="J276" s="228"/>
      <c r="K276" s="228"/>
      <c r="L276" s="232"/>
      <c r="M276" s="233"/>
      <c r="N276" s="234"/>
      <c r="O276" s="234"/>
      <c r="P276" s="234"/>
      <c r="Q276" s="234"/>
      <c r="R276" s="234"/>
      <c r="S276" s="234"/>
      <c r="T276" s="235"/>
      <c r="AT276" s="236" t="s">
        <v>197</v>
      </c>
      <c r="AU276" s="236" t="s">
        <v>84</v>
      </c>
      <c r="AV276" s="13" t="s">
        <v>82</v>
      </c>
      <c r="AW276" s="13" t="s">
        <v>37</v>
      </c>
      <c r="AX276" s="13" t="s">
        <v>74</v>
      </c>
      <c r="AY276" s="236" t="s">
        <v>186</v>
      </c>
    </row>
    <row r="277" spans="2:65" s="12" customFormat="1" ht="13.5">
      <c r="B277" s="216"/>
      <c r="C277" s="217"/>
      <c r="D277" s="213" t="s">
        <v>197</v>
      </c>
      <c r="E277" s="218" t="s">
        <v>30</v>
      </c>
      <c r="F277" s="219" t="s">
        <v>1946</v>
      </c>
      <c r="G277" s="217"/>
      <c r="H277" s="220">
        <v>47.011000000000003</v>
      </c>
      <c r="I277" s="221"/>
      <c r="J277" s="217"/>
      <c r="K277" s="217"/>
      <c r="L277" s="222"/>
      <c r="M277" s="223"/>
      <c r="N277" s="224"/>
      <c r="O277" s="224"/>
      <c r="P277" s="224"/>
      <c r="Q277" s="224"/>
      <c r="R277" s="224"/>
      <c r="S277" s="224"/>
      <c r="T277" s="225"/>
      <c r="AT277" s="226" t="s">
        <v>197</v>
      </c>
      <c r="AU277" s="226" t="s">
        <v>84</v>
      </c>
      <c r="AV277" s="12" t="s">
        <v>84</v>
      </c>
      <c r="AW277" s="12" t="s">
        <v>37</v>
      </c>
      <c r="AX277" s="12" t="s">
        <v>74</v>
      </c>
      <c r="AY277" s="226" t="s">
        <v>186</v>
      </c>
    </row>
    <row r="278" spans="2:65" s="1" customFormat="1" ht="16.5" customHeight="1">
      <c r="B278" s="41"/>
      <c r="C278" s="249" t="s">
        <v>282</v>
      </c>
      <c r="D278" s="249" t="s">
        <v>301</v>
      </c>
      <c r="E278" s="250" t="s">
        <v>931</v>
      </c>
      <c r="F278" s="251" t="s">
        <v>932</v>
      </c>
      <c r="G278" s="252" t="s">
        <v>304</v>
      </c>
      <c r="H278" s="253">
        <v>89.320999999999998</v>
      </c>
      <c r="I278" s="254"/>
      <c r="J278" s="255">
        <f>ROUND(I278*H278,2)</f>
        <v>0</v>
      </c>
      <c r="K278" s="251" t="s">
        <v>192</v>
      </c>
      <c r="L278" s="256"/>
      <c r="M278" s="257" t="s">
        <v>30</v>
      </c>
      <c r="N278" s="258" t="s">
        <v>45</v>
      </c>
      <c r="O278" s="42"/>
      <c r="P278" s="210">
        <f>O278*H278</f>
        <v>0</v>
      </c>
      <c r="Q278" s="210">
        <v>0</v>
      </c>
      <c r="R278" s="210">
        <f>Q278*H278</f>
        <v>0</v>
      </c>
      <c r="S278" s="210">
        <v>0</v>
      </c>
      <c r="T278" s="211">
        <f>S278*H278</f>
        <v>0</v>
      </c>
      <c r="AR278" s="24" t="s">
        <v>236</v>
      </c>
      <c r="AT278" s="24" t="s">
        <v>301</v>
      </c>
      <c r="AU278" s="24" t="s">
        <v>84</v>
      </c>
      <c r="AY278" s="24" t="s">
        <v>186</v>
      </c>
      <c r="BE278" s="212">
        <f>IF(N278="základní",J278,0)</f>
        <v>0</v>
      </c>
      <c r="BF278" s="212">
        <f>IF(N278="snížená",J278,0)</f>
        <v>0</v>
      </c>
      <c r="BG278" s="212">
        <f>IF(N278="zákl. přenesená",J278,0)</f>
        <v>0</v>
      </c>
      <c r="BH278" s="212">
        <f>IF(N278="sníž. přenesená",J278,0)</f>
        <v>0</v>
      </c>
      <c r="BI278" s="212">
        <f>IF(N278="nulová",J278,0)</f>
        <v>0</v>
      </c>
      <c r="BJ278" s="24" t="s">
        <v>82</v>
      </c>
      <c r="BK278" s="212">
        <f>ROUND(I278*H278,2)</f>
        <v>0</v>
      </c>
      <c r="BL278" s="24" t="s">
        <v>193</v>
      </c>
      <c r="BM278" s="24" t="s">
        <v>1961</v>
      </c>
    </row>
    <row r="279" spans="2:65" s="1" customFormat="1" ht="13.5">
      <c r="B279" s="41"/>
      <c r="C279" s="63"/>
      <c r="D279" s="213" t="s">
        <v>195</v>
      </c>
      <c r="E279" s="63"/>
      <c r="F279" s="214" t="s">
        <v>932</v>
      </c>
      <c r="G279" s="63"/>
      <c r="H279" s="63"/>
      <c r="I279" s="172"/>
      <c r="J279" s="63"/>
      <c r="K279" s="63"/>
      <c r="L279" s="61"/>
      <c r="M279" s="215"/>
      <c r="N279" s="42"/>
      <c r="O279" s="42"/>
      <c r="P279" s="42"/>
      <c r="Q279" s="42"/>
      <c r="R279" s="42"/>
      <c r="S279" s="42"/>
      <c r="T279" s="78"/>
      <c r="AT279" s="24" t="s">
        <v>195</v>
      </c>
      <c r="AU279" s="24" t="s">
        <v>84</v>
      </c>
    </row>
    <row r="280" spans="2:65" s="13" customFormat="1" ht="13.5">
      <c r="B280" s="227"/>
      <c r="C280" s="228"/>
      <c r="D280" s="213" t="s">
        <v>197</v>
      </c>
      <c r="E280" s="229" t="s">
        <v>30</v>
      </c>
      <c r="F280" s="230" t="s">
        <v>911</v>
      </c>
      <c r="G280" s="228"/>
      <c r="H280" s="229" t="s">
        <v>30</v>
      </c>
      <c r="I280" s="231"/>
      <c r="J280" s="228"/>
      <c r="K280" s="228"/>
      <c r="L280" s="232"/>
      <c r="M280" s="233"/>
      <c r="N280" s="234"/>
      <c r="O280" s="234"/>
      <c r="P280" s="234"/>
      <c r="Q280" s="234"/>
      <c r="R280" s="234"/>
      <c r="S280" s="234"/>
      <c r="T280" s="235"/>
      <c r="AT280" s="236" t="s">
        <v>197</v>
      </c>
      <c r="AU280" s="236" t="s">
        <v>84</v>
      </c>
      <c r="AV280" s="13" t="s">
        <v>82</v>
      </c>
      <c r="AW280" s="13" t="s">
        <v>37</v>
      </c>
      <c r="AX280" s="13" t="s">
        <v>74</v>
      </c>
      <c r="AY280" s="236" t="s">
        <v>186</v>
      </c>
    </row>
    <row r="281" spans="2:65" s="12" customFormat="1" ht="13.5">
      <c r="B281" s="216"/>
      <c r="C281" s="217"/>
      <c r="D281" s="213" t="s">
        <v>197</v>
      </c>
      <c r="E281" s="218" t="s">
        <v>30</v>
      </c>
      <c r="F281" s="219" t="s">
        <v>1946</v>
      </c>
      <c r="G281" s="217"/>
      <c r="H281" s="220">
        <v>47.011000000000003</v>
      </c>
      <c r="I281" s="221"/>
      <c r="J281" s="217"/>
      <c r="K281" s="217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197</v>
      </c>
      <c r="AU281" s="226" t="s">
        <v>84</v>
      </c>
      <c r="AV281" s="12" t="s">
        <v>84</v>
      </c>
      <c r="AW281" s="12" t="s">
        <v>37</v>
      </c>
      <c r="AX281" s="12" t="s">
        <v>74</v>
      </c>
      <c r="AY281" s="226" t="s">
        <v>186</v>
      </c>
    </row>
    <row r="282" spans="2:65" s="12" customFormat="1" ht="13.5">
      <c r="B282" s="216"/>
      <c r="C282" s="217"/>
      <c r="D282" s="213" t="s">
        <v>197</v>
      </c>
      <c r="E282" s="217"/>
      <c r="F282" s="219" t="s">
        <v>1962</v>
      </c>
      <c r="G282" s="217"/>
      <c r="H282" s="220">
        <v>89.320999999999998</v>
      </c>
      <c r="I282" s="221"/>
      <c r="J282" s="217"/>
      <c r="K282" s="217"/>
      <c r="L282" s="222"/>
      <c r="M282" s="223"/>
      <c r="N282" s="224"/>
      <c r="O282" s="224"/>
      <c r="P282" s="224"/>
      <c r="Q282" s="224"/>
      <c r="R282" s="224"/>
      <c r="S282" s="224"/>
      <c r="T282" s="225"/>
      <c r="AT282" s="226" t="s">
        <v>197</v>
      </c>
      <c r="AU282" s="226" t="s">
        <v>84</v>
      </c>
      <c r="AV282" s="12" t="s">
        <v>84</v>
      </c>
      <c r="AW282" s="12" t="s">
        <v>6</v>
      </c>
      <c r="AX282" s="12" t="s">
        <v>82</v>
      </c>
      <c r="AY282" s="226" t="s">
        <v>186</v>
      </c>
    </row>
    <row r="283" spans="2:65" s="1" customFormat="1" ht="25.5" customHeight="1">
      <c r="B283" s="41"/>
      <c r="C283" s="201" t="s">
        <v>10</v>
      </c>
      <c r="D283" s="201" t="s">
        <v>188</v>
      </c>
      <c r="E283" s="202" t="s">
        <v>332</v>
      </c>
      <c r="F283" s="203" t="s">
        <v>333</v>
      </c>
      <c r="G283" s="204" t="s">
        <v>191</v>
      </c>
      <c r="H283" s="205">
        <v>8065</v>
      </c>
      <c r="I283" s="206"/>
      <c r="J283" s="207">
        <f>ROUND(I283*H283,2)</f>
        <v>0</v>
      </c>
      <c r="K283" s="203" t="s">
        <v>192</v>
      </c>
      <c r="L283" s="61"/>
      <c r="M283" s="208" t="s">
        <v>30</v>
      </c>
      <c r="N283" s="209" t="s">
        <v>45</v>
      </c>
      <c r="O283" s="42"/>
      <c r="P283" s="210">
        <f>O283*H283</f>
        <v>0</v>
      </c>
      <c r="Q283" s="210">
        <v>0</v>
      </c>
      <c r="R283" s="210">
        <f>Q283*H283</f>
        <v>0</v>
      </c>
      <c r="S283" s="210">
        <v>0</v>
      </c>
      <c r="T283" s="211">
        <f>S283*H283</f>
        <v>0</v>
      </c>
      <c r="AR283" s="24" t="s">
        <v>193</v>
      </c>
      <c r="AT283" s="24" t="s">
        <v>188</v>
      </c>
      <c r="AU283" s="24" t="s">
        <v>84</v>
      </c>
      <c r="AY283" s="24" t="s">
        <v>186</v>
      </c>
      <c r="BE283" s="212">
        <f>IF(N283="základní",J283,0)</f>
        <v>0</v>
      </c>
      <c r="BF283" s="212">
        <f>IF(N283="snížená",J283,0)</f>
        <v>0</v>
      </c>
      <c r="BG283" s="212">
        <f>IF(N283="zákl. přenesená",J283,0)</f>
        <v>0</v>
      </c>
      <c r="BH283" s="212">
        <f>IF(N283="sníž. přenesená",J283,0)</f>
        <v>0</v>
      </c>
      <c r="BI283" s="212">
        <f>IF(N283="nulová",J283,0)</f>
        <v>0</v>
      </c>
      <c r="BJ283" s="24" t="s">
        <v>82</v>
      </c>
      <c r="BK283" s="212">
        <f>ROUND(I283*H283,2)</f>
        <v>0</v>
      </c>
      <c r="BL283" s="24" t="s">
        <v>193</v>
      </c>
      <c r="BM283" s="24" t="s">
        <v>1963</v>
      </c>
    </row>
    <row r="284" spans="2:65" s="1" customFormat="1" ht="27">
      <c r="B284" s="41"/>
      <c r="C284" s="63"/>
      <c r="D284" s="213" t="s">
        <v>195</v>
      </c>
      <c r="E284" s="63"/>
      <c r="F284" s="214" t="s">
        <v>335</v>
      </c>
      <c r="G284" s="63"/>
      <c r="H284" s="63"/>
      <c r="I284" s="172"/>
      <c r="J284" s="63"/>
      <c r="K284" s="63"/>
      <c r="L284" s="61"/>
      <c r="M284" s="215"/>
      <c r="N284" s="42"/>
      <c r="O284" s="42"/>
      <c r="P284" s="42"/>
      <c r="Q284" s="42"/>
      <c r="R284" s="42"/>
      <c r="S284" s="42"/>
      <c r="T284" s="78"/>
      <c r="AT284" s="24" t="s">
        <v>195</v>
      </c>
      <c r="AU284" s="24" t="s">
        <v>84</v>
      </c>
    </row>
    <row r="285" spans="2:65" s="13" customFormat="1" ht="13.5">
      <c r="B285" s="227"/>
      <c r="C285" s="228"/>
      <c r="D285" s="213" t="s">
        <v>197</v>
      </c>
      <c r="E285" s="229" t="s">
        <v>30</v>
      </c>
      <c r="F285" s="230" t="s">
        <v>272</v>
      </c>
      <c r="G285" s="228"/>
      <c r="H285" s="229" t="s">
        <v>30</v>
      </c>
      <c r="I285" s="231"/>
      <c r="J285" s="228"/>
      <c r="K285" s="228"/>
      <c r="L285" s="232"/>
      <c r="M285" s="233"/>
      <c r="N285" s="234"/>
      <c r="O285" s="234"/>
      <c r="P285" s="234"/>
      <c r="Q285" s="234"/>
      <c r="R285" s="234"/>
      <c r="S285" s="234"/>
      <c r="T285" s="235"/>
      <c r="AT285" s="236" t="s">
        <v>197</v>
      </c>
      <c r="AU285" s="236" t="s">
        <v>84</v>
      </c>
      <c r="AV285" s="13" t="s">
        <v>82</v>
      </c>
      <c r="AW285" s="13" t="s">
        <v>37</v>
      </c>
      <c r="AX285" s="13" t="s">
        <v>74</v>
      </c>
      <c r="AY285" s="236" t="s">
        <v>186</v>
      </c>
    </row>
    <row r="286" spans="2:65" s="12" customFormat="1" ht="13.5">
      <c r="B286" s="216"/>
      <c r="C286" s="217"/>
      <c r="D286" s="213" t="s">
        <v>197</v>
      </c>
      <c r="E286" s="218" t="s">
        <v>30</v>
      </c>
      <c r="F286" s="219" t="s">
        <v>1964</v>
      </c>
      <c r="G286" s="217"/>
      <c r="H286" s="220">
        <v>3538</v>
      </c>
      <c r="I286" s="221"/>
      <c r="J286" s="217"/>
      <c r="K286" s="217"/>
      <c r="L286" s="222"/>
      <c r="M286" s="223"/>
      <c r="N286" s="224"/>
      <c r="O286" s="224"/>
      <c r="P286" s="224"/>
      <c r="Q286" s="224"/>
      <c r="R286" s="224"/>
      <c r="S286" s="224"/>
      <c r="T286" s="225"/>
      <c r="AT286" s="226" t="s">
        <v>197</v>
      </c>
      <c r="AU286" s="226" t="s">
        <v>84</v>
      </c>
      <c r="AV286" s="12" t="s">
        <v>84</v>
      </c>
      <c r="AW286" s="12" t="s">
        <v>37</v>
      </c>
      <c r="AX286" s="12" t="s">
        <v>74</v>
      </c>
      <c r="AY286" s="226" t="s">
        <v>186</v>
      </c>
    </row>
    <row r="287" spans="2:65" s="12" customFormat="1" ht="13.5">
      <c r="B287" s="216"/>
      <c r="C287" s="217"/>
      <c r="D287" s="213" t="s">
        <v>197</v>
      </c>
      <c r="E287" s="218" t="s">
        <v>30</v>
      </c>
      <c r="F287" s="219" t="s">
        <v>1965</v>
      </c>
      <c r="G287" s="217"/>
      <c r="H287" s="220">
        <v>3025</v>
      </c>
      <c r="I287" s="221"/>
      <c r="J287" s="217"/>
      <c r="K287" s="217"/>
      <c r="L287" s="222"/>
      <c r="M287" s="223"/>
      <c r="N287" s="224"/>
      <c r="O287" s="224"/>
      <c r="P287" s="224"/>
      <c r="Q287" s="224"/>
      <c r="R287" s="224"/>
      <c r="S287" s="224"/>
      <c r="T287" s="225"/>
      <c r="AT287" s="226" t="s">
        <v>197</v>
      </c>
      <c r="AU287" s="226" t="s">
        <v>84</v>
      </c>
      <c r="AV287" s="12" t="s">
        <v>84</v>
      </c>
      <c r="AW287" s="12" t="s">
        <v>37</v>
      </c>
      <c r="AX287" s="12" t="s">
        <v>74</v>
      </c>
      <c r="AY287" s="226" t="s">
        <v>186</v>
      </c>
    </row>
    <row r="288" spans="2:65" s="13" customFormat="1" ht="13.5">
      <c r="B288" s="227"/>
      <c r="C288" s="228"/>
      <c r="D288" s="213" t="s">
        <v>197</v>
      </c>
      <c r="E288" s="229" t="s">
        <v>30</v>
      </c>
      <c r="F288" s="230" t="s">
        <v>1893</v>
      </c>
      <c r="G288" s="228"/>
      <c r="H288" s="229" t="s">
        <v>30</v>
      </c>
      <c r="I288" s="231"/>
      <c r="J288" s="228"/>
      <c r="K288" s="228"/>
      <c r="L288" s="232"/>
      <c r="M288" s="233"/>
      <c r="N288" s="234"/>
      <c r="O288" s="234"/>
      <c r="P288" s="234"/>
      <c r="Q288" s="234"/>
      <c r="R288" s="234"/>
      <c r="S288" s="234"/>
      <c r="T288" s="235"/>
      <c r="AT288" s="236" t="s">
        <v>197</v>
      </c>
      <c r="AU288" s="236" t="s">
        <v>84</v>
      </c>
      <c r="AV288" s="13" t="s">
        <v>82</v>
      </c>
      <c r="AW288" s="13" t="s">
        <v>37</v>
      </c>
      <c r="AX288" s="13" t="s">
        <v>74</v>
      </c>
      <c r="AY288" s="236" t="s">
        <v>186</v>
      </c>
    </row>
    <row r="289" spans="2:65" s="12" customFormat="1" ht="13.5">
      <c r="B289" s="216"/>
      <c r="C289" s="217"/>
      <c r="D289" s="213" t="s">
        <v>197</v>
      </c>
      <c r="E289" s="218" t="s">
        <v>30</v>
      </c>
      <c r="F289" s="219" t="s">
        <v>1966</v>
      </c>
      <c r="G289" s="217"/>
      <c r="H289" s="220">
        <v>561</v>
      </c>
      <c r="I289" s="221"/>
      <c r="J289" s="217"/>
      <c r="K289" s="217"/>
      <c r="L289" s="222"/>
      <c r="M289" s="223"/>
      <c r="N289" s="224"/>
      <c r="O289" s="224"/>
      <c r="P289" s="224"/>
      <c r="Q289" s="224"/>
      <c r="R289" s="224"/>
      <c r="S289" s="224"/>
      <c r="T289" s="225"/>
      <c r="AT289" s="226" t="s">
        <v>197</v>
      </c>
      <c r="AU289" s="226" t="s">
        <v>84</v>
      </c>
      <c r="AV289" s="12" t="s">
        <v>84</v>
      </c>
      <c r="AW289" s="12" t="s">
        <v>37</v>
      </c>
      <c r="AX289" s="12" t="s">
        <v>74</v>
      </c>
      <c r="AY289" s="226" t="s">
        <v>186</v>
      </c>
    </row>
    <row r="290" spans="2:65" s="13" customFormat="1" ht="13.5">
      <c r="B290" s="227"/>
      <c r="C290" s="228"/>
      <c r="D290" s="213" t="s">
        <v>197</v>
      </c>
      <c r="E290" s="229" t="s">
        <v>30</v>
      </c>
      <c r="F290" s="230" t="s">
        <v>1921</v>
      </c>
      <c r="G290" s="228"/>
      <c r="H290" s="229" t="s">
        <v>30</v>
      </c>
      <c r="I290" s="231"/>
      <c r="J290" s="228"/>
      <c r="K290" s="228"/>
      <c r="L290" s="232"/>
      <c r="M290" s="233"/>
      <c r="N290" s="234"/>
      <c r="O290" s="234"/>
      <c r="P290" s="234"/>
      <c r="Q290" s="234"/>
      <c r="R290" s="234"/>
      <c r="S290" s="234"/>
      <c r="T290" s="235"/>
      <c r="AT290" s="236" t="s">
        <v>197</v>
      </c>
      <c r="AU290" s="236" t="s">
        <v>84</v>
      </c>
      <c r="AV290" s="13" t="s">
        <v>82</v>
      </c>
      <c r="AW290" s="13" t="s">
        <v>37</v>
      </c>
      <c r="AX290" s="13" t="s">
        <v>74</v>
      </c>
      <c r="AY290" s="236" t="s">
        <v>186</v>
      </c>
    </row>
    <row r="291" spans="2:65" s="12" customFormat="1" ht="13.5">
      <c r="B291" s="216"/>
      <c r="C291" s="217"/>
      <c r="D291" s="213" t="s">
        <v>197</v>
      </c>
      <c r="E291" s="218" t="s">
        <v>30</v>
      </c>
      <c r="F291" s="219" t="s">
        <v>1884</v>
      </c>
      <c r="G291" s="217"/>
      <c r="H291" s="220">
        <v>380</v>
      </c>
      <c r="I291" s="221"/>
      <c r="J291" s="217"/>
      <c r="K291" s="217"/>
      <c r="L291" s="222"/>
      <c r="M291" s="223"/>
      <c r="N291" s="224"/>
      <c r="O291" s="224"/>
      <c r="P291" s="224"/>
      <c r="Q291" s="224"/>
      <c r="R291" s="224"/>
      <c r="S291" s="224"/>
      <c r="T291" s="225"/>
      <c r="AT291" s="226" t="s">
        <v>197</v>
      </c>
      <c r="AU291" s="226" t="s">
        <v>84</v>
      </c>
      <c r="AV291" s="12" t="s">
        <v>84</v>
      </c>
      <c r="AW291" s="12" t="s">
        <v>37</v>
      </c>
      <c r="AX291" s="12" t="s">
        <v>74</v>
      </c>
      <c r="AY291" s="226" t="s">
        <v>186</v>
      </c>
    </row>
    <row r="292" spans="2:65" s="13" customFormat="1" ht="13.5">
      <c r="B292" s="227"/>
      <c r="C292" s="228"/>
      <c r="D292" s="213" t="s">
        <v>197</v>
      </c>
      <c r="E292" s="229" t="s">
        <v>30</v>
      </c>
      <c r="F292" s="230" t="s">
        <v>1893</v>
      </c>
      <c r="G292" s="228"/>
      <c r="H292" s="229" t="s">
        <v>30</v>
      </c>
      <c r="I292" s="231"/>
      <c r="J292" s="228"/>
      <c r="K292" s="228"/>
      <c r="L292" s="232"/>
      <c r="M292" s="233"/>
      <c r="N292" s="234"/>
      <c r="O292" s="234"/>
      <c r="P292" s="234"/>
      <c r="Q292" s="234"/>
      <c r="R292" s="234"/>
      <c r="S292" s="234"/>
      <c r="T292" s="235"/>
      <c r="AT292" s="236" t="s">
        <v>197</v>
      </c>
      <c r="AU292" s="236" t="s">
        <v>84</v>
      </c>
      <c r="AV292" s="13" t="s">
        <v>82</v>
      </c>
      <c r="AW292" s="13" t="s">
        <v>37</v>
      </c>
      <c r="AX292" s="13" t="s">
        <v>74</v>
      </c>
      <c r="AY292" s="236" t="s">
        <v>186</v>
      </c>
    </row>
    <row r="293" spans="2:65" s="12" customFormat="1" ht="13.5">
      <c r="B293" s="216"/>
      <c r="C293" s="217"/>
      <c r="D293" s="213" t="s">
        <v>197</v>
      </c>
      <c r="E293" s="218" t="s">
        <v>30</v>
      </c>
      <c r="F293" s="219" t="s">
        <v>1966</v>
      </c>
      <c r="G293" s="217"/>
      <c r="H293" s="220">
        <v>561</v>
      </c>
      <c r="I293" s="221"/>
      <c r="J293" s="217"/>
      <c r="K293" s="217"/>
      <c r="L293" s="222"/>
      <c r="M293" s="223"/>
      <c r="N293" s="224"/>
      <c r="O293" s="224"/>
      <c r="P293" s="224"/>
      <c r="Q293" s="224"/>
      <c r="R293" s="224"/>
      <c r="S293" s="224"/>
      <c r="T293" s="225"/>
      <c r="AT293" s="226" t="s">
        <v>197</v>
      </c>
      <c r="AU293" s="226" t="s">
        <v>84</v>
      </c>
      <c r="AV293" s="12" t="s">
        <v>84</v>
      </c>
      <c r="AW293" s="12" t="s">
        <v>37</v>
      </c>
      <c r="AX293" s="12" t="s">
        <v>74</v>
      </c>
      <c r="AY293" s="226" t="s">
        <v>186</v>
      </c>
    </row>
    <row r="294" spans="2:65" s="1" customFormat="1" ht="16.5" customHeight="1">
      <c r="B294" s="41"/>
      <c r="C294" s="249" t="s">
        <v>295</v>
      </c>
      <c r="D294" s="249" t="s">
        <v>301</v>
      </c>
      <c r="E294" s="250" t="s">
        <v>1967</v>
      </c>
      <c r="F294" s="251" t="s">
        <v>1968</v>
      </c>
      <c r="G294" s="252" t="s">
        <v>304</v>
      </c>
      <c r="H294" s="253">
        <v>253.8</v>
      </c>
      <c r="I294" s="254"/>
      <c r="J294" s="255">
        <f>ROUND(I294*H294,2)</f>
        <v>0</v>
      </c>
      <c r="K294" s="251" t="s">
        <v>30</v>
      </c>
      <c r="L294" s="256"/>
      <c r="M294" s="257" t="s">
        <v>30</v>
      </c>
      <c r="N294" s="258" t="s">
        <v>45</v>
      </c>
      <c r="O294" s="42"/>
      <c r="P294" s="210">
        <f>O294*H294</f>
        <v>0</v>
      </c>
      <c r="Q294" s="210">
        <v>0</v>
      </c>
      <c r="R294" s="210">
        <f>Q294*H294</f>
        <v>0</v>
      </c>
      <c r="S294" s="210">
        <v>0</v>
      </c>
      <c r="T294" s="211">
        <f>S294*H294</f>
        <v>0</v>
      </c>
      <c r="AR294" s="24" t="s">
        <v>236</v>
      </c>
      <c r="AT294" s="24" t="s">
        <v>301</v>
      </c>
      <c r="AU294" s="24" t="s">
        <v>84</v>
      </c>
      <c r="AY294" s="24" t="s">
        <v>186</v>
      </c>
      <c r="BE294" s="212">
        <f>IF(N294="základní",J294,0)</f>
        <v>0</v>
      </c>
      <c r="BF294" s="212">
        <f>IF(N294="snížená",J294,0)</f>
        <v>0</v>
      </c>
      <c r="BG294" s="212">
        <f>IF(N294="zákl. přenesená",J294,0)</f>
        <v>0</v>
      </c>
      <c r="BH294" s="212">
        <f>IF(N294="sníž. přenesená",J294,0)</f>
        <v>0</v>
      </c>
      <c r="BI294" s="212">
        <f>IF(N294="nulová",J294,0)</f>
        <v>0</v>
      </c>
      <c r="BJ294" s="24" t="s">
        <v>82</v>
      </c>
      <c r="BK294" s="212">
        <f>ROUND(I294*H294,2)</f>
        <v>0</v>
      </c>
      <c r="BL294" s="24" t="s">
        <v>193</v>
      </c>
      <c r="BM294" s="24" t="s">
        <v>1969</v>
      </c>
    </row>
    <row r="295" spans="2:65" s="1" customFormat="1" ht="13.5">
      <c r="B295" s="41"/>
      <c r="C295" s="63"/>
      <c r="D295" s="213" t="s">
        <v>195</v>
      </c>
      <c r="E295" s="63"/>
      <c r="F295" s="214" t="s">
        <v>1968</v>
      </c>
      <c r="G295" s="63"/>
      <c r="H295" s="63"/>
      <c r="I295" s="172"/>
      <c r="J295" s="63"/>
      <c r="K295" s="63"/>
      <c r="L295" s="61"/>
      <c r="M295" s="215"/>
      <c r="N295" s="42"/>
      <c r="O295" s="42"/>
      <c r="P295" s="42"/>
      <c r="Q295" s="42"/>
      <c r="R295" s="42"/>
      <c r="S295" s="42"/>
      <c r="T295" s="78"/>
      <c r="AT295" s="24" t="s">
        <v>195</v>
      </c>
      <c r="AU295" s="24" t="s">
        <v>84</v>
      </c>
    </row>
    <row r="296" spans="2:65" s="1" customFormat="1" ht="27">
      <c r="B296" s="41"/>
      <c r="C296" s="63"/>
      <c r="D296" s="213" t="s">
        <v>241</v>
      </c>
      <c r="E296" s="63"/>
      <c r="F296" s="248" t="s">
        <v>1970</v>
      </c>
      <c r="G296" s="63"/>
      <c r="H296" s="63"/>
      <c r="I296" s="172"/>
      <c r="J296" s="63"/>
      <c r="K296" s="63"/>
      <c r="L296" s="61"/>
      <c r="M296" s="215"/>
      <c r="N296" s="42"/>
      <c r="O296" s="42"/>
      <c r="P296" s="42"/>
      <c r="Q296" s="42"/>
      <c r="R296" s="42"/>
      <c r="S296" s="42"/>
      <c r="T296" s="78"/>
      <c r="AT296" s="24" t="s">
        <v>241</v>
      </c>
      <c r="AU296" s="24" t="s">
        <v>84</v>
      </c>
    </row>
    <row r="297" spans="2:65" s="12" customFormat="1" ht="13.5">
      <c r="B297" s="216"/>
      <c r="C297" s="217"/>
      <c r="D297" s="213" t="s">
        <v>197</v>
      </c>
      <c r="E297" s="218" t="s">
        <v>30</v>
      </c>
      <c r="F297" s="219" t="s">
        <v>1947</v>
      </c>
      <c r="G297" s="217"/>
      <c r="H297" s="220">
        <v>141</v>
      </c>
      <c r="I297" s="221"/>
      <c r="J297" s="217"/>
      <c r="K297" s="217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197</v>
      </c>
      <c r="AU297" s="226" t="s">
        <v>84</v>
      </c>
      <c r="AV297" s="12" t="s">
        <v>84</v>
      </c>
      <c r="AW297" s="12" t="s">
        <v>37</v>
      </c>
      <c r="AX297" s="12" t="s">
        <v>74</v>
      </c>
      <c r="AY297" s="226" t="s">
        <v>186</v>
      </c>
    </row>
    <row r="298" spans="2:65" s="12" customFormat="1" ht="13.5">
      <c r="B298" s="216"/>
      <c r="C298" s="217"/>
      <c r="D298" s="213" t="s">
        <v>197</v>
      </c>
      <c r="E298" s="217"/>
      <c r="F298" s="219" t="s">
        <v>1971</v>
      </c>
      <c r="G298" s="217"/>
      <c r="H298" s="220">
        <v>253.8</v>
      </c>
      <c r="I298" s="221"/>
      <c r="J298" s="217"/>
      <c r="K298" s="217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197</v>
      </c>
      <c r="AU298" s="226" t="s">
        <v>84</v>
      </c>
      <c r="AV298" s="12" t="s">
        <v>84</v>
      </c>
      <c r="AW298" s="12" t="s">
        <v>6</v>
      </c>
      <c r="AX298" s="12" t="s">
        <v>82</v>
      </c>
      <c r="AY298" s="226" t="s">
        <v>186</v>
      </c>
    </row>
    <row r="299" spans="2:65" s="1" customFormat="1" ht="51" customHeight="1">
      <c r="B299" s="41"/>
      <c r="C299" s="201" t="s">
        <v>300</v>
      </c>
      <c r="D299" s="201" t="s">
        <v>188</v>
      </c>
      <c r="E299" s="202" t="s">
        <v>338</v>
      </c>
      <c r="F299" s="203" t="s">
        <v>339</v>
      </c>
      <c r="G299" s="204" t="s">
        <v>191</v>
      </c>
      <c r="H299" s="205">
        <v>3538</v>
      </c>
      <c r="I299" s="206"/>
      <c r="J299" s="207">
        <f>ROUND(I299*H299,2)</f>
        <v>0</v>
      </c>
      <c r="K299" s="203" t="s">
        <v>30</v>
      </c>
      <c r="L299" s="61"/>
      <c r="M299" s="208" t="s">
        <v>30</v>
      </c>
      <c r="N299" s="209" t="s">
        <v>45</v>
      </c>
      <c r="O299" s="42"/>
      <c r="P299" s="210">
        <f>O299*H299</f>
        <v>0</v>
      </c>
      <c r="Q299" s="210">
        <v>0</v>
      </c>
      <c r="R299" s="210">
        <f>Q299*H299</f>
        <v>0</v>
      </c>
      <c r="S299" s="210">
        <v>0</v>
      </c>
      <c r="T299" s="211">
        <f>S299*H299</f>
        <v>0</v>
      </c>
      <c r="AR299" s="24" t="s">
        <v>193</v>
      </c>
      <c r="AT299" s="24" t="s">
        <v>188</v>
      </c>
      <c r="AU299" s="24" t="s">
        <v>84</v>
      </c>
      <c r="AY299" s="24" t="s">
        <v>186</v>
      </c>
      <c r="BE299" s="212">
        <f>IF(N299="základní",J299,0)</f>
        <v>0</v>
      </c>
      <c r="BF299" s="212">
        <f>IF(N299="snížená",J299,0)</f>
        <v>0</v>
      </c>
      <c r="BG299" s="212">
        <f>IF(N299="zákl. přenesená",J299,0)</f>
        <v>0</v>
      </c>
      <c r="BH299" s="212">
        <f>IF(N299="sníž. přenesená",J299,0)</f>
        <v>0</v>
      </c>
      <c r="BI299" s="212">
        <f>IF(N299="nulová",J299,0)</f>
        <v>0</v>
      </c>
      <c r="BJ299" s="24" t="s">
        <v>82</v>
      </c>
      <c r="BK299" s="212">
        <f>ROUND(I299*H299,2)</f>
        <v>0</v>
      </c>
      <c r="BL299" s="24" t="s">
        <v>193</v>
      </c>
      <c r="BM299" s="24" t="s">
        <v>1972</v>
      </c>
    </row>
    <row r="300" spans="2:65" s="1" customFormat="1" ht="40.5">
      <c r="B300" s="41"/>
      <c r="C300" s="63"/>
      <c r="D300" s="213" t="s">
        <v>195</v>
      </c>
      <c r="E300" s="63"/>
      <c r="F300" s="214" t="s">
        <v>339</v>
      </c>
      <c r="G300" s="63"/>
      <c r="H300" s="63"/>
      <c r="I300" s="172"/>
      <c r="J300" s="63"/>
      <c r="K300" s="63"/>
      <c r="L300" s="61"/>
      <c r="M300" s="215"/>
      <c r="N300" s="42"/>
      <c r="O300" s="42"/>
      <c r="P300" s="42"/>
      <c r="Q300" s="42"/>
      <c r="R300" s="42"/>
      <c r="S300" s="42"/>
      <c r="T300" s="78"/>
      <c r="AT300" s="24" t="s">
        <v>195</v>
      </c>
      <c r="AU300" s="24" t="s">
        <v>84</v>
      </c>
    </row>
    <row r="301" spans="2:65" s="12" customFormat="1" ht="13.5">
      <c r="B301" s="216"/>
      <c r="C301" s="217"/>
      <c r="D301" s="213" t="s">
        <v>197</v>
      </c>
      <c r="E301" s="218" t="s">
        <v>30</v>
      </c>
      <c r="F301" s="219" t="s">
        <v>1973</v>
      </c>
      <c r="G301" s="217"/>
      <c r="H301" s="220">
        <v>3538</v>
      </c>
      <c r="I301" s="221"/>
      <c r="J301" s="217"/>
      <c r="K301" s="217"/>
      <c r="L301" s="222"/>
      <c r="M301" s="223"/>
      <c r="N301" s="224"/>
      <c r="O301" s="224"/>
      <c r="P301" s="224"/>
      <c r="Q301" s="224"/>
      <c r="R301" s="224"/>
      <c r="S301" s="224"/>
      <c r="T301" s="225"/>
      <c r="AT301" s="226" t="s">
        <v>197</v>
      </c>
      <c r="AU301" s="226" t="s">
        <v>84</v>
      </c>
      <c r="AV301" s="12" t="s">
        <v>84</v>
      </c>
      <c r="AW301" s="12" t="s">
        <v>37</v>
      </c>
      <c r="AX301" s="12" t="s">
        <v>74</v>
      </c>
      <c r="AY301" s="226" t="s">
        <v>186</v>
      </c>
    </row>
    <row r="302" spans="2:65" s="1" customFormat="1" ht="16.5" customHeight="1">
      <c r="B302" s="41"/>
      <c r="C302" s="249" t="s">
        <v>307</v>
      </c>
      <c r="D302" s="249" t="s">
        <v>301</v>
      </c>
      <c r="E302" s="250" t="s">
        <v>343</v>
      </c>
      <c r="F302" s="251" t="s">
        <v>344</v>
      </c>
      <c r="G302" s="252" t="s">
        <v>345</v>
      </c>
      <c r="H302" s="253">
        <v>106.14</v>
      </c>
      <c r="I302" s="254"/>
      <c r="J302" s="255">
        <f>ROUND(I302*H302,2)</f>
        <v>0</v>
      </c>
      <c r="K302" s="251" t="s">
        <v>192</v>
      </c>
      <c r="L302" s="256"/>
      <c r="M302" s="257" t="s">
        <v>30</v>
      </c>
      <c r="N302" s="258" t="s">
        <v>45</v>
      </c>
      <c r="O302" s="42"/>
      <c r="P302" s="210">
        <f>O302*H302</f>
        <v>0</v>
      </c>
      <c r="Q302" s="210">
        <v>1E-3</v>
      </c>
      <c r="R302" s="210">
        <f>Q302*H302</f>
        <v>0.10614</v>
      </c>
      <c r="S302" s="210">
        <v>0</v>
      </c>
      <c r="T302" s="211">
        <f>S302*H302</f>
        <v>0</v>
      </c>
      <c r="AR302" s="24" t="s">
        <v>236</v>
      </c>
      <c r="AT302" s="24" t="s">
        <v>301</v>
      </c>
      <c r="AU302" s="24" t="s">
        <v>84</v>
      </c>
      <c r="AY302" s="24" t="s">
        <v>186</v>
      </c>
      <c r="BE302" s="212">
        <f>IF(N302="základní",J302,0)</f>
        <v>0</v>
      </c>
      <c r="BF302" s="212">
        <f>IF(N302="snížená",J302,0)</f>
        <v>0</v>
      </c>
      <c r="BG302" s="212">
        <f>IF(N302="zákl. přenesená",J302,0)</f>
        <v>0</v>
      </c>
      <c r="BH302" s="212">
        <f>IF(N302="sníž. přenesená",J302,0)</f>
        <v>0</v>
      </c>
      <c r="BI302" s="212">
        <f>IF(N302="nulová",J302,0)</f>
        <v>0</v>
      </c>
      <c r="BJ302" s="24" t="s">
        <v>82</v>
      </c>
      <c r="BK302" s="212">
        <f>ROUND(I302*H302,2)</f>
        <v>0</v>
      </c>
      <c r="BL302" s="24" t="s">
        <v>193</v>
      </c>
      <c r="BM302" s="24" t="s">
        <v>1974</v>
      </c>
    </row>
    <row r="303" spans="2:65" s="1" customFormat="1" ht="13.5">
      <c r="B303" s="41"/>
      <c r="C303" s="63"/>
      <c r="D303" s="213" t="s">
        <v>195</v>
      </c>
      <c r="E303" s="63"/>
      <c r="F303" s="214" t="s">
        <v>344</v>
      </c>
      <c r="G303" s="63"/>
      <c r="H303" s="63"/>
      <c r="I303" s="172"/>
      <c r="J303" s="63"/>
      <c r="K303" s="63"/>
      <c r="L303" s="61"/>
      <c r="M303" s="215"/>
      <c r="N303" s="42"/>
      <c r="O303" s="42"/>
      <c r="P303" s="42"/>
      <c r="Q303" s="42"/>
      <c r="R303" s="42"/>
      <c r="S303" s="42"/>
      <c r="T303" s="78"/>
      <c r="AT303" s="24" t="s">
        <v>195</v>
      </c>
      <c r="AU303" s="24" t="s">
        <v>84</v>
      </c>
    </row>
    <row r="304" spans="2:65" s="12" customFormat="1" ht="13.5">
      <c r="B304" s="216"/>
      <c r="C304" s="217"/>
      <c r="D304" s="213" t="s">
        <v>197</v>
      </c>
      <c r="E304" s="218" t="s">
        <v>30</v>
      </c>
      <c r="F304" s="219" t="s">
        <v>1975</v>
      </c>
      <c r="G304" s="217"/>
      <c r="H304" s="220">
        <v>106.14</v>
      </c>
      <c r="I304" s="221"/>
      <c r="J304" s="217"/>
      <c r="K304" s="217"/>
      <c r="L304" s="222"/>
      <c r="M304" s="223"/>
      <c r="N304" s="224"/>
      <c r="O304" s="224"/>
      <c r="P304" s="224"/>
      <c r="Q304" s="224"/>
      <c r="R304" s="224"/>
      <c r="S304" s="224"/>
      <c r="T304" s="225"/>
      <c r="AT304" s="226" t="s">
        <v>197</v>
      </c>
      <c r="AU304" s="226" t="s">
        <v>84</v>
      </c>
      <c r="AV304" s="12" t="s">
        <v>84</v>
      </c>
      <c r="AW304" s="12" t="s">
        <v>37</v>
      </c>
      <c r="AX304" s="12" t="s">
        <v>74</v>
      </c>
      <c r="AY304" s="226" t="s">
        <v>186</v>
      </c>
    </row>
    <row r="305" spans="2:65" s="1" customFormat="1" ht="25.5" customHeight="1">
      <c r="B305" s="41"/>
      <c r="C305" s="201" t="s">
        <v>313</v>
      </c>
      <c r="D305" s="201" t="s">
        <v>188</v>
      </c>
      <c r="E305" s="202" t="s">
        <v>1976</v>
      </c>
      <c r="F305" s="203" t="s">
        <v>1977</v>
      </c>
      <c r="G305" s="204" t="s">
        <v>191</v>
      </c>
      <c r="H305" s="205">
        <v>3966</v>
      </c>
      <c r="I305" s="206"/>
      <c r="J305" s="207">
        <f>ROUND(I305*H305,2)</f>
        <v>0</v>
      </c>
      <c r="K305" s="203" t="s">
        <v>192</v>
      </c>
      <c r="L305" s="61"/>
      <c r="M305" s="208" t="s">
        <v>30</v>
      </c>
      <c r="N305" s="209" t="s">
        <v>45</v>
      </c>
      <c r="O305" s="42"/>
      <c r="P305" s="210">
        <f>O305*H305</f>
        <v>0</v>
      </c>
      <c r="Q305" s="210">
        <v>8.0000000000000007E-5</v>
      </c>
      <c r="R305" s="210">
        <f>Q305*H305</f>
        <v>0.31728000000000001</v>
      </c>
      <c r="S305" s="210">
        <v>0</v>
      </c>
      <c r="T305" s="211">
        <f>S305*H305</f>
        <v>0</v>
      </c>
      <c r="AR305" s="24" t="s">
        <v>193</v>
      </c>
      <c r="AT305" s="24" t="s">
        <v>188</v>
      </c>
      <c r="AU305" s="24" t="s">
        <v>84</v>
      </c>
      <c r="AY305" s="24" t="s">
        <v>186</v>
      </c>
      <c r="BE305" s="212">
        <f>IF(N305="základní",J305,0)</f>
        <v>0</v>
      </c>
      <c r="BF305" s="212">
        <f>IF(N305="snížená",J305,0)</f>
        <v>0</v>
      </c>
      <c r="BG305" s="212">
        <f>IF(N305="zákl. přenesená",J305,0)</f>
        <v>0</v>
      </c>
      <c r="BH305" s="212">
        <f>IF(N305="sníž. přenesená",J305,0)</f>
        <v>0</v>
      </c>
      <c r="BI305" s="212">
        <f>IF(N305="nulová",J305,0)</f>
        <v>0</v>
      </c>
      <c r="BJ305" s="24" t="s">
        <v>82</v>
      </c>
      <c r="BK305" s="212">
        <f>ROUND(I305*H305,2)</f>
        <v>0</v>
      </c>
      <c r="BL305" s="24" t="s">
        <v>193</v>
      </c>
      <c r="BM305" s="24" t="s">
        <v>1978</v>
      </c>
    </row>
    <row r="306" spans="2:65" s="1" customFormat="1" ht="27">
      <c r="B306" s="41"/>
      <c r="C306" s="63"/>
      <c r="D306" s="213" t="s">
        <v>195</v>
      </c>
      <c r="E306" s="63"/>
      <c r="F306" s="214" t="s">
        <v>1979</v>
      </c>
      <c r="G306" s="63"/>
      <c r="H306" s="63"/>
      <c r="I306" s="172"/>
      <c r="J306" s="63"/>
      <c r="K306" s="63"/>
      <c r="L306" s="61"/>
      <c r="M306" s="215"/>
      <c r="N306" s="42"/>
      <c r="O306" s="42"/>
      <c r="P306" s="42"/>
      <c r="Q306" s="42"/>
      <c r="R306" s="42"/>
      <c r="S306" s="42"/>
      <c r="T306" s="78"/>
      <c r="AT306" s="24" t="s">
        <v>195</v>
      </c>
      <c r="AU306" s="24" t="s">
        <v>84</v>
      </c>
    </row>
    <row r="307" spans="2:65" s="12" customFormat="1" ht="13.5">
      <c r="B307" s="216"/>
      <c r="C307" s="217"/>
      <c r="D307" s="213" t="s">
        <v>197</v>
      </c>
      <c r="E307" s="218" t="s">
        <v>30</v>
      </c>
      <c r="F307" s="219" t="s">
        <v>1965</v>
      </c>
      <c r="G307" s="217"/>
      <c r="H307" s="220">
        <v>3025</v>
      </c>
      <c r="I307" s="221"/>
      <c r="J307" s="217"/>
      <c r="K307" s="217"/>
      <c r="L307" s="222"/>
      <c r="M307" s="223"/>
      <c r="N307" s="224"/>
      <c r="O307" s="224"/>
      <c r="P307" s="224"/>
      <c r="Q307" s="224"/>
      <c r="R307" s="224"/>
      <c r="S307" s="224"/>
      <c r="T307" s="225"/>
      <c r="AT307" s="226" t="s">
        <v>197</v>
      </c>
      <c r="AU307" s="226" t="s">
        <v>84</v>
      </c>
      <c r="AV307" s="12" t="s">
        <v>84</v>
      </c>
      <c r="AW307" s="12" t="s">
        <v>37</v>
      </c>
      <c r="AX307" s="12" t="s">
        <v>74</v>
      </c>
      <c r="AY307" s="226" t="s">
        <v>186</v>
      </c>
    </row>
    <row r="308" spans="2:65" s="13" customFormat="1" ht="13.5">
      <c r="B308" s="227"/>
      <c r="C308" s="228"/>
      <c r="D308" s="213" t="s">
        <v>197</v>
      </c>
      <c r="E308" s="229" t="s">
        <v>30</v>
      </c>
      <c r="F308" s="230" t="s">
        <v>1893</v>
      </c>
      <c r="G308" s="228"/>
      <c r="H308" s="229" t="s">
        <v>30</v>
      </c>
      <c r="I308" s="231"/>
      <c r="J308" s="228"/>
      <c r="K308" s="228"/>
      <c r="L308" s="232"/>
      <c r="M308" s="233"/>
      <c r="N308" s="234"/>
      <c r="O308" s="234"/>
      <c r="P308" s="234"/>
      <c r="Q308" s="234"/>
      <c r="R308" s="234"/>
      <c r="S308" s="234"/>
      <c r="T308" s="235"/>
      <c r="AT308" s="236" t="s">
        <v>197</v>
      </c>
      <c r="AU308" s="236" t="s">
        <v>84</v>
      </c>
      <c r="AV308" s="13" t="s">
        <v>82</v>
      </c>
      <c r="AW308" s="13" t="s">
        <v>37</v>
      </c>
      <c r="AX308" s="13" t="s">
        <v>74</v>
      </c>
      <c r="AY308" s="236" t="s">
        <v>186</v>
      </c>
    </row>
    <row r="309" spans="2:65" s="12" customFormat="1" ht="13.5">
      <c r="B309" s="216"/>
      <c r="C309" s="217"/>
      <c r="D309" s="213" t="s">
        <v>197</v>
      </c>
      <c r="E309" s="218" t="s">
        <v>30</v>
      </c>
      <c r="F309" s="219" t="s">
        <v>1966</v>
      </c>
      <c r="G309" s="217"/>
      <c r="H309" s="220">
        <v>561</v>
      </c>
      <c r="I309" s="221"/>
      <c r="J309" s="217"/>
      <c r="K309" s="217"/>
      <c r="L309" s="222"/>
      <c r="M309" s="223"/>
      <c r="N309" s="224"/>
      <c r="O309" s="224"/>
      <c r="P309" s="224"/>
      <c r="Q309" s="224"/>
      <c r="R309" s="224"/>
      <c r="S309" s="224"/>
      <c r="T309" s="225"/>
      <c r="AT309" s="226" t="s">
        <v>197</v>
      </c>
      <c r="AU309" s="226" t="s">
        <v>84</v>
      </c>
      <c r="AV309" s="12" t="s">
        <v>84</v>
      </c>
      <c r="AW309" s="12" t="s">
        <v>37</v>
      </c>
      <c r="AX309" s="12" t="s">
        <v>74</v>
      </c>
      <c r="AY309" s="226" t="s">
        <v>186</v>
      </c>
    </row>
    <row r="310" spans="2:65" s="13" customFormat="1" ht="13.5">
      <c r="B310" s="227"/>
      <c r="C310" s="228"/>
      <c r="D310" s="213" t="s">
        <v>197</v>
      </c>
      <c r="E310" s="229" t="s">
        <v>30</v>
      </c>
      <c r="F310" s="230" t="s">
        <v>1921</v>
      </c>
      <c r="G310" s="228"/>
      <c r="H310" s="229" t="s">
        <v>30</v>
      </c>
      <c r="I310" s="231"/>
      <c r="J310" s="228"/>
      <c r="K310" s="228"/>
      <c r="L310" s="232"/>
      <c r="M310" s="233"/>
      <c r="N310" s="234"/>
      <c r="O310" s="234"/>
      <c r="P310" s="234"/>
      <c r="Q310" s="234"/>
      <c r="R310" s="234"/>
      <c r="S310" s="234"/>
      <c r="T310" s="235"/>
      <c r="AT310" s="236" t="s">
        <v>197</v>
      </c>
      <c r="AU310" s="236" t="s">
        <v>84</v>
      </c>
      <c r="AV310" s="13" t="s">
        <v>82</v>
      </c>
      <c r="AW310" s="13" t="s">
        <v>37</v>
      </c>
      <c r="AX310" s="13" t="s">
        <v>74</v>
      </c>
      <c r="AY310" s="236" t="s">
        <v>186</v>
      </c>
    </row>
    <row r="311" spans="2:65" s="12" customFormat="1" ht="13.5">
      <c r="B311" s="216"/>
      <c r="C311" s="217"/>
      <c r="D311" s="213" t="s">
        <v>197</v>
      </c>
      <c r="E311" s="218" t="s">
        <v>30</v>
      </c>
      <c r="F311" s="219" t="s">
        <v>1884</v>
      </c>
      <c r="G311" s="217"/>
      <c r="H311" s="220">
        <v>380</v>
      </c>
      <c r="I311" s="221"/>
      <c r="J311" s="217"/>
      <c r="K311" s="217"/>
      <c r="L311" s="222"/>
      <c r="M311" s="223"/>
      <c r="N311" s="224"/>
      <c r="O311" s="224"/>
      <c r="P311" s="224"/>
      <c r="Q311" s="224"/>
      <c r="R311" s="224"/>
      <c r="S311" s="224"/>
      <c r="T311" s="225"/>
      <c r="AT311" s="226" t="s">
        <v>197</v>
      </c>
      <c r="AU311" s="226" t="s">
        <v>84</v>
      </c>
      <c r="AV311" s="12" t="s">
        <v>84</v>
      </c>
      <c r="AW311" s="12" t="s">
        <v>37</v>
      </c>
      <c r="AX311" s="12" t="s">
        <v>74</v>
      </c>
      <c r="AY311" s="226" t="s">
        <v>186</v>
      </c>
    </row>
    <row r="312" spans="2:65" s="1" customFormat="1" ht="16.5" customHeight="1">
      <c r="B312" s="41"/>
      <c r="C312" s="249" t="s">
        <v>318</v>
      </c>
      <c r="D312" s="249" t="s">
        <v>301</v>
      </c>
      <c r="E312" s="250" t="s">
        <v>1980</v>
      </c>
      <c r="F312" s="251" t="s">
        <v>1981</v>
      </c>
      <c r="G312" s="252" t="s">
        <v>191</v>
      </c>
      <c r="H312" s="253">
        <v>3966</v>
      </c>
      <c r="I312" s="254"/>
      <c r="J312" s="255">
        <f>ROUND(I312*H312,2)</f>
        <v>0</v>
      </c>
      <c r="K312" s="251" t="s">
        <v>30</v>
      </c>
      <c r="L312" s="256"/>
      <c r="M312" s="257" t="s">
        <v>30</v>
      </c>
      <c r="N312" s="258" t="s">
        <v>45</v>
      </c>
      <c r="O312" s="42"/>
      <c r="P312" s="210">
        <f>O312*H312</f>
        <v>0</v>
      </c>
      <c r="Q312" s="210">
        <v>1.4999999999999999E-2</v>
      </c>
      <c r="R312" s="210">
        <f>Q312*H312</f>
        <v>59.489999999999995</v>
      </c>
      <c r="S312" s="210">
        <v>0</v>
      </c>
      <c r="T312" s="211">
        <f>S312*H312</f>
        <v>0</v>
      </c>
      <c r="AR312" s="24" t="s">
        <v>236</v>
      </c>
      <c r="AT312" s="24" t="s">
        <v>301</v>
      </c>
      <c r="AU312" s="24" t="s">
        <v>84</v>
      </c>
      <c r="AY312" s="24" t="s">
        <v>186</v>
      </c>
      <c r="BE312" s="212">
        <f>IF(N312="základní",J312,0)</f>
        <v>0</v>
      </c>
      <c r="BF312" s="212">
        <f>IF(N312="snížená",J312,0)</f>
        <v>0</v>
      </c>
      <c r="BG312" s="212">
        <f>IF(N312="zákl. přenesená",J312,0)</f>
        <v>0</v>
      </c>
      <c r="BH312" s="212">
        <f>IF(N312="sníž. přenesená",J312,0)</f>
        <v>0</v>
      </c>
      <c r="BI312" s="212">
        <f>IF(N312="nulová",J312,0)</f>
        <v>0</v>
      </c>
      <c r="BJ312" s="24" t="s">
        <v>82</v>
      </c>
      <c r="BK312" s="212">
        <f>ROUND(I312*H312,2)</f>
        <v>0</v>
      </c>
      <c r="BL312" s="24" t="s">
        <v>193</v>
      </c>
      <c r="BM312" s="24" t="s">
        <v>1982</v>
      </c>
    </row>
    <row r="313" spans="2:65" s="1" customFormat="1" ht="13.5">
      <c r="B313" s="41"/>
      <c r="C313" s="63"/>
      <c r="D313" s="213" t="s">
        <v>195</v>
      </c>
      <c r="E313" s="63"/>
      <c r="F313" s="214" t="s">
        <v>1981</v>
      </c>
      <c r="G313" s="63"/>
      <c r="H313" s="63"/>
      <c r="I313" s="172"/>
      <c r="J313" s="63"/>
      <c r="K313" s="63"/>
      <c r="L313" s="61"/>
      <c r="M313" s="215"/>
      <c r="N313" s="42"/>
      <c r="O313" s="42"/>
      <c r="P313" s="42"/>
      <c r="Q313" s="42"/>
      <c r="R313" s="42"/>
      <c r="S313" s="42"/>
      <c r="T313" s="78"/>
      <c r="AT313" s="24" t="s">
        <v>195</v>
      </c>
      <c r="AU313" s="24" t="s">
        <v>84</v>
      </c>
    </row>
    <row r="314" spans="2:65" s="12" customFormat="1" ht="13.5">
      <c r="B314" s="216"/>
      <c r="C314" s="217"/>
      <c r="D314" s="213" t="s">
        <v>197</v>
      </c>
      <c r="E314" s="218" t="s">
        <v>30</v>
      </c>
      <c r="F314" s="219" t="s">
        <v>1965</v>
      </c>
      <c r="G314" s="217"/>
      <c r="H314" s="220">
        <v>3025</v>
      </c>
      <c r="I314" s="221"/>
      <c r="J314" s="217"/>
      <c r="K314" s="217"/>
      <c r="L314" s="222"/>
      <c r="M314" s="223"/>
      <c r="N314" s="224"/>
      <c r="O314" s="224"/>
      <c r="P314" s="224"/>
      <c r="Q314" s="224"/>
      <c r="R314" s="224"/>
      <c r="S314" s="224"/>
      <c r="T314" s="225"/>
      <c r="AT314" s="226" t="s">
        <v>197</v>
      </c>
      <c r="AU314" s="226" t="s">
        <v>84</v>
      </c>
      <c r="AV314" s="12" t="s">
        <v>84</v>
      </c>
      <c r="AW314" s="12" t="s">
        <v>37</v>
      </c>
      <c r="AX314" s="12" t="s">
        <v>74</v>
      </c>
      <c r="AY314" s="226" t="s">
        <v>186</v>
      </c>
    </row>
    <row r="315" spans="2:65" s="13" customFormat="1" ht="13.5">
      <c r="B315" s="227"/>
      <c r="C315" s="228"/>
      <c r="D315" s="213" t="s">
        <v>197</v>
      </c>
      <c r="E315" s="229" t="s">
        <v>30</v>
      </c>
      <c r="F315" s="230" t="s">
        <v>1893</v>
      </c>
      <c r="G315" s="228"/>
      <c r="H315" s="229" t="s">
        <v>30</v>
      </c>
      <c r="I315" s="231"/>
      <c r="J315" s="228"/>
      <c r="K315" s="228"/>
      <c r="L315" s="232"/>
      <c r="M315" s="233"/>
      <c r="N315" s="234"/>
      <c r="O315" s="234"/>
      <c r="P315" s="234"/>
      <c r="Q315" s="234"/>
      <c r="R315" s="234"/>
      <c r="S315" s="234"/>
      <c r="T315" s="235"/>
      <c r="AT315" s="236" t="s">
        <v>197</v>
      </c>
      <c r="AU315" s="236" t="s">
        <v>84</v>
      </c>
      <c r="AV315" s="13" t="s">
        <v>82</v>
      </c>
      <c r="AW315" s="13" t="s">
        <v>37</v>
      </c>
      <c r="AX315" s="13" t="s">
        <v>74</v>
      </c>
      <c r="AY315" s="236" t="s">
        <v>186</v>
      </c>
    </row>
    <row r="316" spans="2:65" s="12" customFormat="1" ht="13.5">
      <c r="B316" s="216"/>
      <c r="C316" s="217"/>
      <c r="D316" s="213" t="s">
        <v>197</v>
      </c>
      <c r="E316" s="218" t="s">
        <v>30</v>
      </c>
      <c r="F316" s="219" t="s">
        <v>1966</v>
      </c>
      <c r="G316" s="217"/>
      <c r="H316" s="220">
        <v>561</v>
      </c>
      <c r="I316" s="221"/>
      <c r="J316" s="217"/>
      <c r="K316" s="217"/>
      <c r="L316" s="222"/>
      <c r="M316" s="223"/>
      <c r="N316" s="224"/>
      <c r="O316" s="224"/>
      <c r="P316" s="224"/>
      <c r="Q316" s="224"/>
      <c r="R316" s="224"/>
      <c r="S316" s="224"/>
      <c r="T316" s="225"/>
      <c r="AT316" s="226" t="s">
        <v>197</v>
      </c>
      <c r="AU316" s="226" t="s">
        <v>84</v>
      </c>
      <c r="AV316" s="12" t="s">
        <v>84</v>
      </c>
      <c r="AW316" s="12" t="s">
        <v>37</v>
      </c>
      <c r="AX316" s="12" t="s">
        <v>74</v>
      </c>
      <c r="AY316" s="226" t="s">
        <v>186</v>
      </c>
    </row>
    <row r="317" spans="2:65" s="13" customFormat="1" ht="13.5">
      <c r="B317" s="227"/>
      <c r="C317" s="228"/>
      <c r="D317" s="213" t="s">
        <v>197</v>
      </c>
      <c r="E317" s="229" t="s">
        <v>30</v>
      </c>
      <c r="F317" s="230" t="s">
        <v>1921</v>
      </c>
      <c r="G317" s="228"/>
      <c r="H317" s="229" t="s">
        <v>30</v>
      </c>
      <c r="I317" s="231"/>
      <c r="J317" s="228"/>
      <c r="K317" s="228"/>
      <c r="L317" s="232"/>
      <c r="M317" s="233"/>
      <c r="N317" s="234"/>
      <c r="O317" s="234"/>
      <c r="P317" s="234"/>
      <c r="Q317" s="234"/>
      <c r="R317" s="234"/>
      <c r="S317" s="234"/>
      <c r="T317" s="235"/>
      <c r="AT317" s="236" t="s">
        <v>197</v>
      </c>
      <c r="AU317" s="236" t="s">
        <v>84</v>
      </c>
      <c r="AV317" s="13" t="s">
        <v>82</v>
      </c>
      <c r="AW317" s="13" t="s">
        <v>37</v>
      </c>
      <c r="AX317" s="13" t="s">
        <v>74</v>
      </c>
      <c r="AY317" s="236" t="s">
        <v>186</v>
      </c>
    </row>
    <row r="318" spans="2:65" s="12" customFormat="1" ht="13.5">
      <c r="B318" s="216"/>
      <c r="C318" s="217"/>
      <c r="D318" s="213" t="s">
        <v>197</v>
      </c>
      <c r="E318" s="218" t="s">
        <v>30</v>
      </c>
      <c r="F318" s="219" t="s">
        <v>1884</v>
      </c>
      <c r="G318" s="217"/>
      <c r="H318" s="220">
        <v>380</v>
      </c>
      <c r="I318" s="221"/>
      <c r="J318" s="217"/>
      <c r="K318" s="217"/>
      <c r="L318" s="222"/>
      <c r="M318" s="223"/>
      <c r="N318" s="224"/>
      <c r="O318" s="224"/>
      <c r="P318" s="224"/>
      <c r="Q318" s="224"/>
      <c r="R318" s="224"/>
      <c r="S318" s="224"/>
      <c r="T318" s="225"/>
      <c r="AT318" s="226" t="s">
        <v>197</v>
      </c>
      <c r="AU318" s="226" t="s">
        <v>84</v>
      </c>
      <c r="AV318" s="12" t="s">
        <v>84</v>
      </c>
      <c r="AW318" s="12" t="s">
        <v>37</v>
      </c>
      <c r="AX318" s="12" t="s">
        <v>74</v>
      </c>
      <c r="AY318" s="226" t="s">
        <v>186</v>
      </c>
    </row>
    <row r="319" spans="2:65" s="1" customFormat="1" ht="16.5" customHeight="1">
      <c r="B319" s="41"/>
      <c r="C319" s="201" t="s">
        <v>9</v>
      </c>
      <c r="D319" s="201" t="s">
        <v>188</v>
      </c>
      <c r="E319" s="202" t="s">
        <v>717</v>
      </c>
      <c r="F319" s="203" t="s">
        <v>718</v>
      </c>
      <c r="G319" s="204" t="s">
        <v>191</v>
      </c>
      <c r="H319" s="205">
        <v>2398.0500000000002</v>
      </c>
      <c r="I319" s="206"/>
      <c r="J319" s="207">
        <f>ROUND(I319*H319,2)</f>
        <v>0</v>
      </c>
      <c r="K319" s="203" t="s">
        <v>192</v>
      </c>
      <c r="L319" s="61"/>
      <c r="M319" s="208" t="s">
        <v>30</v>
      </c>
      <c r="N319" s="209" t="s">
        <v>45</v>
      </c>
      <c r="O319" s="42"/>
      <c r="P319" s="210">
        <f>O319*H319</f>
        <v>0</v>
      </c>
      <c r="Q319" s="210">
        <v>0</v>
      </c>
      <c r="R319" s="210">
        <f>Q319*H319</f>
        <v>0</v>
      </c>
      <c r="S319" s="210">
        <v>0</v>
      </c>
      <c r="T319" s="211">
        <f>S319*H319</f>
        <v>0</v>
      </c>
      <c r="AR319" s="24" t="s">
        <v>193</v>
      </c>
      <c r="AT319" s="24" t="s">
        <v>188</v>
      </c>
      <c r="AU319" s="24" t="s">
        <v>84</v>
      </c>
      <c r="AY319" s="24" t="s">
        <v>186</v>
      </c>
      <c r="BE319" s="212">
        <f>IF(N319="základní",J319,0)</f>
        <v>0</v>
      </c>
      <c r="BF319" s="212">
        <f>IF(N319="snížená",J319,0)</f>
        <v>0</v>
      </c>
      <c r="BG319" s="212">
        <f>IF(N319="zákl. přenesená",J319,0)</f>
        <v>0</v>
      </c>
      <c r="BH319" s="212">
        <f>IF(N319="sníž. přenesená",J319,0)</f>
        <v>0</v>
      </c>
      <c r="BI319" s="212">
        <f>IF(N319="nulová",J319,0)</f>
        <v>0</v>
      </c>
      <c r="BJ319" s="24" t="s">
        <v>82</v>
      </c>
      <c r="BK319" s="212">
        <f>ROUND(I319*H319,2)</f>
        <v>0</v>
      </c>
      <c r="BL319" s="24" t="s">
        <v>193</v>
      </c>
      <c r="BM319" s="24" t="s">
        <v>1983</v>
      </c>
    </row>
    <row r="320" spans="2:65" s="1" customFormat="1" ht="13.5">
      <c r="B320" s="41"/>
      <c r="C320" s="63"/>
      <c r="D320" s="213" t="s">
        <v>195</v>
      </c>
      <c r="E320" s="63"/>
      <c r="F320" s="214" t="s">
        <v>720</v>
      </c>
      <c r="G320" s="63"/>
      <c r="H320" s="63"/>
      <c r="I320" s="172"/>
      <c r="J320" s="63"/>
      <c r="K320" s="63"/>
      <c r="L320" s="61"/>
      <c r="M320" s="215"/>
      <c r="N320" s="42"/>
      <c r="O320" s="42"/>
      <c r="P320" s="42"/>
      <c r="Q320" s="42"/>
      <c r="R320" s="42"/>
      <c r="S320" s="42"/>
      <c r="T320" s="78"/>
      <c r="AT320" s="24" t="s">
        <v>195</v>
      </c>
      <c r="AU320" s="24" t="s">
        <v>84</v>
      </c>
    </row>
    <row r="321" spans="2:65" s="13" customFormat="1" ht="13.5">
      <c r="B321" s="227"/>
      <c r="C321" s="228"/>
      <c r="D321" s="213" t="s">
        <v>197</v>
      </c>
      <c r="E321" s="229" t="s">
        <v>30</v>
      </c>
      <c r="F321" s="230" t="s">
        <v>1887</v>
      </c>
      <c r="G321" s="228"/>
      <c r="H321" s="229" t="s">
        <v>30</v>
      </c>
      <c r="I321" s="231"/>
      <c r="J321" s="228"/>
      <c r="K321" s="228"/>
      <c r="L321" s="232"/>
      <c r="M321" s="233"/>
      <c r="N321" s="234"/>
      <c r="O321" s="234"/>
      <c r="P321" s="234"/>
      <c r="Q321" s="234"/>
      <c r="R321" s="234"/>
      <c r="S321" s="234"/>
      <c r="T321" s="235"/>
      <c r="AT321" s="236" t="s">
        <v>197</v>
      </c>
      <c r="AU321" s="236" t="s">
        <v>84</v>
      </c>
      <c r="AV321" s="13" t="s">
        <v>82</v>
      </c>
      <c r="AW321" s="13" t="s">
        <v>37</v>
      </c>
      <c r="AX321" s="13" t="s">
        <v>74</v>
      </c>
      <c r="AY321" s="236" t="s">
        <v>186</v>
      </c>
    </row>
    <row r="322" spans="2:65" s="12" customFormat="1" ht="13.5">
      <c r="B322" s="216"/>
      <c r="C322" s="217"/>
      <c r="D322" s="213" t="s">
        <v>197</v>
      </c>
      <c r="E322" s="218" t="s">
        <v>30</v>
      </c>
      <c r="F322" s="219" t="s">
        <v>1984</v>
      </c>
      <c r="G322" s="217"/>
      <c r="H322" s="220">
        <v>975.2</v>
      </c>
      <c r="I322" s="221"/>
      <c r="J322" s="217"/>
      <c r="K322" s="217"/>
      <c r="L322" s="222"/>
      <c r="M322" s="223"/>
      <c r="N322" s="224"/>
      <c r="O322" s="224"/>
      <c r="P322" s="224"/>
      <c r="Q322" s="224"/>
      <c r="R322" s="224"/>
      <c r="S322" s="224"/>
      <c r="T322" s="225"/>
      <c r="AT322" s="226" t="s">
        <v>197</v>
      </c>
      <c r="AU322" s="226" t="s">
        <v>84</v>
      </c>
      <c r="AV322" s="12" t="s">
        <v>84</v>
      </c>
      <c r="AW322" s="12" t="s">
        <v>37</v>
      </c>
      <c r="AX322" s="12" t="s">
        <v>74</v>
      </c>
      <c r="AY322" s="226" t="s">
        <v>186</v>
      </c>
    </row>
    <row r="323" spans="2:65" s="13" customFormat="1" ht="13.5">
      <c r="B323" s="227"/>
      <c r="C323" s="228"/>
      <c r="D323" s="213" t="s">
        <v>197</v>
      </c>
      <c r="E323" s="229" t="s">
        <v>30</v>
      </c>
      <c r="F323" s="230" t="s">
        <v>1889</v>
      </c>
      <c r="G323" s="228"/>
      <c r="H323" s="229" t="s">
        <v>30</v>
      </c>
      <c r="I323" s="231"/>
      <c r="J323" s="228"/>
      <c r="K323" s="228"/>
      <c r="L323" s="232"/>
      <c r="M323" s="233"/>
      <c r="N323" s="234"/>
      <c r="O323" s="234"/>
      <c r="P323" s="234"/>
      <c r="Q323" s="234"/>
      <c r="R323" s="234"/>
      <c r="S323" s="234"/>
      <c r="T323" s="235"/>
      <c r="AT323" s="236" t="s">
        <v>197</v>
      </c>
      <c r="AU323" s="236" t="s">
        <v>84</v>
      </c>
      <c r="AV323" s="13" t="s">
        <v>82</v>
      </c>
      <c r="AW323" s="13" t="s">
        <v>37</v>
      </c>
      <c r="AX323" s="13" t="s">
        <v>74</v>
      </c>
      <c r="AY323" s="236" t="s">
        <v>186</v>
      </c>
    </row>
    <row r="324" spans="2:65" s="12" customFormat="1" ht="13.5">
      <c r="B324" s="216"/>
      <c r="C324" s="217"/>
      <c r="D324" s="213" t="s">
        <v>197</v>
      </c>
      <c r="E324" s="218" t="s">
        <v>30</v>
      </c>
      <c r="F324" s="219" t="s">
        <v>1985</v>
      </c>
      <c r="G324" s="217"/>
      <c r="H324" s="220">
        <v>77.05</v>
      </c>
      <c r="I324" s="221"/>
      <c r="J324" s="217"/>
      <c r="K324" s="217"/>
      <c r="L324" s="222"/>
      <c r="M324" s="223"/>
      <c r="N324" s="224"/>
      <c r="O324" s="224"/>
      <c r="P324" s="224"/>
      <c r="Q324" s="224"/>
      <c r="R324" s="224"/>
      <c r="S324" s="224"/>
      <c r="T324" s="225"/>
      <c r="AT324" s="226" t="s">
        <v>197</v>
      </c>
      <c r="AU324" s="226" t="s">
        <v>84</v>
      </c>
      <c r="AV324" s="12" t="s">
        <v>84</v>
      </c>
      <c r="AW324" s="12" t="s">
        <v>37</v>
      </c>
      <c r="AX324" s="12" t="s">
        <v>74</v>
      </c>
      <c r="AY324" s="226" t="s">
        <v>186</v>
      </c>
    </row>
    <row r="325" spans="2:65" s="13" customFormat="1" ht="13.5">
      <c r="B325" s="227"/>
      <c r="C325" s="228"/>
      <c r="D325" s="213" t="s">
        <v>197</v>
      </c>
      <c r="E325" s="229" t="s">
        <v>30</v>
      </c>
      <c r="F325" s="230" t="s">
        <v>1891</v>
      </c>
      <c r="G325" s="228"/>
      <c r="H325" s="229" t="s">
        <v>30</v>
      </c>
      <c r="I325" s="231"/>
      <c r="J325" s="228"/>
      <c r="K325" s="228"/>
      <c r="L325" s="232"/>
      <c r="M325" s="233"/>
      <c r="N325" s="234"/>
      <c r="O325" s="234"/>
      <c r="P325" s="234"/>
      <c r="Q325" s="234"/>
      <c r="R325" s="234"/>
      <c r="S325" s="234"/>
      <c r="T325" s="235"/>
      <c r="AT325" s="236" t="s">
        <v>197</v>
      </c>
      <c r="AU325" s="236" t="s">
        <v>84</v>
      </c>
      <c r="AV325" s="13" t="s">
        <v>82</v>
      </c>
      <c r="AW325" s="13" t="s">
        <v>37</v>
      </c>
      <c r="AX325" s="13" t="s">
        <v>74</v>
      </c>
      <c r="AY325" s="236" t="s">
        <v>186</v>
      </c>
    </row>
    <row r="326" spans="2:65" s="12" customFormat="1" ht="13.5">
      <c r="B326" s="216"/>
      <c r="C326" s="217"/>
      <c r="D326" s="213" t="s">
        <v>197</v>
      </c>
      <c r="E326" s="218" t="s">
        <v>30</v>
      </c>
      <c r="F326" s="219" t="s">
        <v>1986</v>
      </c>
      <c r="G326" s="217"/>
      <c r="H326" s="220">
        <v>404.8</v>
      </c>
      <c r="I326" s="221"/>
      <c r="J326" s="217"/>
      <c r="K326" s="217"/>
      <c r="L326" s="222"/>
      <c r="M326" s="223"/>
      <c r="N326" s="224"/>
      <c r="O326" s="224"/>
      <c r="P326" s="224"/>
      <c r="Q326" s="224"/>
      <c r="R326" s="224"/>
      <c r="S326" s="224"/>
      <c r="T326" s="225"/>
      <c r="AT326" s="226" t="s">
        <v>197</v>
      </c>
      <c r="AU326" s="226" t="s">
        <v>84</v>
      </c>
      <c r="AV326" s="12" t="s">
        <v>84</v>
      </c>
      <c r="AW326" s="12" t="s">
        <v>37</v>
      </c>
      <c r="AX326" s="12" t="s">
        <v>74</v>
      </c>
      <c r="AY326" s="226" t="s">
        <v>186</v>
      </c>
    </row>
    <row r="327" spans="2:65" s="13" customFormat="1" ht="13.5">
      <c r="B327" s="227"/>
      <c r="C327" s="228"/>
      <c r="D327" s="213" t="s">
        <v>197</v>
      </c>
      <c r="E327" s="229" t="s">
        <v>30</v>
      </c>
      <c r="F327" s="230" t="s">
        <v>1893</v>
      </c>
      <c r="G327" s="228"/>
      <c r="H327" s="229" t="s">
        <v>30</v>
      </c>
      <c r="I327" s="231"/>
      <c r="J327" s="228"/>
      <c r="K327" s="228"/>
      <c r="L327" s="232"/>
      <c r="M327" s="233"/>
      <c r="N327" s="234"/>
      <c r="O327" s="234"/>
      <c r="P327" s="234"/>
      <c r="Q327" s="234"/>
      <c r="R327" s="234"/>
      <c r="S327" s="234"/>
      <c r="T327" s="235"/>
      <c r="AT327" s="236" t="s">
        <v>197</v>
      </c>
      <c r="AU327" s="236" t="s">
        <v>84</v>
      </c>
      <c r="AV327" s="13" t="s">
        <v>82</v>
      </c>
      <c r="AW327" s="13" t="s">
        <v>37</v>
      </c>
      <c r="AX327" s="13" t="s">
        <v>74</v>
      </c>
      <c r="AY327" s="236" t="s">
        <v>186</v>
      </c>
    </row>
    <row r="328" spans="2:65" s="12" customFormat="1" ht="13.5">
      <c r="B328" s="216"/>
      <c r="C328" s="217"/>
      <c r="D328" s="213" t="s">
        <v>197</v>
      </c>
      <c r="E328" s="218" t="s">
        <v>30</v>
      </c>
      <c r="F328" s="219" t="s">
        <v>1966</v>
      </c>
      <c r="G328" s="217"/>
      <c r="H328" s="220">
        <v>561</v>
      </c>
      <c r="I328" s="221"/>
      <c r="J328" s="217"/>
      <c r="K328" s="217"/>
      <c r="L328" s="222"/>
      <c r="M328" s="223"/>
      <c r="N328" s="224"/>
      <c r="O328" s="224"/>
      <c r="P328" s="224"/>
      <c r="Q328" s="224"/>
      <c r="R328" s="224"/>
      <c r="S328" s="224"/>
      <c r="T328" s="225"/>
      <c r="AT328" s="226" t="s">
        <v>197</v>
      </c>
      <c r="AU328" s="226" t="s">
        <v>84</v>
      </c>
      <c r="AV328" s="12" t="s">
        <v>84</v>
      </c>
      <c r="AW328" s="12" t="s">
        <v>37</v>
      </c>
      <c r="AX328" s="12" t="s">
        <v>74</v>
      </c>
      <c r="AY328" s="226" t="s">
        <v>186</v>
      </c>
    </row>
    <row r="329" spans="2:65" s="13" customFormat="1" ht="13.5">
      <c r="B329" s="227"/>
      <c r="C329" s="228"/>
      <c r="D329" s="213" t="s">
        <v>197</v>
      </c>
      <c r="E329" s="229" t="s">
        <v>30</v>
      </c>
      <c r="F329" s="230" t="s">
        <v>1921</v>
      </c>
      <c r="G329" s="228"/>
      <c r="H329" s="229" t="s">
        <v>30</v>
      </c>
      <c r="I329" s="231"/>
      <c r="J329" s="228"/>
      <c r="K329" s="228"/>
      <c r="L329" s="232"/>
      <c r="M329" s="233"/>
      <c r="N329" s="234"/>
      <c r="O329" s="234"/>
      <c r="P329" s="234"/>
      <c r="Q329" s="234"/>
      <c r="R329" s="234"/>
      <c r="S329" s="234"/>
      <c r="T329" s="235"/>
      <c r="AT329" s="236" t="s">
        <v>197</v>
      </c>
      <c r="AU329" s="236" t="s">
        <v>84</v>
      </c>
      <c r="AV329" s="13" t="s">
        <v>82</v>
      </c>
      <c r="AW329" s="13" t="s">
        <v>37</v>
      </c>
      <c r="AX329" s="13" t="s">
        <v>74</v>
      </c>
      <c r="AY329" s="236" t="s">
        <v>186</v>
      </c>
    </row>
    <row r="330" spans="2:65" s="12" customFormat="1" ht="13.5">
      <c r="B330" s="216"/>
      <c r="C330" s="217"/>
      <c r="D330" s="213" t="s">
        <v>197</v>
      </c>
      <c r="E330" s="218" t="s">
        <v>30</v>
      </c>
      <c r="F330" s="219" t="s">
        <v>1884</v>
      </c>
      <c r="G330" s="217"/>
      <c r="H330" s="220">
        <v>380</v>
      </c>
      <c r="I330" s="221"/>
      <c r="J330" s="217"/>
      <c r="K330" s="217"/>
      <c r="L330" s="222"/>
      <c r="M330" s="223"/>
      <c r="N330" s="224"/>
      <c r="O330" s="224"/>
      <c r="P330" s="224"/>
      <c r="Q330" s="224"/>
      <c r="R330" s="224"/>
      <c r="S330" s="224"/>
      <c r="T330" s="225"/>
      <c r="AT330" s="226" t="s">
        <v>197</v>
      </c>
      <c r="AU330" s="226" t="s">
        <v>84</v>
      </c>
      <c r="AV330" s="12" t="s">
        <v>84</v>
      </c>
      <c r="AW330" s="12" t="s">
        <v>37</v>
      </c>
      <c r="AX330" s="12" t="s">
        <v>74</v>
      </c>
      <c r="AY330" s="226" t="s">
        <v>186</v>
      </c>
    </row>
    <row r="331" spans="2:65" s="1" customFormat="1" ht="16.5" customHeight="1">
      <c r="B331" s="41"/>
      <c r="C331" s="201" t="s">
        <v>326</v>
      </c>
      <c r="D331" s="201" t="s">
        <v>188</v>
      </c>
      <c r="E331" s="202" t="s">
        <v>1987</v>
      </c>
      <c r="F331" s="203" t="s">
        <v>1988</v>
      </c>
      <c r="G331" s="204" t="s">
        <v>461</v>
      </c>
      <c r="H331" s="205">
        <v>70</v>
      </c>
      <c r="I331" s="206"/>
      <c r="J331" s="207">
        <f>ROUND(I331*H331,2)</f>
        <v>0</v>
      </c>
      <c r="K331" s="203" t="s">
        <v>30</v>
      </c>
      <c r="L331" s="61"/>
      <c r="M331" s="208" t="s">
        <v>30</v>
      </c>
      <c r="N331" s="209" t="s">
        <v>45</v>
      </c>
      <c r="O331" s="42"/>
      <c r="P331" s="210">
        <f>O331*H331</f>
        <v>0</v>
      </c>
      <c r="Q331" s="210">
        <v>0</v>
      </c>
      <c r="R331" s="210">
        <f>Q331*H331</f>
        <v>0</v>
      </c>
      <c r="S331" s="210">
        <v>0</v>
      </c>
      <c r="T331" s="211">
        <f>S331*H331</f>
        <v>0</v>
      </c>
      <c r="AR331" s="24" t="s">
        <v>193</v>
      </c>
      <c r="AT331" s="24" t="s">
        <v>188</v>
      </c>
      <c r="AU331" s="24" t="s">
        <v>84</v>
      </c>
      <c r="AY331" s="24" t="s">
        <v>186</v>
      </c>
      <c r="BE331" s="212">
        <f>IF(N331="základní",J331,0)</f>
        <v>0</v>
      </c>
      <c r="BF331" s="212">
        <f>IF(N331="snížená",J331,0)</f>
        <v>0</v>
      </c>
      <c r="BG331" s="212">
        <f>IF(N331="zákl. přenesená",J331,0)</f>
        <v>0</v>
      </c>
      <c r="BH331" s="212">
        <f>IF(N331="sníž. přenesená",J331,0)</f>
        <v>0</v>
      </c>
      <c r="BI331" s="212">
        <f>IF(N331="nulová",J331,0)</f>
        <v>0</v>
      </c>
      <c r="BJ331" s="24" t="s">
        <v>82</v>
      </c>
      <c r="BK331" s="212">
        <f>ROUND(I331*H331,2)</f>
        <v>0</v>
      </c>
      <c r="BL331" s="24" t="s">
        <v>193</v>
      </c>
      <c r="BM331" s="24" t="s">
        <v>1989</v>
      </c>
    </row>
    <row r="332" spans="2:65" s="1" customFormat="1" ht="27">
      <c r="B332" s="41"/>
      <c r="C332" s="63"/>
      <c r="D332" s="213" t="s">
        <v>195</v>
      </c>
      <c r="E332" s="63"/>
      <c r="F332" s="214" t="s">
        <v>1990</v>
      </c>
      <c r="G332" s="63"/>
      <c r="H332" s="63"/>
      <c r="I332" s="172"/>
      <c r="J332" s="63"/>
      <c r="K332" s="63"/>
      <c r="L332" s="61"/>
      <c r="M332" s="215"/>
      <c r="N332" s="42"/>
      <c r="O332" s="42"/>
      <c r="P332" s="42"/>
      <c r="Q332" s="42"/>
      <c r="R332" s="42"/>
      <c r="S332" s="42"/>
      <c r="T332" s="78"/>
      <c r="AT332" s="24" t="s">
        <v>195</v>
      </c>
      <c r="AU332" s="24" t="s">
        <v>84</v>
      </c>
    </row>
    <row r="333" spans="2:65" s="12" customFormat="1" ht="13.5">
      <c r="B333" s="216"/>
      <c r="C333" s="217"/>
      <c r="D333" s="213" t="s">
        <v>197</v>
      </c>
      <c r="E333" s="218" t="s">
        <v>30</v>
      </c>
      <c r="F333" s="219" t="s">
        <v>1991</v>
      </c>
      <c r="G333" s="217"/>
      <c r="H333" s="220">
        <v>70</v>
      </c>
      <c r="I333" s="221"/>
      <c r="J333" s="217"/>
      <c r="K333" s="217"/>
      <c r="L333" s="222"/>
      <c r="M333" s="223"/>
      <c r="N333" s="224"/>
      <c r="O333" s="224"/>
      <c r="P333" s="224"/>
      <c r="Q333" s="224"/>
      <c r="R333" s="224"/>
      <c r="S333" s="224"/>
      <c r="T333" s="225"/>
      <c r="AT333" s="226" t="s">
        <v>197</v>
      </c>
      <c r="AU333" s="226" t="s">
        <v>84</v>
      </c>
      <c r="AV333" s="12" t="s">
        <v>84</v>
      </c>
      <c r="AW333" s="12" t="s">
        <v>37</v>
      </c>
      <c r="AX333" s="12" t="s">
        <v>82</v>
      </c>
      <c r="AY333" s="226" t="s">
        <v>186</v>
      </c>
    </row>
    <row r="334" spans="2:65" s="1" customFormat="1" ht="16.5" customHeight="1">
      <c r="B334" s="41"/>
      <c r="C334" s="249" t="s">
        <v>331</v>
      </c>
      <c r="D334" s="249" t="s">
        <v>301</v>
      </c>
      <c r="E334" s="250" t="s">
        <v>1992</v>
      </c>
      <c r="F334" s="251" t="s">
        <v>1993</v>
      </c>
      <c r="G334" s="252" t="s">
        <v>206</v>
      </c>
      <c r="H334" s="253">
        <v>35</v>
      </c>
      <c r="I334" s="254"/>
      <c r="J334" s="255">
        <f>ROUND(I334*H334,2)</f>
        <v>0</v>
      </c>
      <c r="K334" s="251" t="s">
        <v>30</v>
      </c>
      <c r="L334" s="256"/>
      <c r="M334" s="257" t="s">
        <v>30</v>
      </c>
      <c r="N334" s="258" t="s">
        <v>45</v>
      </c>
      <c r="O334" s="42"/>
      <c r="P334" s="210">
        <f>O334*H334</f>
        <v>0</v>
      </c>
      <c r="Q334" s="210">
        <v>8.9999999999999993E-3</v>
      </c>
      <c r="R334" s="210">
        <f>Q334*H334</f>
        <v>0.315</v>
      </c>
      <c r="S334" s="210">
        <v>0</v>
      </c>
      <c r="T334" s="211">
        <f>S334*H334</f>
        <v>0</v>
      </c>
      <c r="AR334" s="24" t="s">
        <v>236</v>
      </c>
      <c r="AT334" s="24" t="s">
        <v>301</v>
      </c>
      <c r="AU334" s="24" t="s">
        <v>84</v>
      </c>
      <c r="AY334" s="24" t="s">
        <v>186</v>
      </c>
      <c r="BE334" s="212">
        <f>IF(N334="základní",J334,0)</f>
        <v>0</v>
      </c>
      <c r="BF334" s="212">
        <f>IF(N334="snížená",J334,0)</f>
        <v>0</v>
      </c>
      <c r="BG334" s="212">
        <f>IF(N334="zákl. přenesená",J334,0)</f>
        <v>0</v>
      </c>
      <c r="BH334" s="212">
        <f>IF(N334="sníž. přenesená",J334,0)</f>
        <v>0</v>
      </c>
      <c r="BI334" s="212">
        <f>IF(N334="nulová",J334,0)</f>
        <v>0</v>
      </c>
      <c r="BJ334" s="24" t="s">
        <v>82</v>
      </c>
      <c r="BK334" s="212">
        <f>ROUND(I334*H334,2)</f>
        <v>0</v>
      </c>
      <c r="BL334" s="24" t="s">
        <v>193</v>
      </c>
      <c r="BM334" s="24" t="s">
        <v>1994</v>
      </c>
    </row>
    <row r="335" spans="2:65" s="1" customFormat="1" ht="13.5">
      <c r="B335" s="41"/>
      <c r="C335" s="63"/>
      <c r="D335" s="213" t="s">
        <v>195</v>
      </c>
      <c r="E335" s="63"/>
      <c r="F335" s="214" t="s">
        <v>1993</v>
      </c>
      <c r="G335" s="63"/>
      <c r="H335" s="63"/>
      <c r="I335" s="172"/>
      <c r="J335" s="63"/>
      <c r="K335" s="63"/>
      <c r="L335" s="61"/>
      <c r="M335" s="215"/>
      <c r="N335" s="42"/>
      <c r="O335" s="42"/>
      <c r="P335" s="42"/>
      <c r="Q335" s="42"/>
      <c r="R335" s="42"/>
      <c r="S335" s="42"/>
      <c r="T335" s="78"/>
      <c r="AT335" s="24" t="s">
        <v>195</v>
      </c>
      <c r="AU335" s="24" t="s">
        <v>84</v>
      </c>
    </row>
    <row r="336" spans="2:65" s="12" customFormat="1" ht="13.5">
      <c r="B336" s="216"/>
      <c r="C336" s="217"/>
      <c r="D336" s="213" t="s">
        <v>197</v>
      </c>
      <c r="E336" s="218" t="s">
        <v>30</v>
      </c>
      <c r="F336" s="219" t="s">
        <v>1995</v>
      </c>
      <c r="G336" s="217"/>
      <c r="H336" s="220">
        <v>35</v>
      </c>
      <c r="I336" s="221"/>
      <c r="J336" s="217"/>
      <c r="K336" s="217"/>
      <c r="L336" s="222"/>
      <c r="M336" s="223"/>
      <c r="N336" s="224"/>
      <c r="O336" s="224"/>
      <c r="P336" s="224"/>
      <c r="Q336" s="224"/>
      <c r="R336" s="224"/>
      <c r="S336" s="224"/>
      <c r="T336" s="225"/>
      <c r="AT336" s="226" t="s">
        <v>197</v>
      </c>
      <c r="AU336" s="226" t="s">
        <v>84</v>
      </c>
      <c r="AV336" s="12" t="s">
        <v>84</v>
      </c>
      <c r="AW336" s="12" t="s">
        <v>37</v>
      </c>
      <c r="AX336" s="12" t="s">
        <v>82</v>
      </c>
      <c r="AY336" s="226" t="s">
        <v>186</v>
      </c>
    </row>
    <row r="337" spans="2:65" s="1" customFormat="1" ht="16.5" customHeight="1">
      <c r="B337" s="41"/>
      <c r="C337" s="201" t="s">
        <v>337</v>
      </c>
      <c r="D337" s="201" t="s">
        <v>188</v>
      </c>
      <c r="E337" s="202" t="s">
        <v>1996</v>
      </c>
      <c r="F337" s="203" t="s">
        <v>1997</v>
      </c>
      <c r="G337" s="204" t="s">
        <v>212</v>
      </c>
      <c r="H337" s="205">
        <v>750.4</v>
      </c>
      <c r="I337" s="206"/>
      <c r="J337" s="207">
        <f>ROUND(I337*H337,2)</f>
        <v>0</v>
      </c>
      <c r="K337" s="203" t="s">
        <v>192</v>
      </c>
      <c r="L337" s="61"/>
      <c r="M337" s="208" t="s">
        <v>30</v>
      </c>
      <c r="N337" s="209" t="s">
        <v>45</v>
      </c>
      <c r="O337" s="42"/>
      <c r="P337" s="210">
        <f>O337*H337</f>
        <v>0</v>
      </c>
      <c r="Q337" s="210">
        <v>0</v>
      </c>
      <c r="R337" s="210">
        <f>Q337*H337</f>
        <v>0</v>
      </c>
      <c r="S337" s="210">
        <v>0</v>
      </c>
      <c r="T337" s="211">
        <f>S337*H337</f>
        <v>0</v>
      </c>
      <c r="AR337" s="24" t="s">
        <v>193</v>
      </c>
      <c r="AT337" s="24" t="s">
        <v>188</v>
      </c>
      <c r="AU337" s="24" t="s">
        <v>84</v>
      </c>
      <c r="AY337" s="24" t="s">
        <v>186</v>
      </c>
      <c r="BE337" s="212">
        <f>IF(N337="základní",J337,0)</f>
        <v>0</v>
      </c>
      <c r="BF337" s="212">
        <f>IF(N337="snížená",J337,0)</f>
        <v>0</v>
      </c>
      <c r="BG337" s="212">
        <f>IF(N337="zákl. přenesená",J337,0)</f>
        <v>0</v>
      </c>
      <c r="BH337" s="212">
        <f>IF(N337="sníž. přenesená",J337,0)</f>
        <v>0</v>
      </c>
      <c r="BI337" s="212">
        <f>IF(N337="nulová",J337,0)</f>
        <v>0</v>
      </c>
      <c r="BJ337" s="24" t="s">
        <v>82</v>
      </c>
      <c r="BK337" s="212">
        <f>ROUND(I337*H337,2)</f>
        <v>0</v>
      </c>
      <c r="BL337" s="24" t="s">
        <v>193</v>
      </c>
      <c r="BM337" s="24" t="s">
        <v>1998</v>
      </c>
    </row>
    <row r="338" spans="2:65" s="1" customFormat="1" ht="13.5">
      <c r="B338" s="41"/>
      <c r="C338" s="63"/>
      <c r="D338" s="213" t="s">
        <v>195</v>
      </c>
      <c r="E338" s="63"/>
      <c r="F338" s="214" t="s">
        <v>1999</v>
      </c>
      <c r="G338" s="63"/>
      <c r="H338" s="63"/>
      <c r="I338" s="172"/>
      <c r="J338" s="63"/>
      <c r="K338" s="63"/>
      <c r="L338" s="61"/>
      <c r="M338" s="215"/>
      <c r="N338" s="42"/>
      <c r="O338" s="42"/>
      <c r="P338" s="42"/>
      <c r="Q338" s="42"/>
      <c r="R338" s="42"/>
      <c r="S338" s="42"/>
      <c r="T338" s="78"/>
      <c r="AT338" s="24" t="s">
        <v>195</v>
      </c>
      <c r="AU338" s="24" t="s">
        <v>84</v>
      </c>
    </row>
    <row r="339" spans="2:65" s="12" customFormat="1" ht="13.5">
      <c r="B339" s="216"/>
      <c r="C339" s="217"/>
      <c r="D339" s="213" t="s">
        <v>197</v>
      </c>
      <c r="E339" s="218" t="s">
        <v>30</v>
      </c>
      <c r="F339" s="219" t="s">
        <v>2000</v>
      </c>
      <c r="G339" s="217"/>
      <c r="H339" s="220">
        <v>302.5</v>
      </c>
      <c r="I339" s="221"/>
      <c r="J339" s="217"/>
      <c r="K339" s="217"/>
      <c r="L339" s="222"/>
      <c r="M339" s="223"/>
      <c r="N339" s="224"/>
      <c r="O339" s="224"/>
      <c r="P339" s="224"/>
      <c r="Q339" s="224"/>
      <c r="R339" s="224"/>
      <c r="S339" s="224"/>
      <c r="T339" s="225"/>
      <c r="AT339" s="226" t="s">
        <v>197</v>
      </c>
      <c r="AU339" s="226" t="s">
        <v>84</v>
      </c>
      <c r="AV339" s="12" t="s">
        <v>84</v>
      </c>
      <c r="AW339" s="12" t="s">
        <v>37</v>
      </c>
      <c r="AX339" s="12" t="s">
        <v>74</v>
      </c>
      <c r="AY339" s="226" t="s">
        <v>186</v>
      </c>
    </row>
    <row r="340" spans="2:65" s="12" customFormat="1" ht="13.5">
      <c r="B340" s="216"/>
      <c r="C340" s="217"/>
      <c r="D340" s="213" t="s">
        <v>197</v>
      </c>
      <c r="E340" s="218" t="s">
        <v>30</v>
      </c>
      <c r="F340" s="219" t="s">
        <v>2001</v>
      </c>
      <c r="G340" s="217"/>
      <c r="H340" s="220">
        <v>353.8</v>
      </c>
      <c r="I340" s="221"/>
      <c r="J340" s="217"/>
      <c r="K340" s="217"/>
      <c r="L340" s="222"/>
      <c r="M340" s="223"/>
      <c r="N340" s="224"/>
      <c r="O340" s="224"/>
      <c r="P340" s="224"/>
      <c r="Q340" s="224"/>
      <c r="R340" s="224"/>
      <c r="S340" s="224"/>
      <c r="T340" s="225"/>
      <c r="AT340" s="226" t="s">
        <v>197</v>
      </c>
      <c r="AU340" s="226" t="s">
        <v>84</v>
      </c>
      <c r="AV340" s="12" t="s">
        <v>84</v>
      </c>
      <c r="AW340" s="12" t="s">
        <v>37</v>
      </c>
      <c r="AX340" s="12" t="s">
        <v>74</v>
      </c>
      <c r="AY340" s="226" t="s">
        <v>186</v>
      </c>
    </row>
    <row r="341" spans="2:65" s="13" customFormat="1" ht="13.5">
      <c r="B341" s="227"/>
      <c r="C341" s="228"/>
      <c r="D341" s="213" t="s">
        <v>197</v>
      </c>
      <c r="E341" s="229" t="s">
        <v>30</v>
      </c>
      <c r="F341" s="230" t="s">
        <v>1893</v>
      </c>
      <c r="G341" s="228"/>
      <c r="H341" s="229" t="s">
        <v>30</v>
      </c>
      <c r="I341" s="231"/>
      <c r="J341" s="228"/>
      <c r="K341" s="228"/>
      <c r="L341" s="232"/>
      <c r="M341" s="233"/>
      <c r="N341" s="234"/>
      <c r="O341" s="234"/>
      <c r="P341" s="234"/>
      <c r="Q341" s="234"/>
      <c r="R341" s="234"/>
      <c r="S341" s="234"/>
      <c r="T341" s="235"/>
      <c r="AT341" s="236" t="s">
        <v>197</v>
      </c>
      <c r="AU341" s="236" t="s">
        <v>84</v>
      </c>
      <c r="AV341" s="13" t="s">
        <v>82</v>
      </c>
      <c r="AW341" s="13" t="s">
        <v>37</v>
      </c>
      <c r="AX341" s="13" t="s">
        <v>74</v>
      </c>
      <c r="AY341" s="236" t="s">
        <v>186</v>
      </c>
    </row>
    <row r="342" spans="2:65" s="12" customFormat="1" ht="13.5">
      <c r="B342" s="216"/>
      <c r="C342" s="217"/>
      <c r="D342" s="213" t="s">
        <v>197</v>
      </c>
      <c r="E342" s="218" t="s">
        <v>30</v>
      </c>
      <c r="F342" s="219" t="s">
        <v>2002</v>
      </c>
      <c r="G342" s="217"/>
      <c r="H342" s="220">
        <v>56.1</v>
      </c>
      <c r="I342" s="221"/>
      <c r="J342" s="217"/>
      <c r="K342" s="217"/>
      <c r="L342" s="222"/>
      <c r="M342" s="223"/>
      <c r="N342" s="224"/>
      <c r="O342" s="224"/>
      <c r="P342" s="224"/>
      <c r="Q342" s="224"/>
      <c r="R342" s="224"/>
      <c r="S342" s="224"/>
      <c r="T342" s="225"/>
      <c r="AT342" s="226" t="s">
        <v>197</v>
      </c>
      <c r="AU342" s="226" t="s">
        <v>84</v>
      </c>
      <c r="AV342" s="12" t="s">
        <v>84</v>
      </c>
      <c r="AW342" s="12" t="s">
        <v>37</v>
      </c>
      <c r="AX342" s="12" t="s">
        <v>74</v>
      </c>
      <c r="AY342" s="226" t="s">
        <v>186</v>
      </c>
    </row>
    <row r="343" spans="2:65" s="13" customFormat="1" ht="13.5">
      <c r="B343" s="227"/>
      <c r="C343" s="228"/>
      <c r="D343" s="213" t="s">
        <v>197</v>
      </c>
      <c r="E343" s="229" t="s">
        <v>30</v>
      </c>
      <c r="F343" s="230" t="s">
        <v>1921</v>
      </c>
      <c r="G343" s="228"/>
      <c r="H343" s="229" t="s">
        <v>30</v>
      </c>
      <c r="I343" s="231"/>
      <c r="J343" s="228"/>
      <c r="K343" s="228"/>
      <c r="L343" s="232"/>
      <c r="M343" s="233"/>
      <c r="N343" s="234"/>
      <c r="O343" s="234"/>
      <c r="P343" s="234"/>
      <c r="Q343" s="234"/>
      <c r="R343" s="234"/>
      <c r="S343" s="234"/>
      <c r="T343" s="235"/>
      <c r="AT343" s="236" t="s">
        <v>197</v>
      </c>
      <c r="AU343" s="236" t="s">
        <v>84</v>
      </c>
      <c r="AV343" s="13" t="s">
        <v>82</v>
      </c>
      <c r="AW343" s="13" t="s">
        <v>37</v>
      </c>
      <c r="AX343" s="13" t="s">
        <v>74</v>
      </c>
      <c r="AY343" s="236" t="s">
        <v>186</v>
      </c>
    </row>
    <row r="344" spans="2:65" s="12" customFormat="1" ht="13.5">
      <c r="B344" s="216"/>
      <c r="C344" s="217"/>
      <c r="D344" s="213" t="s">
        <v>197</v>
      </c>
      <c r="E344" s="218" t="s">
        <v>30</v>
      </c>
      <c r="F344" s="219" t="s">
        <v>2003</v>
      </c>
      <c r="G344" s="217"/>
      <c r="H344" s="220">
        <v>38</v>
      </c>
      <c r="I344" s="221"/>
      <c r="J344" s="217"/>
      <c r="K344" s="217"/>
      <c r="L344" s="222"/>
      <c r="M344" s="223"/>
      <c r="N344" s="224"/>
      <c r="O344" s="224"/>
      <c r="P344" s="224"/>
      <c r="Q344" s="224"/>
      <c r="R344" s="224"/>
      <c r="S344" s="224"/>
      <c r="T344" s="225"/>
      <c r="AT344" s="226" t="s">
        <v>197</v>
      </c>
      <c r="AU344" s="226" t="s">
        <v>84</v>
      </c>
      <c r="AV344" s="12" t="s">
        <v>84</v>
      </c>
      <c r="AW344" s="12" t="s">
        <v>37</v>
      </c>
      <c r="AX344" s="12" t="s">
        <v>74</v>
      </c>
      <c r="AY344" s="226" t="s">
        <v>186</v>
      </c>
    </row>
    <row r="345" spans="2:65" s="11" customFormat="1" ht="29.85" customHeight="1">
      <c r="B345" s="185"/>
      <c r="C345" s="186"/>
      <c r="D345" s="187" t="s">
        <v>73</v>
      </c>
      <c r="E345" s="199" t="s">
        <v>84</v>
      </c>
      <c r="F345" s="199" t="s">
        <v>354</v>
      </c>
      <c r="G345" s="186"/>
      <c r="H345" s="186"/>
      <c r="I345" s="189"/>
      <c r="J345" s="200">
        <f>BK345</f>
        <v>0</v>
      </c>
      <c r="K345" s="186"/>
      <c r="L345" s="191"/>
      <c r="M345" s="192"/>
      <c r="N345" s="193"/>
      <c r="O345" s="193"/>
      <c r="P345" s="194">
        <f>SUM(P346:P365)</f>
        <v>0</v>
      </c>
      <c r="Q345" s="193"/>
      <c r="R345" s="194">
        <f>SUM(R346:R365)</f>
        <v>9.2322614200000004</v>
      </c>
      <c r="S345" s="193"/>
      <c r="T345" s="195">
        <f>SUM(T346:T365)</f>
        <v>0</v>
      </c>
      <c r="AR345" s="196" t="s">
        <v>82</v>
      </c>
      <c r="AT345" s="197" t="s">
        <v>73</v>
      </c>
      <c r="AU345" s="197" t="s">
        <v>82</v>
      </c>
      <c r="AY345" s="196" t="s">
        <v>186</v>
      </c>
      <c r="BK345" s="198">
        <f>SUM(BK346:BK365)</f>
        <v>0</v>
      </c>
    </row>
    <row r="346" spans="2:65" s="1" customFormat="1" ht="16.5" customHeight="1">
      <c r="B346" s="41"/>
      <c r="C346" s="201" t="s">
        <v>342</v>
      </c>
      <c r="D346" s="201" t="s">
        <v>188</v>
      </c>
      <c r="E346" s="202" t="s">
        <v>944</v>
      </c>
      <c r="F346" s="203" t="s">
        <v>945</v>
      </c>
      <c r="G346" s="204" t="s">
        <v>206</v>
      </c>
      <c r="H346" s="205">
        <v>137.46</v>
      </c>
      <c r="I346" s="206"/>
      <c r="J346" s="207">
        <f>ROUND(I346*H346,2)</f>
        <v>0</v>
      </c>
      <c r="K346" s="203" t="s">
        <v>192</v>
      </c>
      <c r="L346" s="61"/>
      <c r="M346" s="208" t="s">
        <v>30</v>
      </c>
      <c r="N346" s="209" t="s">
        <v>45</v>
      </c>
      <c r="O346" s="42"/>
      <c r="P346" s="210">
        <f>O346*H346</f>
        <v>0</v>
      </c>
      <c r="Q346" s="210">
        <v>4.8999999999999998E-4</v>
      </c>
      <c r="R346" s="210">
        <f>Q346*H346</f>
        <v>6.7355399999999996E-2</v>
      </c>
      <c r="S346" s="210">
        <v>0</v>
      </c>
      <c r="T346" s="211">
        <f>S346*H346</f>
        <v>0</v>
      </c>
      <c r="AR346" s="24" t="s">
        <v>193</v>
      </c>
      <c r="AT346" s="24" t="s">
        <v>188</v>
      </c>
      <c r="AU346" s="24" t="s">
        <v>84</v>
      </c>
      <c r="AY346" s="24" t="s">
        <v>186</v>
      </c>
      <c r="BE346" s="212">
        <f>IF(N346="základní",J346,0)</f>
        <v>0</v>
      </c>
      <c r="BF346" s="212">
        <f>IF(N346="snížená",J346,0)</f>
        <v>0</v>
      </c>
      <c r="BG346" s="212">
        <f>IF(N346="zákl. přenesená",J346,0)</f>
        <v>0</v>
      </c>
      <c r="BH346" s="212">
        <f>IF(N346="sníž. přenesená",J346,0)</f>
        <v>0</v>
      </c>
      <c r="BI346" s="212">
        <f>IF(N346="nulová",J346,0)</f>
        <v>0</v>
      </c>
      <c r="BJ346" s="24" t="s">
        <v>82</v>
      </c>
      <c r="BK346" s="212">
        <f>ROUND(I346*H346,2)</f>
        <v>0</v>
      </c>
      <c r="BL346" s="24" t="s">
        <v>193</v>
      </c>
      <c r="BM346" s="24" t="s">
        <v>2004</v>
      </c>
    </row>
    <row r="347" spans="2:65" s="1" customFormat="1" ht="13.5">
      <c r="B347" s="41"/>
      <c r="C347" s="63"/>
      <c r="D347" s="213" t="s">
        <v>195</v>
      </c>
      <c r="E347" s="63"/>
      <c r="F347" s="214" t="s">
        <v>947</v>
      </c>
      <c r="G347" s="63"/>
      <c r="H347" s="63"/>
      <c r="I347" s="172"/>
      <c r="J347" s="63"/>
      <c r="K347" s="63"/>
      <c r="L347" s="61"/>
      <c r="M347" s="215"/>
      <c r="N347" s="42"/>
      <c r="O347" s="42"/>
      <c r="P347" s="42"/>
      <c r="Q347" s="42"/>
      <c r="R347" s="42"/>
      <c r="S347" s="42"/>
      <c r="T347" s="78"/>
      <c r="AT347" s="24" t="s">
        <v>195</v>
      </c>
      <c r="AU347" s="24" t="s">
        <v>84</v>
      </c>
    </row>
    <row r="348" spans="2:65" s="13" customFormat="1" ht="13.5">
      <c r="B348" s="227"/>
      <c r="C348" s="228"/>
      <c r="D348" s="213" t="s">
        <v>197</v>
      </c>
      <c r="E348" s="229" t="s">
        <v>30</v>
      </c>
      <c r="F348" s="230" t="s">
        <v>911</v>
      </c>
      <c r="G348" s="228"/>
      <c r="H348" s="229" t="s">
        <v>30</v>
      </c>
      <c r="I348" s="231"/>
      <c r="J348" s="228"/>
      <c r="K348" s="228"/>
      <c r="L348" s="232"/>
      <c r="M348" s="233"/>
      <c r="N348" s="234"/>
      <c r="O348" s="234"/>
      <c r="P348" s="234"/>
      <c r="Q348" s="234"/>
      <c r="R348" s="234"/>
      <c r="S348" s="234"/>
      <c r="T348" s="235"/>
      <c r="AT348" s="236" t="s">
        <v>197</v>
      </c>
      <c r="AU348" s="236" t="s">
        <v>84</v>
      </c>
      <c r="AV348" s="13" t="s">
        <v>82</v>
      </c>
      <c r="AW348" s="13" t="s">
        <v>37</v>
      </c>
      <c r="AX348" s="13" t="s">
        <v>74</v>
      </c>
      <c r="AY348" s="236" t="s">
        <v>186</v>
      </c>
    </row>
    <row r="349" spans="2:65" s="12" customFormat="1" ht="13.5">
      <c r="B349" s="216"/>
      <c r="C349" s="217"/>
      <c r="D349" s="213" t="s">
        <v>197</v>
      </c>
      <c r="E349" s="218" t="s">
        <v>30</v>
      </c>
      <c r="F349" s="219" t="s">
        <v>2005</v>
      </c>
      <c r="G349" s="217"/>
      <c r="H349" s="220">
        <v>137.46</v>
      </c>
      <c r="I349" s="221"/>
      <c r="J349" s="217"/>
      <c r="K349" s="217"/>
      <c r="L349" s="222"/>
      <c r="M349" s="223"/>
      <c r="N349" s="224"/>
      <c r="O349" s="224"/>
      <c r="P349" s="224"/>
      <c r="Q349" s="224"/>
      <c r="R349" s="224"/>
      <c r="S349" s="224"/>
      <c r="T349" s="225"/>
      <c r="AT349" s="226" t="s">
        <v>197</v>
      </c>
      <c r="AU349" s="226" t="s">
        <v>84</v>
      </c>
      <c r="AV349" s="12" t="s">
        <v>84</v>
      </c>
      <c r="AW349" s="12" t="s">
        <v>37</v>
      </c>
      <c r="AX349" s="12" t="s">
        <v>74</v>
      </c>
      <c r="AY349" s="226" t="s">
        <v>186</v>
      </c>
    </row>
    <row r="350" spans="2:65" s="1" customFormat="1" ht="16.5" customHeight="1">
      <c r="B350" s="41"/>
      <c r="C350" s="201" t="s">
        <v>348</v>
      </c>
      <c r="D350" s="201" t="s">
        <v>188</v>
      </c>
      <c r="E350" s="202" t="s">
        <v>949</v>
      </c>
      <c r="F350" s="203" t="s">
        <v>950</v>
      </c>
      <c r="G350" s="204" t="s">
        <v>191</v>
      </c>
      <c r="H350" s="205">
        <v>329.904</v>
      </c>
      <c r="I350" s="206"/>
      <c r="J350" s="207">
        <f>ROUND(I350*H350,2)</f>
        <v>0</v>
      </c>
      <c r="K350" s="203" t="s">
        <v>192</v>
      </c>
      <c r="L350" s="61"/>
      <c r="M350" s="208" t="s">
        <v>30</v>
      </c>
      <c r="N350" s="209" t="s">
        <v>45</v>
      </c>
      <c r="O350" s="42"/>
      <c r="P350" s="210">
        <f>O350*H350</f>
        <v>0</v>
      </c>
      <c r="Q350" s="210">
        <v>1E-4</v>
      </c>
      <c r="R350" s="210">
        <f>Q350*H350</f>
        <v>3.2990400000000003E-2</v>
      </c>
      <c r="S350" s="210">
        <v>0</v>
      </c>
      <c r="T350" s="211">
        <f>S350*H350</f>
        <v>0</v>
      </c>
      <c r="AR350" s="24" t="s">
        <v>193</v>
      </c>
      <c r="AT350" s="24" t="s">
        <v>188</v>
      </c>
      <c r="AU350" s="24" t="s">
        <v>84</v>
      </c>
      <c r="AY350" s="24" t="s">
        <v>186</v>
      </c>
      <c r="BE350" s="212">
        <f>IF(N350="základní",J350,0)</f>
        <v>0</v>
      </c>
      <c r="BF350" s="212">
        <f>IF(N350="snížená",J350,0)</f>
        <v>0</v>
      </c>
      <c r="BG350" s="212">
        <f>IF(N350="zákl. přenesená",J350,0)</f>
        <v>0</v>
      </c>
      <c r="BH350" s="212">
        <f>IF(N350="sníž. přenesená",J350,0)</f>
        <v>0</v>
      </c>
      <c r="BI350" s="212">
        <f>IF(N350="nulová",J350,0)</f>
        <v>0</v>
      </c>
      <c r="BJ350" s="24" t="s">
        <v>82</v>
      </c>
      <c r="BK350" s="212">
        <f>ROUND(I350*H350,2)</f>
        <v>0</v>
      </c>
      <c r="BL350" s="24" t="s">
        <v>193</v>
      </c>
      <c r="BM350" s="24" t="s">
        <v>2006</v>
      </c>
    </row>
    <row r="351" spans="2:65" s="1" customFormat="1" ht="27">
      <c r="B351" s="41"/>
      <c r="C351" s="63"/>
      <c r="D351" s="213" t="s">
        <v>195</v>
      </c>
      <c r="E351" s="63"/>
      <c r="F351" s="214" t="s">
        <v>952</v>
      </c>
      <c r="G351" s="63"/>
      <c r="H351" s="63"/>
      <c r="I351" s="172"/>
      <c r="J351" s="63"/>
      <c r="K351" s="63"/>
      <c r="L351" s="61"/>
      <c r="M351" s="215"/>
      <c r="N351" s="42"/>
      <c r="O351" s="42"/>
      <c r="P351" s="42"/>
      <c r="Q351" s="42"/>
      <c r="R351" s="42"/>
      <c r="S351" s="42"/>
      <c r="T351" s="78"/>
      <c r="AT351" s="24" t="s">
        <v>195</v>
      </c>
      <c r="AU351" s="24" t="s">
        <v>84</v>
      </c>
    </row>
    <row r="352" spans="2:65" s="13" customFormat="1" ht="13.5">
      <c r="B352" s="227"/>
      <c r="C352" s="228"/>
      <c r="D352" s="213" t="s">
        <v>197</v>
      </c>
      <c r="E352" s="229" t="s">
        <v>30</v>
      </c>
      <c r="F352" s="230" t="s">
        <v>911</v>
      </c>
      <c r="G352" s="228"/>
      <c r="H352" s="229" t="s">
        <v>30</v>
      </c>
      <c r="I352" s="231"/>
      <c r="J352" s="228"/>
      <c r="K352" s="228"/>
      <c r="L352" s="232"/>
      <c r="M352" s="233"/>
      <c r="N352" s="234"/>
      <c r="O352" s="234"/>
      <c r="P352" s="234"/>
      <c r="Q352" s="234"/>
      <c r="R352" s="234"/>
      <c r="S352" s="234"/>
      <c r="T352" s="235"/>
      <c r="AT352" s="236" t="s">
        <v>197</v>
      </c>
      <c r="AU352" s="236" t="s">
        <v>84</v>
      </c>
      <c r="AV352" s="13" t="s">
        <v>82</v>
      </c>
      <c r="AW352" s="13" t="s">
        <v>37</v>
      </c>
      <c r="AX352" s="13" t="s">
        <v>74</v>
      </c>
      <c r="AY352" s="236" t="s">
        <v>186</v>
      </c>
    </row>
    <row r="353" spans="2:65" s="12" customFormat="1" ht="13.5">
      <c r="B353" s="216"/>
      <c r="C353" s="217"/>
      <c r="D353" s="213" t="s">
        <v>197</v>
      </c>
      <c r="E353" s="218" t="s">
        <v>30</v>
      </c>
      <c r="F353" s="219" t="s">
        <v>2007</v>
      </c>
      <c r="G353" s="217"/>
      <c r="H353" s="220">
        <v>329.904</v>
      </c>
      <c r="I353" s="221"/>
      <c r="J353" s="217"/>
      <c r="K353" s="217"/>
      <c r="L353" s="222"/>
      <c r="M353" s="223"/>
      <c r="N353" s="224"/>
      <c r="O353" s="224"/>
      <c r="P353" s="224"/>
      <c r="Q353" s="224"/>
      <c r="R353" s="224"/>
      <c r="S353" s="224"/>
      <c r="T353" s="225"/>
      <c r="AT353" s="226" t="s">
        <v>197</v>
      </c>
      <c r="AU353" s="226" t="s">
        <v>84</v>
      </c>
      <c r="AV353" s="12" t="s">
        <v>84</v>
      </c>
      <c r="AW353" s="12" t="s">
        <v>37</v>
      </c>
      <c r="AX353" s="12" t="s">
        <v>74</v>
      </c>
      <c r="AY353" s="226" t="s">
        <v>186</v>
      </c>
    </row>
    <row r="354" spans="2:65" s="1" customFormat="1" ht="25.5" customHeight="1">
      <c r="B354" s="41"/>
      <c r="C354" s="249" t="s">
        <v>355</v>
      </c>
      <c r="D354" s="249" t="s">
        <v>301</v>
      </c>
      <c r="E354" s="250" t="s">
        <v>954</v>
      </c>
      <c r="F354" s="251" t="s">
        <v>955</v>
      </c>
      <c r="G354" s="252" t="s">
        <v>191</v>
      </c>
      <c r="H354" s="253">
        <v>336.50200000000001</v>
      </c>
      <c r="I354" s="254"/>
      <c r="J354" s="255">
        <f>ROUND(I354*H354,2)</f>
        <v>0</v>
      </c>
      <c r="K354" s="251" t="s">
        <v>30</v>
      </c>
      <c r="L354" s="256"/>
      <c r="M354" s="257" t="s">
        <v>30</v>
      </c>
      <c r="N354" s="258" t="s">
        <v>45</v>
      </c>
      <c r="O354" s="42"/>
      <c r="P354" s="210">
        <f>O354*H354</f>
        <v>0</v>
      </c>
      <c r="Q354" s="210">
        <v>3.1E-4</v>
      </c>
      <c r="R354" s="210">
        <f>Q354*H354</f>
        <v>0.10431562</v>
      </c>
      <c r="S354" s="210">
        <v>0</v>
      </c>
      <c r="T354" s="211">
        <f>S354*H354</f>
        <v>0</v>
      </c>
      <c r="AR354" s="24" t="s">
        <v>236</v>
      </c>
      <c r="AT354" s="24" t="s">
        <v>301</v>
      </c>
      <c r="AU354" s="24" t="s">
        <v>84</v>
      </c>
      <c r="AY354" s="24" t="s">
        <v>186</v>
      </c>
      <c r="BE354" s="212">
        <f>IF(N354="základní",J354,0)</f>
        <v>0</v>
      </c>
      <c r="BF354" s="212">
        <f>IF(N354="snížená",J354,0)</f>
        <v>0</v>
      </c>
      <c r="BG354" s="212">
        <f>IF(N354="zákl. přenesená",J354,0)</f>
        <v>0</v>
      </c>
      <c r="BH354" s="212">
        <f>IF(N354="sníž. přenesená",J354,0)</f>
        <v>0</v>
      </c>
      <c r="BI354" s="212">
        <f>IF(N354="nulová",J354,0)</f>
        <v>0</v>
      </c>
      <c r="BJ354" s="24" t="s">
        <v>82</v>
      </c>
      <c r="BK354" s="212">
        <f>ROUND(I354*H354,2)</f>
        <v>0</v>
      </c>
      <c r="BL354" s="24" t="s">
        <v>193</v>
      </c>
      <c r="BM354" s="24" t="s">
        <v>2008</v>
      </c>
    </row>
    <row r="355" spans="2:65" s="1" customFormat="1" ht="27">
      <c r="B355" s="41"/>
      <c r="C355" s="63"/>
      <c r="D355" s="213" t="s">
        <v>195</v>
      </c>
      <c r="E355" s="63"/>
      <c r="F355" s="214" t="s">
        <v>955</v>
      </c>
      <c r="G355" s="63"/>
      <c r="H355" s="63"/>
      <c r="I355" s="172"/>
      <c r="J355" s="63"/>
      <c r="K355" s="63"/>
      <c r="L355" s="61"/>
      <c r="M355" s="215"/>
      <c r="N355" s="42"/>
      <c r="O355" s="42"/>
      <c r="P355" s="42"/>
      <c r="Q355" s="42"/>
      <c r="R355" s="42"/>
      <c r="S355" s="42"/>
      <c r="T355" s="78"/>
      <c r="AT355" s="24" t="s">
        <v>195</v>
      </c>
      <c r="AU355" s="24" t="s">
        <v>84</v>
      </c>
    </row>
    <row r="356" spans="2:65" s="13" customFormat="1" ht="13.5">
      <c r="B356" s="227"/>
      <c r="C356" s="228"/>
      <c r="D356" s="213" t="s">
        <v>197</v>
      </c>
      <c r="E356" s="229" t="s">
        <v>30</v>
      </c>
      <c r="F356" s="230" t="s">
        <v>911</v>
      </c>
      <c r="G356" s="228"/>
      <c r="H356" s="229" t="s">
        <v>30</v>
      </c>
      <c r="I356" s="231"/>
      <c r="J356" s="228"/>
      <c r="K356" s="228"/>
      <c r="L356" s="232"/>
      <c r="M356" s="233"/>
      <c r="N356" s="234"/>
      <c r="O356" s="234"/>
      <c r="P356" s="234"/>
      <c r="Q356" s="234"/>
      <c r="R356" s="234"/>
      <c r="S356" s="234"/>
      <c r="T356" s="235"/>
      <c r="AT356" s="236" t="s">
        <v>197</v>
      </c>
      <c r="AU356" s="236" t="s">
        <v>84</v>
      </c>
      <c r="AV356" s="13" t="s">
        <v>82</v>
      </c>
      <c r="AW356" s="13" t="s">
        <v>37</v>
      </c>
      <c r="AX356" s="13" t="s">
        <v>74</v>
      </c>
      <c r="AY356" s="236" t="s">
        <v>186</v>
      </c>
    </row>
    <row r="357" spans="2:65" s="12" customFormat="1" ht="13.5">
      <c r="B357" s="216"/>
      <c r="C357" s="217"/>
      <c r="D357" s="213" t="s">
        <v>197</v>
      </c>
      <c r="E357" s="218" t="s">
        <v>30</v>
      </c>
      <c r="F357" s="219" t="s">
        <v>2007</v>
      </c>
      <c r="G357" s="217"/>
      <c r="H357" s="220">
        <v>329.904</v>
      </c>
      <c r="I357" s="221"/>
      <c r="J357" s="217"/>
      <c r="K357" s="217"/>
      <c r="L357" s="222"/>
      <c r="M357" s="223"/>
      <c r="N357" s="224"/>
      <c r="O357" s="224"/>
      <c r="P357" s="224"/>
      <c r="Q357" s="224"/>
      <c r="R357" s="224"/>
      <c r="S357" s="224"/>
      <c r="T357" s="225"/>
      <c r="AT357" s="226" t="s">
        <v>197</v>
      </c>
      <c r="AU357" s="226" t="s">
        <v>84</v>
      </c>
      <c r="AV357" s="12" t="s">
        <v>84</v>
      </c>
      <c r="AW357" s="12" t="s">
        <v>37</v>
      </c>
      <c r="AX357" s="12" t="s">
        <v>74</v>
      </c>
      <c r="AY357" s="226" t="s">
        <v>186</v>
      </c>
    </row>
    <row r="358" spans="2:65" s="12" customFormat="1" ht="13.5">
      <c r="B358" s="216"/>
      <c r="C358" s="217"/>
      <c r="D358" s="213" t="s">
        <v>197</v>
      </c>
      <c r="E358" s="217"/>
      <c r="F358" s="219" t="s">
        <v>2009</v>
      </c>
      <c r="G358" s="217"/>
      <c r="H358" s="220">
        <v>336.50200000000001</v>
      </c>
      <c r="I358" s="221"/>
      <c r="J358" s="217"/>
      <c r="K358" s="217"/>
      <c r="L358" s="222"/>
      <c r="M358" s="223"/>
      <c r="N358" s="224"/>
      <c r="O358" s="224"/>
      <c r="P358" s="224"/>
      <c r="Q358" s="224"/>
      <c r="R358" s="224"/>
      <c r="S358" s="224"/>
      <c r="T358" s="225"/>
      <c r="AT358" s="226" t="s">
        <v>197</v>
      </c>
      <c r="AU358" s="226" t="s">
        <v>84</v>
      </c>
      <c r="AV358" s="12" t="s">
        <v>84</v>
      </c>
      <c r="AW358" s="12" t="s">
        <v>6</v>
      </c>
      <c r="AX358" s="12" t="s">
        <v>82</v>
      </c>
      <c r="AY358" s="226" t="s">
        <v>186</v>
      </c>
    </row>
    <row r="359" spans="2:65" s="1" customFormat="1" ht="16.5" customHeight="1">
      <c r="B359" s="41"/>
      <c r="C359" s="201" t="s">
        <v>361</v>
      </c>
      <c r="D359" s="201" t="s">
        <v>188</v>
      </c>
      <c r="E359" s="202" t="s">
        <v>2010</v>
      </c>
      <c r="F359" s="203" t="s">
        <v>2011</v>
      </c>
      <c r="G359" s="204" t="s">
        <v>461</v>
      </c>
      <c r="H359" s="205">
        <v>10</v>
      </c>
      <c r="I359" s="206"/>
      <c r="J359" s="207">
        <f>ROUND(I359*H359,2)</f>
        <v>0</v>
      </c>
      <c r="K359" s="203" t="s">
        <v>192</v>
      </c>
      <c r="L359" s="61"/>
      <c r="M359" s="208" t="s">
        <v>30</v>
      </c>
      <c r="N359" s="209" t="s">
        <v>45</v>
      </c>
      <c r="O359" s="42"/>
      <c r="P359" s="210">
        <f>O359*H359</f>
        <v>0</v>
      </c>
      <c r="Q359" s="210">
        <v>9.2759999999999995E-2</v>
      </c>
      <c r="R359" s="210">
        <f>Q359*H359</f>
        <v>0.92759999999999998</v>
      </c>
      <c r="S359" s="210">
        <v>0</v>
      </c>
      <c r="T359" s="211">
        <f>S359*H359</f>
        <v>0</v>
      </c>
      <c r="AR359" s="24" t="s">
        <v>193</v>
      </c>
      <c r="AT359" s="24" t="s">
        <v>188</v>
      </c>
      <c r="AU359" s="24" t="s">
        <v>84</v>
      </c>
      <c r="AY359" s="24" t="s">
        <v>186</v>
      </c>
      <c r="BE359" s="212">
        <f>IF(N359="základní",J359,0)</f>
        <v>0</v>
      </c>
      <c r="BF359" s="212">
        <f>IF(N359="snížená",J359,0)</f>
        <v>0</v>
      </c>
      <c r="BG359" s="212">
        <f>IF(N359="zákl. přenesená",J359,0)</f>
        <v>0</v>
      </c>
      <c r="BH359" s="212">
        <f>IF(N359="sníž. přenesená",J359,0)</f>
        <v>0</v>
      </c>
      <c r="BI359" s="212">
        <f>IF(N359="nulová",J359,0)</f>
        <v>0</v>
      </c>
      <c r="BJ359" s="24" t="s">
        <v>82</v>
      </c>
      <c r="BK359" s="212">
        <f>ROUND(I359*H359,2)</f>
        <v>0</v>
      </c>
      <c r="BL359" s="24" t="s">
        <v>193</v>
      </c>
      <c r="BM359" s="24" t="s">
        <v>2012</v>
      </c>
    </row>
    <row r="360" spans="2:65" s="1" customFormat="1" ht="27">
      <c r="B360" s="41"/>
      <c r="C360" s="63"/>
      <c r="D360" s="213" t="s">
        <v>195</v>
      </c>
      <c r="E360" s="63"/>
      <c r="F360" s="214" t="s">
        <v>2013</v>
      </c>
      <c r="G360" s="63"/>
      <c r="H360" s="63"/>
      <c r="I360" s="172"/>
      <c r="J360" s="63"/>
      <c r="K360" s="63"/>
      <c r="L360" s="61"/>
      <c r="M360" s="215"/>
      <c r="N360" s="42"/>
      <c r="O360" s="42"/>
      <c r="P360" s="42"/>
      <c r="Q360" s="42"/>
      <c r="R360" s="42"/>
      <c r="S360" s="42"/>
      <c r="T360" s="78"/>
      <c r="AT360" s="24" t="s">
        <v>195</v>
      </c>
      <c r="AU360" s="24" t="s">
        <v>84</v>
      </c>
    </row>
    <row r="361" spans="2:65" s="1" customFormat="1" ht="27">
      <c r="B361" s="41"/>
      <c r="C361" s="63"/>
      <c r="D361" s="213" t="s">
        <v>241</v>
      </c>
      <c r="E361" s="63"/>
      <c r="F361" s="248" t="s">
        <v>2014</v>
      </c>
      <c r="G361" s="63"/>
      <c r="H361" s="63"/>
      <c r="I361" s="172"/>
      <c r="J361" s="63"/>
      <c r="K361" s="63"/>
      <c r="L361" s="61"/>
      <c r="M361" s="215"/>
      <c r="N361" s="42"/>
      <c r="O361" s="42"/>
      <c r="P361" s="42"/>
      <c r="Q361" s="42"/>
      <c r="R361" s="42"/>
      <c r="S361" s="42"/>
      <c r="T361" s="78"/>
      <c r="AT361" s="24" t="s">
        <v>241</v>
      </c>
      <c r="AU361" s="24" t="s">
        <v>84</v>
      </c>
    </row>
    <row r="362" spans="2:65" s="13" customFormat="1" ht="13.5">
      <c r="B362" s="227"/>
      <c r="C362" s="228"/>
      <c r="D362" s="213" t="s">
        <v>197</v>
      </c>
      <c r="E362" s="229" t="s">
        <v>30</v>
      </c>
      <c r="F362" s="230" t="s">
        <v>2015</v>
      </c>
      <c r="G362" s="228"/>
      <c r="H362" s="229" t="s">
        <v>30</v>
      </c>
      <c r="I362" s="231"/>
      <c r="J362" s="228"/>
      <c r="K362" s="228"/>
      <c r="L362" s="232"/>
      <c r="M362" s="233"/>
      <c r="N362" s="234"/>
      <c r="O362" s="234"/>
      <c r="P362" s="234"/>
      <c r="Q362" s="234"/>
      <c r="R362" s="234"/>
      <c r="S362" s="234"/>
      <c r="T362" s="235"/>
      <c r="AT362" s="236" t="s">
        <v>197</v>
      </c>
      <c r="AU362" s="236" t="s">
        <v>84</v>
      </c>
      <c r="AV362" s="13" t="s">
        <v>82</v>
      </c>
      <c r="AW362" s="13" t="s">
        <v>37</v>
      </c>
      <c r="AX362" s="13" t="s">
        <v>74</v>
      </c>
      <c r="AY362" s="236" t="s">
        <v>186</v>
      </c>
    </row>
    <row r="363" spans="2:65" s="12" customFormat="1" ht="13.5">
      <c r="B363" s="216"/>
      <c r="C363" s="217"/>
      <c r="D363" s="213" t="s">
        <v>197</v>
      </c>
      <c r="E363" s="218" t="s">
        <v>30</v>
      </c>
      <c r="F363" s="219" t="s">
        <v>249</v>
      </c>
      <c r="G363" s="217"/>
      <c r="H363" s="220">
        <v>10</v>
      </c>
      <c r="I363" s="221"/>
      <c r="J363" s="217"/>
      <c r="K363" s="217"/>
      <c r="L363" s="222"/>
      <c r="M363" s="223"/>
      <c r="N363" s="224"/>
      <c r="O363" s="224"/>
      <c r="P363" s="224"/>
      <c r="Q363" s="224"/>
      <c r="R363" s="224"/>
      <c r="S363" s="224"/>
      <c r="T363" s="225"/>
      <c r="AT363" s="226" t="s">
        <v>197</v>
      </c>
      <c r="AU363" s="226" t="s">
        <v>84</v>
      </c>
      <c r="AV363" s="12" t="s">
        <v>84</v>
      </c>
      <c r="AW363" s="12" t="s">
        <v>37</v>
      </c>
      <c r="AX363" s="12" t="s">
        <v>74</v>
      </c>
      <c r="AY363" s="226" t="s">
        <v>186</v>
      </c>
    </row>
    <row r="364" spans="2:65" s="1" customFormat="1" ht="16.5" customHeight="1">
      <c r="B364" s="41"/>
      <c r="C364" s="249" t="s">
        <v>366</v>
      </c>
      <c r="D364" s="249" t="s">
        <v>301</v>
      </c>
      <c r="E364" s="250" t="s">
        <v>2016</v>
      </c>
      <c r="F364" s="251" t="s">
        <v>2017</v>
      </c>
      <c r="G364" s="252" t="s">
        <v>461</v>
      </c>
      <c r="H364" s="253">
        <v>10</v>
      </c>
      <c r="I364" s="254"/>
      <c r="J364" s="255">
        <f>ROUND(I364*H364,2)</f>
        <v>0</v>
      </c>
      <c r="K364" s="251" t="s">
        <v>30</v>
      </c>
      <c r="L364" s="256"/>
      <c r="M364" s="257" t="s">
        <v>30</v>
      </c>
      <c r="N364" s="258" t="s">
        <v>45</v>
      </c>
      <c r="O364" s="42"/>
      <c r="P364" s="210">
        <f>O364*H364</f>
        <v>0</v>
      </c>
      <c r="Q364" s="210">
        <v>0.81</v>
      </c>
      <c r="R364" s="210">
        <f>Q364*H364</f>
        <v>8.1000000000000014</v>
      </c>
      <c r="S364" s="210">
        <v>0</v>
      </c>
      <c r="T364" s="211">
        <f>S364*H364</f>
        <v>0</v>
      </c>
      <c r="AR364" s="24" t="s">
        <v>236</v>
      </c>
      <c r="AT364" s="24" t="s">
        <v>301</v>
      </c>
      <c r="AU364" s="24" t="s">
        <v>84</v>
      </c>
      <c r="AY364" s="24" t="s">
        <v>186</v>
      </c>
      <c r="BE364" s="212">
        <f>IF(N364="základní",J364,0)</f>
        <v>0</v>
      </c>
      <c r="BF364" s="212">
        <f>IF(N364="snížená",J364,0)</f>
        <v>0</v>
      </c>
      <c r="BG364" s="212">
        <f>IF(N364="zákl. přenesená",J364,0)</f>
        <v>0</v>
      </c>
      <c r="BH364" s="212">
        <f>IF(N364="sníž. přenesená",J364,0)</f>
        <v>0</v>
      </c>
      <c r="BI364" s="212">
        <f>IF(N364="nulová",J364,0)</f>
        <v>0</v>
      </c>
      <c r="BJ364" s="24" t="s">
        <v>82</v>
      </c>
      <c r="BK364" s="212">
        <f>ROUND(I364*H364,2)</f>
        <v>0</v>
      </c>
      <c r="BL364" s="24" t="s">
        <v>193</v>
      </c>
      <c r="BM364" s="24" t="s">
        <v>2018</v>
      </c>
    </row>
    <row r="365" spans="2:65" s="1" customFormat="1" ht="13.5">
      <c r="B365" s="41"/>
      <c r="C365" s="63"/>
      <c r="D365" s="213" t="s">
        <v>195</v>
      </c>
      <c r="E365" s="63"/>
      <c r="F365" s="214" t="s">
        <v>2017</v>
      </c>
      <c r="G365" s="63"/>
      <c r="H365" s="63"/>
      <c r="I365" s="172"/>
      <c r="J365" s="63"/>
      <c r="K365" s="63"/>
      <c r="L365" s="61"/>
      <c r="M365" s="215"/>
      <c r="N365" s="42"/>
      <c r="O365" s="42"/>
      <c r="P365" s="42"/>
      <c r="Q365" s="42"/>
      <c r="R365" s="42"/>
      <c r="S365" s="42"/>
      <c r="T365" s="78"/>
      <c r="AT365" s="24" t="s">
        <v>195</v>
      </c>
      <c r="AU365" s="24" t="s">
        <v>84</v>
      </c>
    </row>
    <row r="366" spans="2:65" s="11" customFormat="1" ht="29.85" customHeight="1">
      <c r="B366" s="185"/>
      <c r="C366" s="186"/>
      <c r="D366" s="187" t="s">
        <v>73</v>
      </c>
      <c r="E366" s="199" t="s">
        <v>203</v>
      </c>
      <c r="F366" s="199" t="s">
        <v>378</v>
      </c>
      <c r="G366" s="186"/>
      <c r="H366" s="186"/>
      <c r="I366" s="189"/>
      <c r="J366" s="200">
        <f>BK366</f>
        <v>0</v>
      </c>
      <c r="K366" s="186"/>
      <c r="L366" s="191"/>
      <c r="M366" s="192"/>
      <c r="N366" s="193"/>
      <c r="O366" s="193"/>
      <c r="P366" s="194">
        <f>SUM(P367:P385)</f>
        <v>0</v>
      </c>
      <c r="Q366" s="193"/>
      <c r="R366" s="194">
        <f>SUM(R367:R385)</f>
        <v>19.661899999999999</v>
      </c>
      <c r="S366" s="193"/>
      <c r="T366" s="195">
        <f>SUM(T367:T385)</f>
        <v>0</v>
      </c>
      <c r="AR366" s="196" t="s">
        <v>82</v>
      </c>
      <c r="AT366" s="197" t="s">
        <v>73</v>
      </c>
      <c r="AU366" s="197" t="s">
        <v>82</v>
      </c>
      <c r="AY366" s="196" t="s">
        <v>186</v>
      </c>
      <c r="BK366" s="198">
        <f>SUM(BK367:BK385)</f>
        <v>0</v>
      </c>
    </row>
    <row r="367" spans="2:65" s="1" customFormat="1" ht="16.5" customHeight="1">
      <c r="B367" s="41"/>
      <c r="C367" s="201" t="s">
        <v>372</v>
      </c>
      <c r="D367" s="201" t="s">
        <v>188</v>
      </c>
      <c r="E367" s="202" t="s">
        <v>2019</v>
      </c>
      <c r="F367" s="203" t="s">
        <v>2020</v>
      </c>
      <c r="G367" s="204" t="s">
        <v>461</v>
      </c>
      <c r="H367" s="205">
        <v>110</v>
      </c>
      <c r="I367" s="206"/>
      <c r="J367" s="207">
        <f>ROUND(I367*H367,2)</f>
        <v>0</v>
      </c>
      <c r="K367" s="203" t="s">
        <v>192</v>
      </c>
      <c r="L367" s="61"/>
      <c r="M367" s="208" t="s">
        <v>30</v>
      </c>
      <c r="N367" s="209" t="s">
        <v>45</v>
      </c>
      <c r="O367" s="42"/>
      <c r="P367" s="210">
        <f>O367*H367</f>
        <v>0</v>
      </c>
      <c r="Q367" s="210">
        <v>0.17488999999999999</v>
      </c>
      <c r="R367" s="210">
        <f>Q367*H367</f>
        <v>19.2379</v>
      </c>
      <c r="S367" s="210">
        <v>0</v>
      </c>
      <c r="T367" s="211">
        <f>S367*H367</f>
        <v>0</v>
      </c>
      <c r="AR367" s="24" t="s">
        <v>193</v>
      </c>
      <c r="AT367" s="24" t="s">
        <v>188</v>
      </c>
      <c r="AU367" s="24" t="s">
        <v>84</v>
      </c>
      <c r="AY367" s="24" t="s">
        <v>186</v>
      </c>
      <c r="BE367" s="212">
        <f>IF(N367="základní",J367,0)</f>
        <v>0</v>
      </c>
      <c r="BF367" s="212">
        <f>IF(N367="snížená",J367,0)</f>
        <v>0</v>
      </c>
      <c r="BG367" s="212">
        <f>IF(N367="zákl. přenesená",J367,0)</f>
        <v>0</v>
      </c>
      <c r="BH367" s="212">
        <f>IF(N367="sníž. přenesená",J367,0)</f>
        <v>0</v>
      </c>
      <c r="BI367" s="212">
        <f>IF(N367="nulová",J367,0)</f>
        <v>0</v>
      </c>
      <c r="BJ367" s="24" t="s">
        <v>82</v>
      </c>
      <c r="BK367" s="212">
        <f>ROUND(I367*H367,2)</f>
        <v>0</v>
      </c>
      <c r="BL367" s="24" t="s">
        <v>193</v>
      </c>
      <c r="BM367" s="24" t="s">
        <v>2021</v>
      </c>
    </row>
    <row r="368" spans="2:65" s="1" customFormat="1" ht="27">
      <c r="B368" s="41"/>
      <c r="C368" s="63"/>
      <c r="D368" s="213" t="s">
        <v>195</v>
      </c>
      <c r="E368" s="63"/>
      <c r="F368" s="214" t="s">
        <v>2022</v>
      </c>
      <c r="G368" s="63"/>
      <c r="H368" s="63"/>
      <c r="I368" s="172"/>
      <c r="J368" s="63"/>
      <c r="K368" s="63"/>
      <c r="L368" s="61"/>
      <c r="M368" s="215"/>
      <c r="N368" s="42"/>
      <c r="O368" s="42"/>
      <c r="P368" s="42"/>
      <c r="Q368" s="42"/>
      <c r="R368" s="42"/>
      <c r="S368" s="42"/>
      <c r="T368" s="78"/>
      <c r="AT368" s="24" t="s">
        <v>195</v>
      </c>
      <c r="AU368" s="24" t="s">
        <v>84</v>
      </c>
    </row>
    <row r="369" spans="2:65" s="12" customFormat="1" ht="13.5">
      <c r="B369" s="216"/>
      <c r="C369" s="217"/>
      <c r="D369" s="213" t="s">
        <v>197</v>
      </c>
      <c r="E369" s="218" t="s">
        <v>30</v>
      </c>
      <c r="F369" s="219" t="s">
        <v>2023</v>
      </c>
      <c r="G369" s="217"/>
      <c r="H369" s="220">
        <v>110</v>
      </c>
      <c r="I369" s="221"/>
      <c r="J369" s="217"/>
      <c r="K369" s="217"/>
      <c r="L369" s="222"/>
      <c r="M369" s="223"/>
      <c r="N369" s="224"/>
      <c r="O369" s="224"/>
      <c r="P369" s="224"/>
      <c r="Q369" s="224"/>
      <c r="R369" s="224"/>
      <c r="S369" s="224"/>
      <c r="T369" s="225"/>
      <c r="AT369" s="226" t="s">
        <v>197</v>
      </c>
      <c r="AU369" s="226" t="s">
        <v>84</v>
      </c>
      <c r="AV369" s="12" t="s">
        <v>84</v>
      </c>
      <c r="AW369" s="12" t="s">
        <v>37</v>
      </c>
      <c r="AX369" s="12" t="s">
        <v>82</v>
      </c>
      <c r="AY369" s="226" t="s">
        <v>186</v>
      </c>
    </row>
    <row r="370" spans="2:65" s="1" customFormat="1" ht="16.5" customHeight="1">
      <c r="B370" s="41"/>
      <c r="C370" s="249" t="s">
        <v>379</v>
      </c>
      <c r="D370" s="249" t="s">
        <v>301</v>
      </c>
      <c r="E370" s="250" t="s">
        <v>2024</v>
      </c>
      <c r="F370" s="251" t="s">
        <v>2025</v>
      </c>
      <c r="G370" s="252" t="s">
        <v>461</v>
      </c>
      <c r="H370" s="253">
        <v>102</v>
      </c>
      <c r="I370" s="254"/>
      <c r="J370" s="255">
        <f>ROUND(I370*H370,2)</f>
        <v>0</v>
      </c>
      <c r="K370" s="251" t="s">
        <v>30</v>
      </c>
      <c r="L370" s="256"/>
      <c r="M370" s="257" t="s">
        <v>30</v>
      </c>
      <c r="N370" s="258" t="s">
        <v>45</v>
      </c>
      <c r="O370" s="42"/>
      <c r="P370" s="210">
        <f>O370*H370</f>
        <v>0</v>
      </c>
      <c r="Q370" s="210">
        <v>2E-3</v>
      </c>
      <c r="R370" s="210">
        <f>Q370*H370</f>
        <v>0.20400000000000001</v>
      </c>
      <c r="S370" s="210">
        <v>0</v>
      </c>
      <c r="T370" s="211">
        <f>S370*H370</f>
        <v>0</v>
      </c>
      <c r="AR370" s="24" t="s">
        <v>236</v>
      </c>
      <c r="AT370" s="24" t="s">
        <v>301</v>
      </c>
      <c r="AU370" s="24" t="s">
        <v>84</v>
      </c>
      <c r="AY370" s="24" t="s">
        <v>186</v>
      </c>
      <c r="BE370" s="212">
        <f>IF(N370="základní",J370,0)</f>
        <v>0</v>
      </c>
      <c r="BF370" s="212">
        <f>IF(N370="snížená",J370,0)</f>
        <v>0</v>
      </c>
      <c r="BG370" s="212">
        <f>IF(N370="zákl. přenesená",J370,0)</f>
        <v>0</v>
      </c>
      <c r="BH370" s="212">
        <f>IF(N370="sníž. přenesená",J370,0)</f>
        <v>0</v>
      </c>
      <c r="BI370" s="212">
        <f>IF(N370="nulová",J370,0)</f>
        <v>0</v>
      </c>
      <c r="BJ370" s="24" t="s">
        <v>82</v>
      </c>
      <c r="BK370" s="212">
        <f>ROUND(I370*H370,2)</f>
        <v>0</v>
      </c>
      <c r="BL370" s="24" t="s">
        <v>193</v>
      </c>
      <c r="BM370" s="24" t="s">
        <v>2026</v>
      </c>
    </row>
    <row r="371" spans="2:65" s="1" customFormat="1" ht="13.5">
      <c r="B371" s="41"/>
      <c r="C371" s="63"/>
      <c r="D371" s="213" t="s">
        <v>195</v>
      </c>
      <c r="E371" s="63"/>
      <c r="F371" s="214" t="s">
        <v>2025</v>
      </c>
      <c r="G371" s="63"/>
      <c r="H371" s="63"/>
      <c r="I371" s="172"/>
      <c r="J371" s="63"/>
      <c r="K371" s="63"/>
      <c r="L371" s="61"/>
      <c r="M371" s="215"/>
      <c r="N371" s="42"/>
      <c r="O371" s="42"/>
      <c r="P371" s="42"/>
      <c r="Q371" s="42"/>
      <c r="R371" s="42"/>
      <c r="S371" s="42"/>
      <c r="T371" s="78"/>
      <c r="AT371" s="24" t="s">
        <v>195</v>
      </c>
      <c r="AU371" s="24" t="s">
        <v>84</v>
      </c>
    </row>
    <row r="372" spans="2:65" s="12" customFormat="1" ht="13.5">
      <c r="B372" s="216"/>
      <c r="C372" s="217"/>
      <c r="D372" s="213" t="s">
        <v>197</v>
      </c>
      <c r="E372" s="218" t="s">
        <v>30</v>
      </c>
      <c r="F372" s="219" t="s">
        <v>2027</v>
      </c>
      <c r="G372" s="217"/>
      <c r="H372" s="220">
        <v>102</v>
      </c>
      <c r="I372" s="221"/>
      <c r="J372" s="217"/>
      <c r="K372" s="217"/>
      <c r="L372" s="222"/>
      <c r="M372" s="223"/>
      <c r="N372" s="224"/>
      <c r="O372" s="224"/>
      <c r="P372" s="224"/>
      <c r="Q372" s="224"/>
      <c r="R372" s="224"/>
      <c r="S372" s="224"/>
      <c r="T372" s="225"/>
      <c r="AT372" s="226" t="s">
        <v>197</v>
      </c>
      <c r="AU372" s="226" t="s">
        <v>84</v>
      </c>
      <c r="AV372" s="12" t="s">
        <v>84</v>
      </c>
      <c r="AW372" s="12" t="s">
        <v>37</v>
      </c>
      <c r="AX372" s="12" t="s">
        <v>82</v>
      </c>
      <c r="AY372" s="226" t="s">
        <v>186</v>
      </c>
    </row>
    <row r="373" spans="2:65" s="1" customFormat="1" ht="16.5" customHeight="1">
      <c r="B373" s="41"/>
      <c r="C373" s="249" t="s">
        <v>384</v>
      </c>
      <c r="D373" s="249" t="s">
        <v>301</v>
      </c>
      <c r="E373" s="250" t="s">
        <v>2028</v>
      </c>
      <c r="F373" s="251" t="s">
        <v>2029</v>
      </c>
      <c r="G373" s="252" t="s">
        <v>461</v>
      </c>
      <c r="H373" s="253">
        <v>8</v>
      </c>
      <c r="I373" s="254"/>
      <c r="J373" s="255">
        <f>ROUND(I373*H373,2)</f>
        <v>0</v>
      </c>
      <c r="K373" s="251" t="s">
        <v>30</v>
      </c>
      <c r="L373" s="256"/>
      <c r="M373" s="257" t="s">
        <v>30</v>
      </c>
      <c r="N373" s="258" t="s">
        <v>45</v>
      </c>
      <c r="O373" s="42"/>
      <c r="P373" s="210">
        <f>O373*H373</f>
        <v>0</v>
      </c>
      <c r="Q373" s="210">
        <v>2E-3</v>
      </c>
      <c r="R373" s="210">
        <f>Q373*H373</f>
        <v>1.6E-2</v>
      </c>
      <c r="S373" s="210">
        <v>0</v>
      </c>
      <c r="T373" s="211">
        <f>S373*H373</f>
        <v>0</v>
      </c>
      <c r="AR373" s="24" t="s">
        <v>236</v>
      </c>
      <c r="AT373" s="24" t="s">
        <v>301</v>
      </c>
      <c r="AU373" s="24" t="s">
        <v>84</v>
      </c>
      <c r="AY373" s="24" t="s">
        <v>186</v>
      </c>
      <c r="BE373" s="212">
        <f>IF(N373="základní",J373,0)</f>
        <v>0</v>
      </c>
      <c r="BF373" s="212">
        <f>IF(N373="snížená",J373,0)</f>
        <v>0</v>
      </c>
      <c r="BG373" s="212">
        <f>IF(N373="zákl. přenesená",J373,0)</f>
        <v>0</v>
      </c>
      <c r="BH373" s="212">
        <f>IF(N373="sníž. přenesená",J373,0)</f>
        <v>0</v>
      </c>
      <c r="BI373" s="212">
        <f>IF(N373="nulová",J373,0)</f>
        <v>0</v>
      </c>
      <c r="BJ373" s="24" t="s">
        <v>82</v>
      </c>
      <c r="BK373" s="212">
        <f>ROUND(I373*H373,2)</f>
        <v>0</v>
      </c>
      <c r="BL373" s="24" t="s">
        <v>193</v>
      </c>
      <c r="BM373" s="24" t="s">
        <v>2030</v>
      </c>
    </row>
    <row r="374" spans="2:65" s="1" customFormat="1" ht="13.5">
      <c r="B374" s="41"/>
      <c r="C374" s="63"/>
      <c r="D374" s="213" t="s">
        <v>195</v>
      </c>
      <c r="E374" s="63"/>
      <c r="F374" s="214" t="s">
        <v>2029</v>
      </c>
      <c r="G374" s="63"/>
      <c r="H374" s="63"/>
      <c r="I374" s="172"/>
      <c r="J374" s="63"/>
      <c r="K374" s="63"/>
      <c r="L374" s="61"/>
      <c r="M374" s="215"/>
      <c r="N374" s="42"/>
      <c r="O374" s="42"/>
      <c r="P374" s="42"/>
      <c r="Q374" s="42"/>
      <c r="R374" s="42"/>
      <c r="S374" s="42"/>
      <c r="T374" s="78"/>
      <c r="AT374" s="24" t="s">
        <v>195</v>
      </c>
      <c r="AU374" s="24" t="s">
        <v>84</v>
      </c>
    </row>
    <row r="375" spans="2:65" s="12" customFormat="1" ht="13.5">
      <c r="B375" s="216"/>
      <c r="C375" s="217"/>
      <c r="D375" s="213" t="s">
        <v>197</v>
      </c>
      <c r="E375" s="218" t="s">
        <v>30</v>
      </c>
      <c r="F375" s="219" t="s">
        <v>2031</v>
      </c>
      <c r="G375" s="217"/>
      <c r="H375" s="220">
        <v>8</v>
      </c>
      <c r="I375" s="221"/>
      <c r="J375" s="217"/>
      <c r="K375" s="217"/>
      <c r="L375" s="222"/>
      <c r="M375" s="223"/>
      <c r="N375" s="224"/>
      <c r="O375" s="224"/>
      <c r="P375" s="224"/>
      <c r="Q375" s="224"/>
      <c r="R375" s="224"/>
      <c r="S375" s="224"/>
      <c r="T375" s="225"/>
      <c r="AT375" s="226" t="s">
        <v>197</v>
      </c>
      <c r="AU375" s="226" t="s">
        <v>84</v>
      </c>
      <c r="AV375" s="12" t="s">
        <v>84</v>
      </c>
      <c r="AW375" s="12" t="s">
        <v>37</v>
      </c>
      <c r="AX375" s="12" t="s">
        <v>82</v>
      </c>
      <c r="AY375" s="226" t="s">
        <v>186</v>
      </c>
    </row>
    <row r="376" spans="2:65" s="1" customFormat="1" ht="16.5" customHeight="1">
      <c r="B376" s="41"/>
      <c r="C376" s="201" t="s">
        <v>391</v>
      </c>
      <c r="D376" s="201" t="s">
        <v>188</v>
      </c>
      <c r="E376" s="202" t="s">
        <v>2032</v>
      </c>
      <c r="F376" s="203" t="s">
        <v>2033</v>
      </c>
      <c r="G376" s="204" t="s">
        <v>206</v>
      </c>
      <c r="H376" s="205">
        <v>255</v>
      </c>
      <c r="I376" s="206"/>
      <c r="J376" s="207">
        <f>ROUND(I376*H376,2)</f>
        <v>0</v>
      </c>
      <c r="K376" s="203" t="s">
        <v>192</v>
      </c>
      <c r="L376" s="61"/>
      <c r="M376" s="208" t="s">
        <v>30</v>
      </c>
      <c r="N376" s="209" t="s">
        <v>45</v>
      </c>
      <c r="O376" s="42"/>
      <c r="P376" s="210">
        <f>O376*H376</f>
        <v>0</v>
      </c>
      <c r="Q376" s="210">
        <v>0</v>
      </c>
      <c r="R376" s="210">
        <f>Q376*H376</f>
        <v>0</v>
      </c>
      <c r="S376" s="210">
        <v>0</v>
      </c>
      <c r="T376" s="211">
        <f>S376*H376</f>
        <v>0</v>
      </c>
      <c r="AR376" s="24" t="s">
        <v>193</v>
      </c>
      <c r="AT376" s="24" t="s">
        <v>188</v>
      </c>
      <c r="AU376" s="24" t="s">
        <v>84</v>
      </c>
      <c r="AY376" s="24" t="s">
        <v>186</v>
      </c>
      <c r="BE376" s="212">
        <f>IF(N376="základní",J376,0)</f>
        <v>0</v>
      </c>
      <c r="BF376" s="212">
        <f>IF(N376="snížená",J376,0)</f>
        <v>0</v>
      </c>
      <c r="BG376" s="212">
        <f>IF(N376="zákl. přenesená",J376,0)</f>
        <v>0</v>
      </c>
      <c r="BH376" s="212">
        <f>IF(N376="sníž. přenesená",J376,0)</f>
        <v>0</v>
      </c>
      <c r="BI376" s="212">
        <f>IF(N376="nulová",J376,0)</f>
        <v>0</v>
      </c>
      <c r="BJ376" s="24" t="s">
        <v>82</v>
      </c>
      <c r="BK376" s="212">
        <f>ROUND(I376*H376,2)</f>
        <v>0</v>
      </c>
      <c r="BL376" s="24" t="s">
        <v>193</v>
      </c>
      <c r="BM376" s="24" t="s">
        <v>2034</v>
      </c>
    </row>
    <row r="377" spans="2:65" s="1" customFormat="1" ht="27">
      <c r="B377" s="41"/>
      <c r="C377" s="63"/>
      <c r="D377" s="213" t="s">
        <v>195</v>
      </c>
      <c r="E377" s="63"/>
      <c r="F377" s="214" t="s">
        <v>2035</v>
      </c>
      <c r="G377" s="63"/>
      <c r="H377" s="63"/>
      <c r="I377" s="172"/>
      <c r="J377" s="63"/>
      <c r="K377" s="63"/>
      <c r="L377" s="61"/>
      <c r="M377" s="215"/>
      <c r="N377" s="42"/>
      <c r="O377" s="42"/>
      <c r="P377" s="42"/>
      <c r="Q377" s="42"/>
      <c r="R377" s="42"/>
      <c r="S377" s="42"/>
      <c r="T377" s="78"/>
      <c r="AT377" s="24" t="s">
        <v>195</v>
      </c>
      <c r="AU377" s="24" t="s">
        <v>84</v>
      </c>
    </row>
    <row r="378" spans="2:65" s="12" customFormat="1" ht="13.5">
      <c r="B378" s="216"/>
      <c r="C378" s="217"/>
      <c r="D378" s="213" t="s">
        <v>197</v>
      </c>
      <c r="E378" s="218" t="s">
        <v>30</v>
      </c>
      <c r="F378" s="219" t="s">
        <v>2036</v>
      </c>
      <c r="G378" s="217"/>
      <c r="H378" s="220">
        <v>255</v>
      </c>
      <c r="I378" s="221"/>
      <c r="J378" s="217"/>
      <c r="K378" s="217"/>
      <c r="L378" s="222"/>
      <c r="M378" s="223"/>
      <c r="N378" s="224"/>
      <c r="O378" s="224"/>
      <c r="P378" s="224"/>
      <c r="Q378" s="224"/>
      <c r="R378" s="224"/>
      <c r="S378" s="224"/>
      <c r="T378" s="225"/>
      <c r="AT378" s="226" t="s">
        <v>197</v>
      </c>
      <c r="AU378" s="226" t="s">
        <v>84</v>
      </c>
      <c r="AV378" s="12" t="s">
        <v>84</v>
      </c>
      <c r="AW378" s="12" t="s">
        <v>37</v>
      </c>
      <c r="AX378" s="12" t="s">
        <v>82</v>
      </c>
      <c r="AY378" s="226" t="s">
        <v>186</v>
      </c>
    </row>
    <row r="379" spans="2:65" s="1" customFormat="1" ht="38.25" customHeight="1">
      <c r="B379" s="41"/>
      <c r="C379" s="249" t="s">
        <v>398</v>
      </c>
      <c r="D379" s="249" t="s">
        <v>301</v>
      </c>
      <c r="E379" s="250" t="s">
        <v>2037</v>
      </c>
      <c r="F379" s="251" t="s">
        <v>2038</v>
      </c>
      <c r="G379" s="252" t="s">
        <v>206</v>
      </c>
      <c r="H379" s="253">
        <v>255</v>
      </c>
      <c r="I379" s="254"/>
      <c r="J379" s="255">
        <f>ROUND(I379*H379,2)</f>
        <v>0</v>
      </c>
      <c r="K379" s="251" t="s">
        <v>30</v>
      </c>
      <c r="L379" s="256"/>
      <c r="M379" s="257" t="s">
        <v>30</v>
      </c>
      <c r="N379" s="258" t="s">
        <v>45</v>
      </c>
      <c r="O379" s="42"/>
      <c r="P379" s="210">
        <f>O379*H379</f>
        <v>0</v>
      </c>
      <c r="Q379" s="210">
        <v>8.0000000000000004E-4</v>
      </c>
      <c r="R379" s="210">
        <f>Q379*H379</f>
        <v>0.20400000000000001</v>
      </c>
      <c r="S379" s="210">
        <v>0</v>
      </c>
      <c r="T379" s="211">
        <f>S379*H379</f>
        <v>0</v>
      </c>
      <c r="AR379" s="24" t="s">
        <v>236</v>
      </c>
      <c r="AT379" s="24" t="s">
        <v>301</v>
      </c>
      <c r="AU379" s="24" t="s">
        <v>84</v>
      </c>
      <c r="AY379" s="24" t="s">
        <v>186</v>
      </c>
      <c r="BE379" s="212">
        <f>IF(N379="základní",J379,0)</f>
        <v>0</v>
      </c>
      <c r="BF379" s="212">
        <f>IF(N379="snížená",J379,0)</f>
        <v>0</v>
      </c>
      <c r="BG379" s="212">
        <f>IF(N379="zákl. přenesená",J379,0)</f>
        <v>0</v>
      </c>
      <c r="BH379" s="212">
        <f>IF(N379="sníž. přenesená",J379,0)</f>
        <v>0</v>
      </c>
      <c r="BI379" s="212">
        <f>IF(N379="nulová",J379,0)</f>
        <v>0</v>
      </c>
      <c r="BJ379" s="24" t="s">
        <v>82</v>
      </c>
      <c r="BK379" s="212">
        <f>ROUND(I379*H379,2)</f>
        <v>0</v>
      </c>
      <c r="BL379" s="24" t="s">
        <v>193</v>
      </c>
      <c r="BM379" s="24" t="s">
        <v>2039</v>
      </c>
    </row>
    <row r="380" spans="2:65" s="1" customFormat="1" ht="27">
      <c r="B380" s="41"/>
      <c r="C380" s="63"/>
      <c r="D380" s="213" t="s">
        <v>195</v>
      </c>
      <c r="E380" s="63"/>
      <c r="F380" s="214" t="s">
        <v>2038</v>
      </c>
      <c r="G380" s="63"/>
      <c r="H380" s="63"/>
      <c r="I380" s="172"/>
      <c r="J380" s="63"/>
      <c r="K380" s="63"/>
      <c r="L380" s="61"/>
      <c r="M380" s="215"/>
      <c r="N380" s="42"/>
      <c r="O380" s="42"/>
      <c r="P380" s="42"/>
      <c r="Q380" s="42"/>
      <c r="R380" s="42"/>
      <c r="S380" s="42"/>
      <c r="T380" s="78"/>
      <c r="AT380" s="24" t="s">
        <v>195</v>
      </c>
      <c r="AU380" s="24" t="s">
        <v>84</v>
      </c>
    </row>
    <row r="381" spans="2:65" s="1" customFormat="1" ht="25.5" customHeight="1">
      <c r="B381" s="41"/>
      <c r="C381" s="201" t="s">
        <v>404</v>
      </c>
      <c r="D381" s="201" t="s">
        <v>188</v>
      </c>
      <c r="E381" s="202" t="s">
        <v>2040</v>
      </c>
      <c r="F381" s="203" t="s">
        <v>2041</v>
      </c>
      <c r="G381" s="204" t="s">
        <v>461</v>
      </c>
      <c r="H381" s="205">
        <v>1</v>
      </c>
      <c r="I381" s="206"/>
      <c r="J381" s="207">
        <f>ROUND(I381*H381,2)</f>
        <v>0</v>
      </c>
      <c r="K381" s="203" t="s">
        <v>192</v>
      </c>
      <c r="L381" s="61"/>
      <c r="M381" s="208" t="s">
        <v>30</v>
      </c>
      <c r="N381" s="209" t="s">
        <v>45</v>
      </c>
      <c r="O381" s="42"/>
      <c r="P381" s="210">
        <f>O381*H381</f>
        <v>0</v>
      </c>
      <c r="Q381" s="210">
        <v>0</v>
      </c>
      <c r="R381" s="210">
        <f>Q381*H381</f>
        <v>0</v>
      </c>
      <c r="S381" s="210">
        <v>0</v>
      </c>
      <c r="T381" s="211">
        <f>S381*H381</f>
        <v>0</v>
      </c>
      <c r="AR381" s="24" t="s">
        <v>193</v>
      </c>
      <c r="AT381" s="24" t="s">
        <v>188</v>
      </c>
      <c r="AU381" s="24" t="s">
        <v>84</v>
      </c>
      <c r="AY381" s="24" t="s">
        <v>186</v>
      </c>
      <c r="BE381" s="212">
        <f>IF(N381="základní",J381,0)</f>
        <v>0</v>
      </c>
      <c r="BF381" s="212">
        <f>IF(N381="snížená",J381,0)</f>
        <v>0</v>
      </c>
      <c r="BG381" s="212">
        <f>IF(N381="zákl. přenesená",J381,0)</f>
        <v>0</v>
      </c>
      <c r="BH381" s="212">
        <f>IF(N381="sníž. přenesená",J381,0)</f>
        <v>0</v>
      </c>
      <c r="BI381" s="212">
        <f>IF(N381="nulová",J381,0)</f>
        <v>0</v>
      </c>
      <c r="BJ381" s="24" t="s">
        <v>82</v>
      </c>
      <c r="BK381" s="212">
        <f>ROUND(I381*H381,2)</f>
        <v>0</v>
      </c>
      <c r="BL381" s="24" t="s">
        <v>193</v>
      </c>
      <c r="BM381" s="24" t="s">
        <v>2042</v>
      </c>
    </row>
    <row r="382" spans="2:65" s="1" customFormat="1" ht="13.5">
      <c r="B382" s="41"/>
      <c r="C382" s="63"/>
      <c r="D382" s="213" t="s">
        <v>195</v>
      </c>
      <c r="E382" s="63"/>
      <c r="F382" s="214" t="s">
        <v>2043</v>
      </c>
      <c r="G382" s="63"/>
      <c r="H382" s="63"/>
      <c r="I382" s="172"/>
      <c r="J382" s="63"/>
      <c r="K382" s="63"/>
      <c r="L382" s="61"/>
      <c r="M382" s="215"/>
      <c r="N382" s="42"/>
      <c r="O382" s="42"/>
      <c r="P382" s="42"/>
      <c r="Q382" s="42"/>
      <c r="R382" s="42"/>
      <c r="S382" s="42"/>
      <c r="T382" s="78"/>
      <c r="AT382" s="24" t="s">
        <v>195</v>
      </c>
      <c r="AU382" s="24" t="s">
        <v>84</v>
      </c>
    </row>
    <row r="383" spans="2:65" s="12" customFormat="1" ht="13.5">
      <c r="B383" s="216"/>
      <c r="C383" s="217"/>
      <c r="D383" s="213" t="s">
        <v>197</v>
      </c>
      <c r="E383" s="218" t="s">
        <v>30</v>
      </c>
      <c r="F383" s="219" t="s">
        <v>2044</v>
      </c>
      <c r="G383" s="217"/>
      <c r="H383" s="220">
        <v>1</v>
      </c>
      <c r="I383" s="221"/>
      <c r="J383" s="217"/>
      <c r="K383" s="217"/>
      <c r="L383" s="222"/>
      <c r="M383" s="223"/>
      <c r="N383" s="224"/>
      <c r="O383" s="224"/>
      <c r="P383" s="224"/>
      <c r="Q383" s="224"/>
      <c r="R383" s="224"/>
      <c r="S383" s="224"/>
      <c r="T383" s="225"/>
      <c r="AT383" s="226" t="s">
        <v>197</v>
      </c>
      <c r="AU383" s="226" t="s">
        <v>84</v>
      </c>
      <c r="AV383" s="12" t="s">
        <v>84</v>
      </c>
      <c r="AW383" s="12" t="s">
        <v>37</v>
      </c>
      <c r="AX383" s="12" t="s">
        <v>82</v>
      </c>
      <c r="AY383" s="226" t="s">
        <v>186</v>
      </c>
    </row>
    <row r="384" spans="2:65" s="1" customFormat="1" ht="25.5" customHeight="1">
      <c r="B384" s="41"/>
      <c r="C384" s="249" t="s">
        <v>410</v>
      </c>
      <c r="D384" s="249" t="s">
        <v>301</v>
      </c>
      <c r="E384" s="250" t="s">
        <v>2045</v>
      </c>
      <c r="F384" s="251" t="s">
        <v>2046</v>
      </c>
      <c r="G384" s="252" t="s">
        <v>461</v>
      </c>
      <c r="H384" s="253">
        <v>1</v>
      </c>
      <c r="I384" s="254"/>
      <c r="J384" s="255">
        <f>ROUND(I384*H384,2)</f>
        <v>0</v>
      </c>
      <c r="K384" s="251" t="s">
        <v>30</v>
      </c>
      <c r="L384" s="256"/>
      <c r="M384" s="257" t="s">
        <v>30</v>
      </c>
      <c r="N384" s="258" t="s">
        <v>45</v>
      </c>
      <c r="O384" s="42"/>
      <c r="P384" s="210">
        <f>O384*H384</f>
        <v>0</v>
      </c>
      <c r="Q384" s="210">
        <v>0</v>
      </c>
      <c r="R384" s="210">
        <f>Q384*H384</f>
        <v>0</v>
      </c>
      <c r="S384" s="210">
        <v>0</v>
      </c>
      <c r="T384" s="211">
        <f>S384*H384</f>
        <v>0</v>
      </c>
      <c r="AR384" s="24" t="s">
        <v>384</v>
      </c>
      <c r="AT384" s="24" t="s">
        <v>301</v>
      </c>
      <c r="AU384" s="24" t="s">
        <v>84</v>
      </c>
      <c r="AY384" s="24" t="s">
        <v>186</v>
      </c>
      <c r="BE384" s="212">
        <f>IF(N384="základní",J384,0)</f>
        <v>0</v>
      </c>
      <c r="BF384" s="212">
        <f>IF(N384="snížená",J384,0)</f>
        <v>0</v>
      </c>
      <c r="BG384" s="212">
        <f>IF(N384="zákl. přenesená",J384,0)</f>
        <v>0</v>
      </c>
      <c r="BH384" s="212">
        <f>IF(N384="sníž. přenesená",J384,0)</f>
        <v>0</v>
      </c>
      <c r="BI384" s="212">
        <f>IF(N384="nulová",J384,0)</f>
        <v>0</v>
      </c>
      <c r="BJ384" s="24" t="s">
        <v>82</v>
      </c>
      <c r="BK384" s="212">
        <f>ROUND(I384*H384,2)</f>
        <v>0</v>
      </c>
      <c r="BL384" s="24" t="s">
        <v>295</v>
      </c>
      <c r="BM384" s="24" t="s">
        <v>2047</v>
      </c>
    </row>
    <row r="385" spans="2:65" s="1" customFormat="1" ht="13.5">
      <c r="B385" s="41"/>
      <c r="C385" s="63"/>
      <c r="D385" s="213" t="s">
        <v>195</v>
      </c>
      <c r="E385" s="63"/>
      <c r="F385" s="214" t="s">
        <v>2046</v>
      </c>
      <c r="G385" s="63"/>
      <c r="H385" s="63"/>
      <c r="I385" s="172"/>
      <c r="J385" s="63"/>
      <c r="K385" s="63"/>
      <c r="L385" s="61"/>
      <c r="M385" s="215"/>
      <c r="N385" s="42"/>
      <c r="O385" s="42"/>
      <c r="P385" s="42"/>
      <c r="Q385" s="42"/>
      <c r="R385" s="42"/>
      <c r="S385" s="42"/>
      <c r="T385" s="78"/>
      <c r="AT385" s="24" t="s">
        <v>195</v>
      </c>
      <c r="AU385" s="24" t="s">
        <v>84</v>
      </c>
    </row>
    <row r="386" spans="2:65" s="11" customFormat="1" ht="29.85" customHeight="1">
      <c r="B386" s="185"/>
      <c r="C386" s="186"/>
      <c r="D386" s="187" t="s">
        <v>73</v>
      </c>
      <c r="E386" s="199" t="s">
        <v>193</v>
      </c>
      <c r="F386" s="199" t="s">
        <v>390</v>
      </c>
      <c r="G386" s="186"/>
      <c r="H386" s="186"/>
      <c r="I386" s="189"/>
      <c r="J386" s="200">
        <f>BK386</f>
        <v>0</v>
      </c>
      <c r="K386" s="186"/>
      <c r="L386" s="191"/>
      <c r="M386" s="192"/>
      <c r="N386" s="193"/>
      <c r="O386" s="193"/>
      <c r="P386" s="194">
        <f>SUM(P387:P391)</f>
        <v>0</v>
      </c>
      <c r="Q386" s="193"/>
      <c r="R386" s="194">
        <f>SUM(R387:R391)</f>
        <v>7.7975354799999996</v>
      </c>
      <c r="S386" s="193"/>
      <c r="T386" s="195">
        <f>SUM(T387:T391)</f>
        <v>0</v>
      </c>
      <c r="AR386" s="196" t="s">
        <v>82</v>
      </c>
      <c r="AT386" s="197" t="s">
        <v>73</v>
      </c>
      <c r="AU386" s="197" t="s">
        <v>82</v>
      </c>
      <c r="AY386" s="196" t="s">
        <v>186</v>
      </c>
      <c r="BK386" s="198">
        <f>SUM(BK387:BK391)</f>
        <v>0</v>
      </c>
    </row>
    <row r="387" spans="2:65" s="1" customFormat="1" ht="16.5" customHeight="1">
      <c r="B387" s="41"/>
      <c r="C387" s="201" t="s">
        <v>418</v>
      </c>
      <c r="D387" s="201" t="s">
        <v>188</v>
      </c>
      <c r="E387" s="202" t="s">
        <v>1009</v>
      </c>
      <c r="F387" s="203" t="s">
        <v>1010</v>
      </c>
      <c r="G387" s="204" t="s">
        <v>212</v>
      </c>
      <c r="H387" s="205">
        <v>4.1239999999999997</v>
      </c>
      <c r="I387" s="206"/>
      <c r="J387" s="207">
        <f>ROUND(I387*H387,2)</f>
        <v>0</v>
      </c>
      <c r="K387" s="203" t="s">
        <v>192</v>
      </c>
      <c r="L387" s="61"/>
      <c r="M387" s="208" t="s">
        <v>30</v>
      </c>
      <c r="N387" s="209" t="s">
        <v>45</v>
      </c>
      <c r="O387" s="42"/>
      <c r="P387" s="210">
        <f>O387*H387</f>
        <v>0</v>
      </c>
      <c r="Q387" s="210">
        <v>1.8907700000000001</v>
      </c>
      <c r="R387" s="210">
        <f>Q387*H387</f>
        <v>7.7975354799999996</v>
      </c>
      <c r="S387" s="210">
        <v>0</v>
      </c>
      <c r="T387" s="211">
        <f>S387*H387</f>
        <v>0</v>
      </c>
      <c r="AR387" s="24" t="s">
        <v>193</v>
      </c>
      <c r="AT387" s="24" t="s">
        <v>188</v>
      </c>
      <c r="AU387" s="24" t="s">
        <v>84</v>
      </c>
      <c r="AY387" s="24" t="s">
        <v>186</v>
      </c>
      <c r="BE387" s="212">
        <f>IF(N387="základní",J387,0)</f>
        <v>0</v>
      </c>
      <c r="BF387" s="212">
        <f>IF(N387="snížená",J387,0)</f>
        <v>0</v>
      </c>
      <c r="BG387" s="212">
        <f>IF(N387="zákl. přenesená",J387,0)</f>
        <v>0</v>
      </c>
      <c r="BH387" s="212">
        <f>IF(N387="sníž. přenesená",J387,0)</f>
        <v>0</v>
      </c>
      <c r="BI387" s="212">
        <f>IF(N387="nulová",J387,0)</f>
        <v>0</v>
      </c>
      <c r="BJ387" s="24" t="s">
        <v>82</v>
      </c>
      <c r="BK387" s="212">
        <f>ROUND(I387*H387,2)</f>
        <v>0</v>
      </c>
      <c r="BL387" s="24" t="s">
        <v>193</v>
      </c>
      <c r="BM387" s="24" t="s">
        <v>2048</v>
      </c>
    </row>
    <row r="388" spans="2:65" s="1" customFormat="1" ht="13.5">
      <c r="B388" s="41"/>
      <c r="C388" s="63"/>
      <c r="D388" s="213" t="s">
        <v>195</v>
      </c>
      <c r="E388" s="63"/>
      <c r="F388" s="214" t="s">
        <v>1012</v>
      </c>
      <c r="G388" s="63"/>
      <c r="H388" s="63"/>
      <c r="I388" s="172"/>
      <c r="J388" s="63"/>
      <c r="K388" s="63"/>
      <c r="L388" s="61"/>
      <c r="M388" s="215"/>
      <c r="N388" s="42"/>
      <c r="O388" s="42"/>
      <c r="P388" s="42"/>
      <c r="Q388" s="42"/>
      <c r="R388" s="42"/>
      <c r="S388" s="42"/>
      <c r="T388" s="78"/>
      <c r="AT388" s="24" t="s">
        <v>195</v>
      </c>
      <c r="AU388" s="24" t="s">
        <v>84</v>
      </c>
    </row>
    <row r="389" spans="2:65" s="13" customFormat="1" ht="13.5">
      <c r="B389" s="227"/>
      <c r="C389" s="228"/>
      <c r="D389" s="213" t="s">
        <v>197</v>
      </c>
      <c r="E389" s="229" t="s">
        <v>30</v>
      </c>
      <c r="F389" s="230" t="s">
        <v>1893</v>
      </c>
      <c r="G389" s="228"/>
      <c r="H389" s="229" t="s">
        <v>30</v>
      </c>
      <c r="I389" s="231"/>
      <c r="J389" s="228"/>
      <c r="K389" s="228"/>
      <c r="L389" s="232"/>
      <c r="M389" s="233"/>
      <c r="N389" s="234"/>
      <c r="O389" s="234"/>
      <c r="P389" s="234"/>
      <c r="Q389" s="234"/>
      <c r="R389" s="234"/>
      <c r="S389" s="234"/>
      <c r="T389" s="235"/>
      <c r="AT389" s="236" t="s">
        <v>197</v>
      </c>
      <c r="AU389" s="236" t="s">
        <v>84</v>
      </c>
      <c r="AV389" s="13" t="s">
        <v>82</v>
      </c>
      <c r="AW389" s="13" t="s">
        <v>37</v>
      </c>
      <c r="AX389" s="13" t="s">
        <v>74</v>
      </c>
      <c r="AY389" s="236" t="s">
        <v>186</v>
      </c>
    </row>
    <row r="390" spans="2:65" s="13" customFormat="1" ht="13.5">
      <c r="B390" s="227"/>
      <c r="C390" s="228"/>
      <c r="D390" s="213" t="s">
        <v>197</v>
      </c>
      <c r="E390" s="229" t="s">
        <v>30</v>
      </c>
      <c r="F390" s="230" t="s">
        <v>911</v>
      </c>
      <c r="G390" s="228"/>
      <c r="H390" s="229" t="s">
        <v>30</v>
      </c>
      <c r="I390" s="231"/>
      <c r="J390" s="228"/>
      <c r="K390" s="228"/>
      <c r="L390" s="232"/>
      <c r="M390" s="233"/>
      <c r="N390" s="234"/>
      <c r="O390" s="234"/>
      <c r="P390" s="234"/>
      <c r="Q390" s="234"/>
      <c r="R390" s="234"/>
      <c r="S390" s="234"/>
      <c r="T390" s="235"/>
      <c r="AT390" s="236" t="s">
        <v>197</v>
      </c>
      <c r="AU390" s="236" t="s">
        <v>84</v>
      </c>
      <c r="AV390" s="13" t="s">
        <v>82</v>
      </c>
      <c r="AW390" s="13" t="s">
        <v>37</v>
      </c>
      <c r="AX390" s="13" t="s">
        <v>74</v>
      </c>
      <c r="AY390" s="236" t="s">
        <v>186</v>
      </c>
    </row>
    <row r="391" spans="2:65" s="12" customFormat="1" ht="13.5">
      <c r="B391" s="216"/>
      <c r="C391" s="217"/>
      <c r="D391" s="213" t="s">
        <v>197</v>
      </c>
      <c r="E391" s="218" t="s">
        <v>30</v>
      </c>
      <c r="F391" s="219" t="s">
        <v>2049</v>
      </c>
      <c r="G391" s="217"/>
      <c r="H391" s="220">
        <v>4.1239999999999997</v>
      </c>
      <c r="I391" s="221"/>
      <c r="J391" s="217"/>
      <c r="K391" s="217"/>
      <c r="L391" s="222"/>
      <c r="M391" s="223"/>
      <c r="N391" s="224"/>
      <c r="O391" s="224"/>
      <c r="P391" s="224"/>
      <c r="Q391" s="224"/>
      <c r="R391" s="224"/>
      <c r="S391" s="224"/>
      <c r="T391" s="225"/>
      <c r="AT391" s="226" t="s">
        <v>197</v>
      </c>
      <c r="AU391" s="226" t="s">
        <v>84</v>
      </c>
      <c r="AV391" s="12" t="s">
        <v>84</v>
      </c>
      <c r="AW391" s="12" t="s">
        <v>37</v>
      </c>
      <c r="AX391" s="12" t="s">
        <v>74</v>
      </c>
      <c r="AY391" s="226" t="s">
        <v>186</v>
      </c>
    </row>
    <row r="392" spans="2:65" s="11" customFormat="1" ht="29.85" customHeight="1">
      <c r="B392" s="185"/>
      <c r="C392" s="186"/>
      <c r="D392" s="187" t="s">
        <v>73</v>
      </c>
      <c r="E392" s="199" t="s">
        <v>216</v>
      </c>
      <c r="F392" s="199" t="s">
        <v>397</v>
      </c>
      <c r="G392" s="186"/>
      <c r="H392" s="186"/>
      <c r="I392" s="189"/>
      <c r="J392" s="200">
        <f>BK392</f>
        <v>0</v>
      </c>
      <c r="K392" s="186"/>
      <c r="L392" s="191"/>
      <c r="M392" s="192"/>
      <c r="N392" s="193"/>
      <c r="O392" s="193"/>
      <c r="P392" s="194">
        <f>SUM(P393:P474)</f>
        <v>0</v>
      </c>
      <c r="Q392" s="193"/>
      <c r="R392" s="194">
        <f>SUM(R393:R474)</f>
        <v>36.383879999999998</v>
      </c>
      <c r="S392" s="193"/>
      <c r="T392" s="195">
        <f>SUM(T393:T474)</f>
        <v>0</v>
      </c>
      <c r="AR392" s="196" t="s">
        <v>82</v>
      </c>
      <c r="AT392" s="197" t="s">
        <v>73</v>
      </c>
      <c r="AU392" s="197" t="s">
        <v>82</v>
      </c>
      <c r="AY392" s="196" t="s">
        <v>186</v>
      </c>
      <c r="BK392" s="198">
        <f>SUM(BK393:BK474)</f>
        <v>0</v>
      </c>
    </row>
    <row r="393" spans="2:65" s="1" customFormat="1" ht="16.5" customHeight="1">
      <c r="B393" s="41"/>
      <c r="C393" s="201" t="s">
        <v>422</v>
      </c>
      <c r="D393" s="201" t="s">
        <v>188</v>
      </c>
      <c r="E393" s="202" t="s">
        <v>1689</v>
      </c>
      <c r="F393" s="203" t="s">
        <v>1690</v>
      </c>
      <c r="G393" s="204" t="s">
        <v>191</v>
      </c>
      <c r="H393" s="205">
        <v>6</v>
      </c>
      <c r="I393" s="206"/>
      <c r="J393" s="207">
        <f>ROUND(I393*H393,2)</f>
        <v>0</v>
      </c>
      <c r="K393" s="203" t="s">
        <v>192</v>
      </c>
      <c r="L393" s="61"/>
      <c r="M393" s="208" t="s">
        <v>30</v>
      </c>
      <c r="N393" s="209" t="s">
        <v>45</v>
      </c>
      <c r="O393" s="42"/>
      <c r="P393" s="210">
        <f>O393*H393</f>
        <v>0</v>
      </c>
      <c r="Q393" s="210">
        <v>0</v>
      </c>
      <c r="R393" s="210">
        <f>Q393*H393</f>
        <v>0</v>
      </c>
      <c r="S393" s="210">
        <v>0</v>
      </c>
      <c r="T393" s="211">
        <f>S393*H393</f>
        <v>0</v>
      </c>
      <c r="AR393" s="24" t="s">
        <v>193</v>
      </c>
      <c r="AT393" s="24" t="s">
        <v>188</v>
      </c>
      <c r="AU393" s="24" t="s">
        <v>84</v>
      </c>
      <c r="AY393" s="24" t="s">
        <v>186</v>
      </c>
      <c r="BE393" s="212">
        <f>IF(N393="základní",J393,0)</f>
        <v>0</v>
      </c>
      <c r="BF393" s="212">
        <f>IF(N393="snížená",J393,0)</f>
        <v>0</v>
      </c>
      <c r="BG393" s="212">
        <f>IF(N393="zákl. přenesená",J393,0)</f>
        <v>0</v>
      </c>
      <c r="BH393" s="212">
        <f>IF(N393="sníž. přenesená",J393,0)</f>
        <v>0</v>
      </c>
      <c r="BI393" s="212">
        <f>IF(N393="nulová",J393,0)</f>
        <v>0</v>
      </c>
      <c r="BJ393" s="24" t="s">
        <v>82</v>
      </c>
      <c r="BK393" s="212">
        <f>ROUND(I393*H393,2)</f>
        <v>0</v>
      </c>
      <c r="BL393" s="24" t="s">
        <v>193</v>
      </c>
      <c r="BM393" s="24" t="s">
        <v>2050</v>
      </c>
    </row>
    <row r="394" spans="2:65" s="1" customFormat="1" ht="27">
      <c r="B394" s="41"/>
      <c r="C394" s="63"/>
      <c r="D394" s="213" t="s">
        <v>195</v>
      </c>
      <c r="E394" s="63"/>
      <c r="F394" s="214" t="s">
        <v>1692</v>
      </c>
      <c r="G394" s="63"/>
      <c r="H394" s="63"/>
      <c r="I394" s="172"/>
      <c r="J394" s="63"/>
      <c r="K394" s="63"/>
      <c r="L394" s="61"/>
      <c r="M394" s="215"/>
      <c r="N394" s="42"/>
      <c r="O394" s="42"/>
      <c r="P394" s="42"/>
      <c r="Q394" s="42"/>
      <c r="R394" s="42"/>
      <c r="S394" s="42"/>
      <c r="T394" s="78"/>
      <c r="AT394" s="24" t="s">
        <v>195</v>
      </c>
      <c r="AU394" s="24" t="s">
        <v>84</v>
      </c>
    </row>
    <row r="395" spans="2:65" s="13" customFormat="1" ht="13.5">
      <c r="B395" s="227"/>
      <c r="C395" s="228"/>
      <c r="D395" s="213" t="s">
        <v>197</v>
      </c>
      <c r="E395" s="229" t="s">
        <v>30</v>
      </c>
      <c r="F395" s="230" t="s">
        <v>1927</v>
      </c>
      <c r="G395" s="228"/>
      <c r="H395" s="229" t="s">
        <v>30</v>
      </c>
      <c r="I395" s="231"/>
      <c r="J395" s="228"/>
      <c r="K395" s="228"/>
      <c r="L395" s="232"/>
      <c r="M395" s="233"/>
      <c r="N395" s="234"/>
      <c r="O395" s="234"/>
      <c r="P395" s="234"/>
      <c r="Q395" s="234"/>
      <c r="R395" s="234"/>
      <c r="S395" s="234"/>
      <c r="T395" s="235"/>
      <c r="AT395" s="236" t="s">
        <v>197</v>
      </c>
      <c r="AU395" s="236" t="s">
        <v>84</v>
      </c>
      <c r="AV395" s="13" t="s">
        <v>82</v>
      </c>
      <c r="AW395" s="13" t="s">
        <v>37</v>
      </c>
      <c r="AX395" s="13" t="s">
        <v>74</v>
      </c>
      <c r="AY395" s="236" t="s">
        <v>186</v>
      </c>
    </row>
    <row r="396" spans="2:65" s="12" customFormat="1" ht="13.5">
      <c r="B396" s="216"/>
      <c r="C396" s="217"/>
      <c r="D396" s="213" t="s">
        <v>197</v>
      </c>
      <c r="E396" s="218" t="s">
        <v>30</v>
      </c>
      <c r="F396" s="219" t="s">
        <v>2051</v>
      </c>
      <c r="G396" s="217"/>
      <c r="H396" s="220">
        <v>6</v>
      </c>
      <c r="I396" s="221"/>
      <c r="J396" s="217"/>
      <c r="K396" s="217"/>
      <c r="L396" s="222"/>
      <c r="M396" s="223"/>
      <c r="N396" s="224"/>
      <c r="O396" s="224"/>
      <c r="P396" s="224"/>
      <c r="Q396" s="224"/>
      <c r="R396" s="224"/>
      <c r="S396" s="224"/>
      <c r="T396" s="225"/>
      <c r="AT396" s="226" t="s">
        <v>197</v>
      </c>
      <c r="AU396" s="226" t="s">
        <v>84</v>
      </c>
      <c r="AV396" s="12" t="s">
        <v>84</v>
      </c>
      <c r="AW396" s="12" t="s">
        <v>37</v>
      </c>
      <c r="AX396" s="12" t="s">
        <v>74</v>
      </c>
      <c r="AY396" s="226" t="s">
        <v>186</v>
      </c>
    </row>
    <row r="397" spans="2:65" s="1" customFormat="1" ht="16.5" customHeight="1">
      <c r="B397" s="41"/>
      <c r="C397" s="201" t="s">
        <v>427</v>
      </c>
      <c r="D397" s="201" t="s">
        <v>188</v>
      </c>
      <c r="E397" s="202" t="s">
        <v>2052</v>
      </c>
      <c r="F397" s="203" t="s">
        <v>2053</v>
      </c>
      <c r="G397" s="204" t="s">
        <v>191</v>
      </c>
      <c r="H397" s="205">
        <v>802</v>
      </c>
      <c r="I397" s="206"/>
      <c r="J397" s="207">
        <f>ROUND(I397*H397,2)</f>
        <v>0</v>
      </c>
      <c r="K397" s="203" t="s">
        <v>30</v>
      </c>
      <c r="L397" s="61"/>
      <c r="M397" s="208" t="s">
        <v>30</v>
      </c>
      <c r="N397" s="209" t="s">
        <v>45</v>
      </c>
      <c r="O397" s="42"/>
      <c r="P397" s="210">
        <f>O397*H397</f>
        <v>0</v>
      </c>
      <c r="Q397" s="210">
        <v>0</v>
      </c>
      <c r="R397" s="210">
        <f>Q397*H397</f>
        <v>0</v>
      </c>
      <c r="S397" s="210">
        <v>0</v>
      </c>
      <c r="T397" s="211">
        <f>S397*H397</f>
        <v>0</v>
      </c>
      <c r="AR397" s="24" t="s">
        <v>193</v>
      </c>
      <c r="AT397" s="24" t="s">
        <v>188</v>
      </c>
      <c r="AU397" s="24" t="s">
        <v>84</v>
      </c>
      <c r="AY397" s="24" t="s">
        <v>186</v>
      </c>
      <c r="BE397" s="212">
        <f>IF(N397="základní",J397,0)</f>
        <v>0</v>
      </c>
      <c r="BF397" s="212">
        <f>IF(N397="snížená",J397,0)</f>
        <v>0</v>
      </c>
      <c r="BG397" s="212">
        <f>IF(N397="zákl. přenesená",J397,0)</f>
        <v>0</v>
      </c>
      <c r="BH397" s="212">
        <f>IF(N397="sníž. přenesená",J397,0)</f>
        <v>0</v>
      </c>
      <c r="BI397" s="212">
        <f>IF(N397="nulová",J397,0)</f>
        <v>0</v>
      </c>
      <c r="BJ397" s="24" t="s">
        <v>82</v>
      </c>
      <c r="BK397" s="212">
        <f>ROUND(I397*H397,2)</f>
        <v>0</v>
      </c>
      <c r="BL397" s="24" t="s">
        <v>193</v>
      </c>
      <c r="BM397" s="24" t="s">
        <v>2054</v>
      </c>
    </row>
    <row r="398" spans="2:65" s="1" customFormat="1" ht="27">
      <c r="B398" s="41"/>
      <c r="C398" s="63"/>
      <c r="D398" s="213" t="s">
        <v>195</v>
      </c>
      <c r="E398" s="63"/>
      <c r="F398" s="214" t="s">
        <v>2055</v>
      </c>
      <c r="G398" s="63"/>
      <c r="H398" s="63"/>
      <c r="I398" s="172"/>
      <c r="J398" s="63"/>
      <c r="K398" s="63"/>
      <c r="L398" s="61"/>
      <c r="M398" s="215"/>
      <c r="N398" s="42"/>
      <c r="O398" s="42"/>
      <c r="P398" s="42"/>
      <c r="Q398" s="42"/>
      <c r="R398" s="42"/>
      <c r="S398" s="42"/>
      <c r="T398" s="78"/>
      <c r="AT398" s="24" t="s">
        <v>195</v>
      </c>
      <c r="AU398" s="24" t="s">
        <v>84</v>
      </c>
    </row>
    <row r="399" spans="2:65" s="1" customFormat="1" ht="27">
      <c r="B399" s="41"/>
      <c r="C399" s="63"/>
      <c r="D399" s="213" t="s">
        <v>241</v>
      </c>
      <c r="E399" s="63"/>
      <c r="F399" s="248" t="s">
        <v>2056</v>
      </c>
      <c r="G399" s="63"/>
      <c r="H399" s="63"/>
      <c r="I399" s="172"/>
      <c r="J399" s="63"/>
      <c r="K399" s="63"/>
      <c r="L399" s="61"/>
      <c r="M399" s="215"/>
      <c r="N399" s="42"/>
      <c r="O399" s="42"/>
      <c r="P399" s="42"/>
      <c r="Q399" s="42"/>
      <c r="R399" s="42"/>
      <c r="S399" s="42"/>
      <c r="T399" s="78"/>
      <c r="AT399" s="24" t="s">
        <v>241</v>
      </c>
      <c r="AU399" s="24" t="s">
        <v>84</v>
      </c>
    </row>
    <row r="400" spans="2:65" s="13" customFormat="1" ht="13.5">
      <c r="B400" s="227"/>
      <c r="C400" s="228"/>
      <c r="D400" s="213" t="s">
        <v>197</v>
      </c>
      <c r="E400" s="229" t="s">
        <v>30</v>
      </c>
      <c r="F400" s="230" t="s">
        <v>1891</v>
      </c>
      <c r="G400" s="228"/>
      <c r="H400" s="229" t="s">
        <v>30</v>
      </c>
      <c r="I400" s="231"/>
      <c r="J400" s="228"/>
      <c r="K400" s="228"/>
      <c r="L400" s="232"/>
      <c r="M400" s="233"/>
      <c r="N400" s="234"/>
      <c r="O400" s="234"/>
      <c r="P400" s="234"/>
      <c r="Q400" s="234"/>
      <c r="R400" s="234"/>
      <c r="S400" s="234"/>
      <c r="T400" s="235"/>
      <c r="AT400" s="236" t="s">
        <v>197</v>
      </c>
      <c r="AU400" s="236" t="s">
        <v>84</v>
      </c>
      <c r="AV400" s="13" t="s">
        <v>82</v>
      </c>
      <c r="AW400" s="13" t="s">
        <v>37</v>
      </c>
      <c r="AX400" s="13" t="s">
        <v>74</v>
      </c>
      <c r="AY400" s="236" t="s">
        <v>186</v>
      </c>
    </row>
    <row r="401" spans="2:65" s="12" customFormat="1" ht="13.5">
      <c r="B401" s="216"/>
      <c r="C401" s="217"/>
      <c r="D401" s="213" t="s">
        <v>197</v>
      </c>
      <c r="E401" s="218" t="s">
        <v>30</v>
      </c>
      <c r="F401" s="219" t="s">
        <v>2057</v>
      </c>
      <c r="G401" s="217"/>
      <c r="H401" s="220">
        <v>802</v>
      </c>
      <c r="I401" s="221"/>
      <c r="J401" s="217"/>
      <c r="K401" s="217"/>
      <c r="L401" s="222"/>
      <c r="M401" s="223"/>
      <c r="N401" s="224"/>
      <c r="O401" s="224"/>
      <c r="P401" s="224"/>
      <c r="Q401" s="224"/>
      <c r="R401" s="224"/>
      <c r="S401" s="224"/>
      <c r="T401" s="225"/>
      <c r="AT401" s="226" t="s">
        <v>197</v>
      </c>
      <c r="AU401" s="226" t="s">
        <v>84</v>
      </c>
      <c r="AV401" s="12" t="s">
        <v>84</v>
      </c>
      <c r="AW401" s="12" t="s">
        <v>37</v>
      </c>
      <c r="AX401" s="12" t="s">
        <v>74</v>
      </c>
      <c r="AY401" s="226" t="s">
        <v>186</v>
      </c>
    </row>
    <row r="402" spans="2:65" s="1" customFormat="1" ht="16.5" customHeight="1">
      <c r="B402" s="41"/>
      <c r="C402" s="249" t="s">
        <v>432</v>
      </c>
      <c r="D402" s="249" t="s">
        <v>301</v>
      </c>
      <c r="E402" s="250" t="s">
        <v>2058</v>
      </c>
      <c r="F402" s="251" t="s">
        <v>2059</v>
      </c>
      <c r="G402" s="252" t="s">
        <v>304</v>
      </c>
      <c r="H402" s="253">
        <v>101.05200000000001</v>
      </c>
      <c r="I402" s="254"/>
      <c r="J402" s="255">
        <f>ROUND(I402*H402,2)</f>
        <v>0</v>
      </c>
      <c r="K402" s="251" t="s">
        <v>192</v>
      </c>
      <c r="L402" s="256"/>
      <c r="M402" s="257" t="s">
        <v>30</v>
      </c>
      <c r="N402" s="258" t="s">
        <v>45</v>
      </c>
      <c r="O402" s="42"/>
      <c r="P402" s="210">
        <f>O402*H402</f>
        <v>0</v>
      </c>
      <c r="Q402" s="210">
        <v>0</v>
      </c>
      <c r="R402" s="210">
        <f>Q402*H402</f>
        <v>0</v>
      </c>
      <c r="S402" s="210">
        <v>0</v>
      </c>
      <c r="T402" s="211">
        <f>S402*H402</f>
        <v>0</v>
      </c>
      <c r="AR402" s="24" t="s">
        <v>236</v>
      </c>
      <c r="AT402" s="24" t="s">
        <v>301</v>
      </c>
      <c r="AU402" s="24" t="s">
        <v>84</v>
      </c>
      <c r="AY402" s="24" t="s">
        <v>186</v>
      </c>
      <c r="BE402" s="212">
        <f>IF(N402="základní",J402,0)</f>
        <v>0</v>
      </c>
      <c r="BF402" s="212">
        <f>IF(N402="snížená",J402,0)</f>
        <v>0</v>
      </c>
      <c r="BG402" s="212">
        <f>IF(N402="zákl. přenesená",J402,0)</f>
        <v>0</v>
      </c>
      <c r="BH402" s="212">
        <f>IF(N402="sníž. přenesená",J402,0)</f>
        <v>0</v>
      </c>
      <c r="BI402" s="212">
        <f>IF(N402="nulová",J402,0)</f>
        <v>0</v>
      </c>
      <c r="BJ402" s="24" t="s">
        <v>82</v>
      </c>
      <c r="BK402" s="212">
        <f>ROUND(I402*H402,2)</f>
        <v>0</v>
      </c>
      <c r="BL402" s="24" t="s">
        <v>193</v>
      </c>
      <c r="BM402" s="24" t="s">
        <v>2060</v>
      </c>
    </row>
    <row r="403" spans="2:65" s="1" customFormat="1" ht="13.5">
      <c r="B403" s="41"/>
      <c r="C403" s="63"/>
      <c r="D403" s="213" t="s">
        <v>195</v>
      </c>
      <c r="E403" s="63"/>
      <c r="F403" s="214" t="s">
        <v>2059</v>
      </c>
      <c r="G403" s="63"/>
      <c r="H403" s="63"/>
      <c r="I403" s="172"/>
      <c r="J403" s="63"/>
      <c r="K403" s="63"/>
      <c r="L403" s="61"/>
      <c r="M403" s="215"/>
      <c r="N403" s="42"/>
      <c r="O403" s="42"/>
      <c r="P403" s="42"/>
      <c r="Q403" s="42"/>
      <c r="R403" s="42"/>
      <c r="S403" s="42"/>
      <c r="T403" s="78"/>
      <c r="AT403" s="24" t="s">
        <v>195</v>
      </c>
      <c r="AU403" s="24" t="s">
        <v>84</v>
      </c>
    </row>
    <row r="404" spans="2:65" s="13" customFormat="1" ht="13.5">
      <c r="B404" s="227"/>
      <c r="C404" s="228"/>
      <c r="D404" s="213" t="s">
        <v>197</v>
      </c>
      <c r="E404" s="229" t="s">
        <v>30</v>
      </c>
      <c r="F404" s="230" t="s">
        <v>1891</v>
      </c>
      <c r="G404" s="228"/>
      <c r="H404" s="229" t="s">
        <v>30</v>
      </c>
      <c r="I404" s="231"/>
      <c r="J404" s="228"/>
      <c r="K404" s="228"/>
      <c r="L404" s="232"/>
      <c r="M404" s="233"/>
      <c r="N404" s="234"/>
      <c r="O404" s="234"/>
      <c r="P404" s="234"/>
      <c r="Q404" s="234"/>
      <c r="R404" s="234"/>
      <c r="S404" s="234"/>
      <c r="T404" s="235"/>
      <c r="AT404" s="236" t="s">
        <v>197</v>
      </c>
      <c r="AU404" s="236" t="s">
        <v>84</v>
      </c>
      <c r="AV404" s="13" t="s">
        <v>82</v>
      </c>
      <c r="AW404" s="13" t="s">
        <v>37</v>
      </c>
      <c r="AX404" s="13" t="s">
        <v>74</v>
      </c>
      <c r="AY404" s="236" t="s">
        <v>186</v>
      </c>
    </row>
    <row r="405" spans="2:65" s="12" customFormat="1" ht="13.5">
      <c r="B405" s="216"/>
      <c r="C405" s="217"/>
      <c r="D405" s="213" t="s">
        <v>197</v>
      </c>
      <c r="E405" s="218" t="s">
        <v>30</v>
      </c>
      <c r="F405" s="219" t="s">
        <v>2061</v>
      </c>
      <c r="G405" s="217"/>
      <c r="H405" s="220">
        <v>48.12</v>
      </c>
      <c r="I405" s="221"/>
      <c r="J405" s="217"/>
      <c r="K405" s="217"/>
      <c r="L405" s="222"/>
      <c r="M405" s="223"/>
      <c r="N405" s="224"/>
      <c r="O405" s="224"/>
      <c r="P405" s="224"/>
      <c r="Q405" s="224"/>
      <c r="R405" s="224"/>
      <c r="S405" s="224"/>
      <c r="T405" s="225"/>
      <c r="AT405" s="226" t="s">
        <v>197</v>
      </c>
      <c r="AU405" s="226" t="s">
        <v>84</v>
      </c>
      <c r="AV405" s="12" t="s">
        <v>84</v>
      </c>
      <c r="AW405" s="12" t="s">
        <v>37</v>
      </c>
      <c r="AX405" s="12" t="s">
        <v>74</v>
      </c>
      <c r="AY405" s="226" t="s">
        <v>186</v>
      </c>
    </row>
    <row r="406" spans="2:65" s="12" customFormat="1" ht="13.5">
      <c r="B406" s="216"/>
      <c r="C406" s="217"/>
      <c r="D406" s="213" t="s">
        <v>197</v>
      </c>
      <c r="E406" s="217"/>
      <c r="F406" s="219" t="s">
        <v>2062</v>
      </c>
      <c r="G406" s="217"/>
      <c r="H406" s="220">
        <v>101.05200000000001</v>
      </c>
      <c r="I406" s="221"/>
      <c r="J406" s="217"/>
      <c r="K406" s="217"/>
      <c r="L406" s="222"/>
      <c r="M406" s="223"/>
      <c r="N406" s="224"/>
      <c r="O406" s="224"/>
      <c r="P406" s="224"/>
      <c r="Q406" s="224"/>
      <c r="R406" s="224"/>
      <c r="S406" s="224"/>
      <c r="T406" s="225"/>
      <c r="AT406" s="226" t="s">
        <v>197</v>
      </c>
      <c r="AU406" s="226" t="s">
        <v>84</v>
      </c>
      <c r="AV406" s="12" t="s">
        <v>84</v>
      </c>
      <c r="AW406" s="12" t="s">
        <v>6</v>
      </c>
      <c r="AX406" s="12" t="s">
        <v>82</v>
      </c>
      <c r="AY406" s="226" t="s">
        <v>186</v>
      </c>
    </row>
    <row r="407" spans="2:65" s="1" customFormat="1" ht="16.5" customHeight="1">
      <c r="B407" s="41"/>
      <c r="C407" s="201" t="s">
        <v>439</v>
      </c>
      <c r="D407" s="201" t="s">
        <v>188</v>
      </c>
      <c r="E407" s="202" t="s">
        <v>2063</v>
      </c>
      <c r="F407" s="203" t="s">
        <v>2064</v>
      </c>
      <c r="G407" s="204" t="s">
        <v>191</v>
      </c>
      <c r="H407" s="205">
        <v>166</v>
      </c>
      <c r="I407" s="206"/>
      <c r="J407" s="207">
        <f>ROUND(I407*H407,2)</f>
        <v>0</v>
      </c>
      <c r="K407" s="203" t="s">
        <v>30</v>
      </c>
      <c r="L407" s="61"/>
      <c r="M407" s="208" t="s">
        <v>30</v>
      </c>
      <c r="N407" s="209" t="s">
        <v>45</v>
      </c>
      <c r="O407" s="42"/>
      <c r="P407" s="210">
        <f>O407*H407</f>
        <v>0</v>
      </c>
      <c r="Q407" s="210">
        <v>0</v>
      </c>
      <c r="R407" s="210">
        <f>Q407*H407</f>
        <v>0</v>
      </c>
      <c r="S407" s="210">
        <v>0</v>
      </c>
      <c r="T407" s="211">
        <f>S407*H407</f>
        <v>0</v>
      </c>
      <c r="AR407" s="24" t="s">
        <v>193</v>
      </c>
      <c r="AT407" s="24" t="s">
        <v>188</v>
      </c>
      <c r="AU407" s="24" t="s">
        <v>84</v>
      </c>
      <c r="AY407" s="24" t="s">
        <v>186</v>
      </c>
      <c r="BE407" s="212">
        <f>IF(N407="základní",J407,0)</f>
        <v>0</v>
      </c>
      <c r="BF407" s="212">
        <f>IF(N407="snížená",J407,0)</f>
        <v>0</v>
      </c>
      <c r="BG407" s="212">
        <f>IF(N407="zákl. přenesená",J407,0)</f>
        <v>0</v>
      </c>
      <c r="BH407" s="212">
        <f>IF(N407="sníž. přenesená",J407,0)</f>
        <v>0</v>
      </c>
      <c r="BI407" s="212">
        <f>IF(N407="nulová",J407,0)</f>
        <v>0</v>
      </c>
      <c r="BJ407" s="24" t="s">
        <v>82</v>
      </c>
      <c r="BK407" s="212">
        <f>ROUND(I407*H407,2)</f>
        <v>0</v>
      </c>
      <c r="BL407" s="24" t="s">
        <v>193</v>
      </c>
      <c r="BM407" s="24" t="s">
        <v>2065</v>
      </c>
    </row>
    <row r="408" spans="2:65" s="1" customFormat="1" ht="27">
      <c r="B408" s="41"/>
      <c r="C408" s="63"/>
      <c r="D408" s="213" t="s">
        <v>195</v>
      </c>
      <c r="E408" s="63"/>
      <c r="F408" s="214" t="s">
        <v>2066</v>
      </c>
      <c r="G408" s="63"/>
      <c r="H408" s="63"/>
      <c r="I408" s="172"/>
      <c r="J408" s="63"/>
      <c r="K408" s="63"/>
      <c r="L408" s="61"/>
      <c r="M408" s="215"/>
      <c r="N408" s="42"/>
      <c r="O408" s="42"/>
      <c r="P408" s="42"/>
      <c r="Q408" s="42"/>
      <c r="R408" s="42"/>
      <c r="S408" s="42"/>
      <c r="T408" s="78"/>
      <c r="AT408" s="24" t="s">
        <v>195</v>
      </c>
      <c r="AU408" s="24" t="s">
        <v>84</v>
      </c>
    </row>
    <row r="409" spans="2:65" s="1" customFormat="1" ht="27">
      <c r="B409" s="41"/>
      <c r="C409" s="63"/>
      <c r="D409" s="213" t="s">
        <v>241</v>
      </c>
      <c r="E409" s="63"/>
      <c r="F409" s="248" t="s">
        <v>2067</v>
      </c>
      <c r="G409" s="63"/>
      <c r="H409" s="63"/>
      <c r="I409" s="172"/>
      <c r="J409" s="63"/>
      <c r="K409" s="63"/>
      <c r="L409" s="61"/>
      <c r="M409" s="215"/>
      <c r="N409" s="42"/>
      <c r="O409" s="42"/>
      <c r="P409" s="42"/>
      <c r="Q409" s="42"/>
      <c r="R409" s="42"/>
      <c r="S409" s="42"/>
      <c r="T409" s="78"/>
      <c r="AT409" s="24" t="s">
        <v>241</v>
      </c>
      <c r="AU409" s="24" t="s">
        <v>84</v>
      </c>
    </row>
    <row r="410" spans="2:65" s="13" customFormat="1" ht="13.5">
      <c r="B410" s="227"/>
      <c r="C410" s="228"/>
      <c r="D410" s="213" t="s">
        <v>197</v>
      </c>
      <c r="E410" s="229" t="s">
        <v>30</v>
      </c>
      <c r="F410" s="230" t="s">
        <v>1889</v>
      </c>
      <c r="G410" s="228"/>
      <c r="H410" s="229" t="s">
        <v>30</v>
      </c>
      <c r="I410" s="231"/>
      <c r="J410" s="228"/>
      <c r="K410" s="228"/>
      <c r="L410" s="232"/>
      <c r="M410" s="233"/>
      <c r="N410" s="234"/>
      <c r="O410" s="234"/>
      <c r="P410" s="234"/>
      <c r="Q410" s="234"/>
      <c r="R410" s="234"/>
      <c r="S410" s="234"/>
      <c r="T410" s="235"/>
      <c r="AT410" s="236" t="s">
        <v>197</v>
      </c>
      <c r="AU410" s="236" t="s">
        <v>84</v>
      </c>
      <c r="AV410" s="13" t="s">
        <v>82</v>
      </c>
      <c r="AW410" s="13" t="s">
        <v>37</v>
      </c>
      <c r="AX410" s="13" t="s">
        <v>74</v>
      </c>
      <c r="AY410" s="236" t="s">
        <v>186</v>
      </c>
    </row>
    <row r="411" spans="2:65" s="12" customFormat="1" ht="13.5">
      <c r="B411" s="216"/>
      <c r="C411" s="217"/>
      <c r="D411" s="213" t="s">
        <v>197</v>
      </c>
      <c r="E411" s="218" t="s">
        <v>30</v>
      </c>
      <c r="F411" s="219" t="s">
        <v>587</v>
      </c>
      <c r="G411" s="217"/>
      <c r="H411" s="220">
        <v>67</v>
      </c>
      <c r="I411" s="221"/>
      <c r="J411" s="217"/>
      <c r="K411" s="217"/>
      <c r="L411" s="222"/>
      <c r="M411" s="223"/>
      <c r="N411" s="224"/>
      <c r="O411" s="224"/>
      <c r="P411" s="224"/>
      <c r="Q411" s="224"/>
      <c r="R411" s="224"/>
      <c r="S411" s="224"/>
      <c r="T411" s="225"/>
      <c r="AT411" s="226" t="s">
        <v>197</v>
      </c>
      <c r="AU411" s="226" t="s">
        <v>84</v>
      </c>
      <c r="AV411" s="12" t="s">
        <v>84</v>
      </c>
      <c r="AW411" s="12" t="s">
        <v>37</v>
      </c>
      <c r="AX411" s="12" t="s">
        <v>74</v>
      </c>
      <c r="AY411" s="226" t="s">
        <v>186</v>
      </c>
    </row>
    <row r="412" spans="2:65" s="13" customFormat="1" ht="13.5">
      <c r="B412" s="227"/>
      <c r="C412" s="228"/>
      <c r="D412" s="213" t="s">
        <v>197</v>
      </c>
      <c r="E412" s="229" t="s">
        <v>30</v>
      </c>
      <c r="F412" s="230" t="s">
        <v>1891</v>
      </c>
      <c r="G412" s="228"/>
      <c r="H412" s="229" t="s">
        <v>30</v>
      </c>
      <c r="I412" s="231"/>
      <c r="J412" s="228"/>
      <c r="K412" s="228"/>
      <c r="L412" s="232"/>
      <c r="M412" s="233"/>
      <c r="N412" s="234"/>
      <c r="O412" s="234"/>
      <c r="P412" s="234"/>
      <c r="Q412" s="234"/>
      <c r="R412" s="234"/>
      <c r="S412" s="234"/>
      <c r="T412" s="235"/>
      <c r="AT412" s="236" t="s">
        <v>197</v>
      </c>
      <c r="AU412" s="236" t="s">
        <v>84</v>
      </c>
      <c r="AV412" s="13" t="s">
        <v>82</v>
      </c>
      <c r="AW412" s="13" t="s">
        <v>37</v>
      </c>
      <c r="AX412" s="13" t="s">
        <v>74</v>
      </c>
      <c r="AY412" s="236" t="s">
        <v>186</v>
      </c>
    </row>
    <row r="413" spans="2:65" s="12" customFormat="1" ht="13.5">
      <c r="B413" s="216"/>
      <c r="C413" s="217"/>
      <c r="D413" s="213" t="s">
        <v>197</v>
      </c>
      <c r="E413" s="218" t="s">
        <v>30</v>
      </c>
      <c r="F413" s="219" t="s">
        <v>2068</v>
      </c>
      <c r="G413" s="217"/>
      <c r="H413" s="220">
        <v>14</v>
      </c>
      <c r="I413" s="221"/>
      <c r="J413" s="217"/>
      <c r="K413" s="217"/>
      <c r="L413" s="222"/>
      <c r="M413" s="223"/>
      <c r="N413" s="224"/>
      <c r="O413" s="224"/>
      <c r="P413" s="224"/>
      <c r="Q413" s="224"/>
      <c r="R413" s="224"/>
      <c r="S413" s="224"/>
      <c r="T413" s="225"/>
      <c r="AT413" s="226" t="s">
        <v>197</v>
      </c>
      <c r="AU413" s="226" t="s">
        <v>84</v>
      </c>
      <c r="AV413" s="12" t="s">
        <v>84</v>
      </c>
      <c r="AW413" s="12" t="s">
        <v>37</v>
      </c>
      <c r="AX413" s="12" t="s">
        <v>74</v>
      </c>
      <c r="AY413" s="226" t="s">
        <v>186</v>
      </c>
    </row>
    <row r="414" spans="2:65" s="12" customFormat="1" ht="13.5">
      <c r="B414" s="216"/>
      <c r="C414" s="217"/>
      <c r="D414" s="213" t="s">
        <v>197</v>
      </c>
      <c r="E414" s="218" t="s">
        <v>30</v>
      </c>
      <c r="F414" s="219" t="s">
        <v>2069</v>
      </c>
      <c r="G414" s="217"/>
      <c r="H414" s="220">
        <v>85</v>
      </c>
      <c r="I414" s="221"/>
      <c r="J414" s="217"/>
      <c r="K414" s="217"/>
      <c r="L414" s="222"/>
      <c r="M414" s="223"/>
      <c r="N414" s="224"/>
      <c r="O414" s="224"/>
      <c r="P414" s="224"/>
      <c r="Q414" s="224"/>
      <c r="R414" s="224"/>
      <c r="S414" s="224"/>
      <c r="T414" s="225"/>
      <c r="AT414" s="226" t="s">
        <v>197</v>
      </c>
      <c r="AU414" s="226" t="s">
        <v>84</v>
      </c>
      <c r="AV414" s="12" t="s">
        <v>84</v>
      </c>
      <c r="AW414" s="12" t="s">
        <v>37</v>
      </c>
      <c r="AX414" s="12" t="s">
        <v>74</v>
      </c>
      <c r="AY414" s="226" t="s">
        <v>186</v>
      </c>
    </row>
    <row r="415" spans="2:65" s="1" customFormat="1" ht="16.5" customHeight="1">
      <c r="B415" s="41"/>
      <c r="C415" s="249" t="s">
        <v>446</v>
      </c>
      <c r="D415" s="249" t="s">
        <v>301</v>
      </c>
      <c r="E415" s="250" t="s">
        <v>2070</v>
      </c>
      <c r="F415" s="251" t="s">
        <v>2071</v>
      </c>
      <c r="G415" s="252" t="s">
        <v>304</v>
      </c>
      <c r="H415" s="253">
        <v>36.970999999999997</v>
      </c>
      <c r="I415" s="254"/>
      <c r="J415" s="255">
        <f>ROUND(I415*H415,2)</f>
        <v>0</v>
      </c>
      <c r="K415" s="251" t="s">
        <v>192</v>
      </c>
      <c r="L415" s="256"/>
      <c r="M415" s="257" t="s">
        <v>30</v>
      </c>
      <c r="N415" s="258" t="s">
        <v>45</v>
      </c>
      <c r="O415" s="42"/>
      <c r="P415" s="210">
        <f>O415*H415</f>
        <v>0</v>
      </c>
      <c r="Q415" s="210">
        <v>0</v>
      </c>
      <c r="R415" s="210">
        <f>Q415*H415</f>
        <v>0</v>
      </c>
      <c r="S415" s="210">
        <v>0</v>
      </c>
      <c r="T415" s="211">
        <f>S415*H415</f>
        <v>0</v>
      </c>
      <c r="AR415" s="24" t="s">
        <v>236</v>
      </c>
      <c r="AT415" s="24" t="s">
        <v>301</v>
      </c>
      <c r="AU415" s="24" t="s">
        <v>84</v>
      </c>
      <c r="AY415" s="24" t="s">
        <v>186</v>
      </c>
      <c r="BE415" s="212">
        <f>IF(N415="základní",J415,0)</f>
        <v>0</v>
      </c>
      <c r="BF415" s="212">
        <f>IF(N415="snížená",J415,0)</f>
        <v>0</v>
      </c>
      <c r="BG415" s="212">
        <f>IF(N415="zákl. přenesená",J415,0)</f>
        <v>0</v>
      </c>
      <c r="BH415" s="212">
        <f>IF(N415="sníž. přenesená",J415,0)</f>
        <v>0</v>
      </c>
      <c r="BI415" s="212">
        <f>IF(N415="nulová",J415,0)</f>
        <v>0</v>
      </c>
      <c r="BJ415" s="24" t="s">
        <v>82</v>
      </c>
      <c r="BK415" s="212">
        <f>ROUND(I415*H415,2)</f>
        <v>0</v>
      </c>
      <c r="BL415" s="24" t="s">
        <v>193</v>
      </c>
      <c r="BM415" s="24" t="s">
        <v>2072</v>
      </c>
    </row>
    <row r="416" spans="2:65" s="1" customFormat="1" ht="13.5">
      <c r="B416" s="41"/>
      <c r="C416" s="63"/>
      <c r="D416" s="213" t="s">
        <v>195</v>
      </c>
      <c r="E416" s="63"/>
      <c r="F416" s="214" t="s">
        <v>2071</v>
      </c>
      <c r="G416" s="63"/>
      <c r="H416" s="63"/>
      <c r="I416" s="172"/>
      <c r="J416" s="63"/>
      <c r="K416" s="63"/>
      <c r="L416" s="61"/>
      <c r="M416" s="215"/>
      <c r="N416" s="42"/>
      <c r="O416" s="42"/>
      <c r="P416" s="42"/>
      <c r="Q416" s="42"/>
      <c r="R416" s="42"/>
      <c r="S416" s="42"/>
      <c r="T416" s="78"/>
      <c r="AT416" s="24" t="s">
        <v>195</v>
      </c>
      <c r="AU416" s="24" t="s">
        <v>84</v>
      </c>
    </row>
    <row r="417" spans="2:65" s="13" customFormat="1" ht="13.5">
      <c r="B417" s="227"/>
      <c r="C417" s="228"/>
      <c r="D417" s="213" t="s">
        <v>197</v>
      </c>
      <c r="E417" s="229" t="s">
        <v>30</v>
      </c>
      <c r="F417" s="230" t="s">
        <v>1889</v>
      </c>
      <c r="G417" s="228"/>
      <c r="H417" s="229" t="s">
        <v>30</v>
      </c>
      <c r="I417" s="231"/>
      <c r="J417" s="228"/>
      <c r="K417" s="228"/>
      <c r="L417" s="232"/>
      <c r="M417" s="233"/>
      <c r="N417" s="234"/>
      <c r="O417" s="234"/>
      <c r="P417" s="234"/>
      <c r="Q417" s="234"/>
      <c r="R417" s="234"/>
      <c r="S417" s="234"/>
      <c r="T417" s="235"/>
      <c r="AT417" s="236" t="s">
        <v>197</v>
      </c>
      <c r="AU417" s="236" t="s">
        <v>84</v>
      </c>
      <c r="AV417" s="13" t="s">
        <v>82</v>
      </c>
      <c r="AW417" s="13" t="s">
        <v>37</v>
      </c>
      <c r="AX417" s="13" t="s">
        <v>74</v>
      </c>
      <c r="AY417" s="236" t="s">
        <v>186</v>
      </c>
    </row>
    <row r="418" spans="2:65" s="12" customFormat="1" ht="13.5">
      <c r="B418" s="216"/>
      <c r="C418" s="217"/>
      <c r="D418" s="213" t="s">
        <v>197</v>
      </c>
      <c r="E418" s="218" t="s">
        <v>30</v>
      </c>
      <c r="F418" s="219" t="s">
        <v>2073</v>
      </c>
      <c r="G418" s="217"/>
      <c r="H418" s="220">
        <v>7.7050000000000001</v>
      </c>
      <c r="I418" s="221"/>
      <c r="J418" s="217"/>
      <c r="K418" s="217"/>
      <c r="L418" s="222"/>
      <c r="M418" s="223"/>
      <c r="N418" s="224"/>
      <c r="O418" s="224"/>
      <c r="P418" s="224"/>
      <c r="Q418" s="224"/>
      <c r="R418" s="224"/>
      <c r="S418" s="224"/>
      <c r="T418" s="225"/>
      <c r="AT418" s="226" t="s">
        <v>197</v>
      </c>
      <c r="AU418" s="226" t="s">
        <v>84</v>
      </c>
      <c r="AV418" s="12" t="s">
        <v>84</v>
      </c>
      <c r="AW418" s="12" t="s">
        <v>37</v>
      </c>
      <c r="AX418" s="12" t="s">
        <v>74</v>
      </c>
      <c r="AY418" s="226" t="s">
        <v>186</v>
      </c>
    </row>
    <row r="419" spans="2:65" s="12" customFormat="1" ht="13.5">
      <c r="B419" s="216"/>
      <c r="C419" s="217"/>
      <c r="D419" s="213" t="s">
        <v>197</v>
      </c>
      <c r="E419" s="218" t="s">
        <v>30</v>
      </c>
      <c r="F419" s="219" t="s">
        <v>1950</v>
      </c>
      <c r="G419" s="217"/>
      <c r="H419" s="220">
        <v>1.4</v>
      </c>
      <c r="I419" s="221"/>
      <c r="J419" s="217"/>
      <c r="K419" s="217"/>
      <c r="L419" s="222"/>
      <c r="M419" s="223"/>
      <c r="N419" s="224"/>
      <c r="O419" s="224"/>
      <c r="P419" s="224"/>
      <c r="Q419" s="224"/>
      <c r="R419" s="224"/>
      <c r="S419" s="224"/>
      <c r="T419" s="225"/>
      <c r="AT419" s="226" t="s">
        <v>197</v>
      </c>
      <c r="AU419" s="226" t="s">
        <v>84</v>
      </c>
      <c r="AV419" s="12" t="s">
        <v>84</v>
      </c>
      <c r="AW419" s="12" t="s">
        <v>37</v>
      </c>
      <c r="AX419" s="12" t="s">
        <v>74</v>
      </c>
      <c r="AY419" s="226" t="s">
        <v>186</v>
      </c>
    </row>
    <row r="420" spans="2:65" s="12" customFormat="1" ht="13.5">
      <c r="B420" s="216"/>
      <c r="C420" s="217"/>
      <c r="D420" s="213" t="s">
        <v>197</v>
      </c>
      <c r="E420" s="218" t="s">
        <v>30</v>
      </c>
      <c r="F420" s="219" t="s">
        <v>1951</v>
      </c>
      <c r="G420" s="217"/>
      <c r="H420" s="220">
        <v>8.5</v>
      </c>
      <c r="I420" s="221"/>
      <c r="J420" s="217"/>
      <c r="K420" s="217"/>
      <c r="L420" s="222"/>
      <c r="M420" s="223"/>
      <c r="N420" s="224"/>
      <c r="O420" s="224"/>
      <c r="P420" s="224"/>
      <c r="Q420" s="224"/>
      <c r="R420" s="224"/>
      <c r="S420" s="224"/>
      <c r="T420" s="225"/>
      <c r="AT420" s="226" t="s">
        <v>197</v>
      </c>
      <c r="AU420" s="226" t="s">
        <v>84</v>
      </c>
      <c r="AV420" s="12" t="s">
        <v>84</v>
      </c>
      <c r="AW420" s="12" t="s">
        <v>37</v>
      </c>
      <c r="AX420" s="12" t="s">
        <v>74</v>
      </c>
      <c r="AY420" s="226" t="s">
        <v>186</v>
      </c>
    </row>
    <row r="421" spans="2:65" s="12" customFormat="1" ht="13.5">
      <c r="B421" s="216"/>
      <c r="C421" s="217"/>
      <c r="D421" s="213" t="s">
        <v>197</v>
      </c>
      <c r="E421" s="217"/>
      <c r="F421" s="219" t="s">
        <v>2074</v>
      </c>
      <c r="G421" s="217"/>
      <c r="H421" s="220">
        <v>36.970999999999997</v>
      </c>
      <c r="I421" s="221"/>
      <c r="J421" s="217"/>
      <c r="K421" s="217"/>
      <c r="L421" s="222"/>
      <c r="M421" s="223"/>
      <c r="N421" s="224"/>
      <c r="O421" s="224"/>
      <c r="P421" s="224"/>
      <c r="Q421" s="224"/>
      <c r="R421" s="224"/>
      <c r="S421" s="224"/>
      <c r="T421" s="225"/>
      <c r="AT421" s="226" t="s">
        <v>197</v>
      </c>
      <c r="AU421" s="226" t="s">
        <v>84</v>
      </c>
      <c r="AV421" s="12" t="s">
        <v>84</v>
      </c>
      <c r="AW421" s="12" t="s">
        <v>6</v>
      </c>
      <c r="AX421" s="12" t="s">
        <v>82</v>
      </c>
      <c r="AY421" s="226" t="s">
        <v>186</v>
      </c>
    </row>
    <row r="422" spans="2:65" s="1" customFormat="1" ht="16.5" customHeight="1">
      <c r="B422" s="41"/>
      <c r="C422" s="201" t="s">
        <v>452</v>
      </c>
      <c r="D422" s="201" t="s">
        <v>188</v>
      </c>
      <c r="E422" s="202" t="s">
        <v>2063</v>
      </c>
      <c r="F422" s="203" t="s">
        <v>2064</v>
      </c>
      <c r="G422" s="204" t="s">
        <v>191</v>
      </c>
      <c r="H422" s="205">
        <v>802</v>
      </c>
      <c r="I422" s="206"/>
      <c r="J422" s="207">
        <f>ROUND(I422*H422,2)</f>
        <v>0</v>
      </c>
      <c r="K422" s="203" t="s">
        <v>30</v>
      </c>
      <c r="L422" s="61"/>
      <c r="M422" s="208" t="s">
        <v>30</v>
      </c>
      <c r="N422" s="209" t="s">
        <v>45</v>
      </c>
      <c r="O422" s="42"/>
      <c r="P422" s="210">
        <f>O422*H422</f>
        <v>0</v>
      </c>
      <c r="Q422" s="210">
        <v>0</v>
      </c>
      <c r="R422" s="210">
        <f>Q422*H422</f>
        <v>0</v>
      </c>
      <c r="S422" s="210">
        <v>0</v>
      </c>
      <c r="T422" s="211">
        <f>S422*H422</f>
        <v>0</v>
      </c>
      <c r="AR422" s="24" t="s">
        <v>193</v>
      </c>
      <c r="AT422" s="24" t="s">
        <v>188</v>
      </c>
      <c r="AU422" s="24" t="s">
        <v>84</v>
      </c>
      <c r="AY422" s="24" t="s">
        <v>186</v>
      </c>
      <c r="BE422" s="212">
        <f>IF(N422="základní",J422,0)</f>
        <v>0</v>
      </c>
      <c r="BF422" s="212">
        <f>IF(N422="snížená",J422,0)</f>
        <v>0</v>
      </c>
      <c r="BG422" s="212">
        <f>IF(N422="zákl. přenesená",J422,0)</f>
        <v>0</v>
      </c>
      <c r="BH422" s="212">
        <f>IF(N422="sníž. přenesená",J422,0)</f>
        <v>0</v>
      </c>
      <c r="BI422" s="212">
        <f>IF(N422="nulová",J422,0)</f>
        <v>0</v>
      </c>
      <c r="BJ422" s="24" t="s">
        <v>82</v>
      </c>
      <c r="BK422" s="212">
        <f>ROUND(I422*H422,2)</f>
        <v>0</v>
      </c>
      <c r="BL422" s="24" t="s">
        <v>193</v>
      </c>
      <c r="BM422" s="24" t="s">
        <v>2075</v>
      </c>
    </row>
    <row r="423" spans="2:65" s="1" customFormat="1" ht="27">
      <c r="B423" s="41"/>
      <c r="C423" s="63"/>
      <c r="D423" s="213" t="s">
        <v>195</v>
      </c>
      <c r="E423" s="63"/>
      <c r="F423" s="214" t="s">
        <v>2066</v>
      </c>
      <c r="G423" s="63"/>
      <c r="H423" s="63"/>
      <c r="I423" s="172"/>
      <c r="J423" s="63"/>
      <c r="K423" s="63"/>
      <c r="L423" s="61"/>
      <c r="M423" s="215"/>
      <c r="N423" s="42"/>
      <c r="O423" s="42"/>
      <c r="P423" s="42"/>
      <c r="Q423" s="42"/>
      <c r="R423" s="42"/>
      <c r="S423" s="42"/>
      <c r="T423" s="78"/>
      <c r="AT423" s="24" t="s">
        <v>195</v>
      </c>
      <c r="AU423" s="24" t="s">
        <v>84</v>
      </c>
    </row>
    <row r="424" spans="2:65" s="1" customFormat="1" ht="27">
      <c r="B424" s="41"/>
      <c r="C424" s="63"/>
      <c r="D424" s="213" t="s">
        <v>241</v>
      </c>
      <c r="E424" s="63"/>
      <c r="F424" s="248" t="s">
        <v>2076</v>
      </c>
      <c r="G424" s="63"/>
      <c r="H424" s="63"/>
      <c r="I424" s="172"/>
      <c r="J424" s="63"/>
      <c r="K424" s="63"/>
      <c r="L424" s="61"/>
      <c r="M424" s="215"/>
      <c r="N424" s="42"/>
      <c r="O424" s="42"/>
      <c r="P424" s="42"/>
      <c r="Q424" s="42"/>
      <c r="R424" s="42"/>
      <c r="S424" s="42"/>
      <c r="T424" s="78"/>
      <c r="AT424" s="24" t="s">
        <v>241</v>
      </c>
      <c r="AU424" s="24" t="s">
        <v>84</v>
      </c>
    </row>
    <row r="425" spans="2:65" s="13" customFormat="1" ht="13.5">
      <c r="B425" s="227"/>
      <c r="C425" s="228"/>
      <c r="D425" s="213" t="s">
        <v>197</v>
      </c>
      <c r="E425" s="229" t="s">
        <v>30</v>
      </c>
      <c r="F425" s="230" t="s">
        <v>1891</v>
      </c>
      <c r="G425" s="228"/>
      <c r="H425" s="229" t="s">
        <v>30</v>
      </c>
      <c r="I425" s="231"/>
      <c r="J425" s="228"/>
      <c r="K425" s="228"/>
      <c r="L425" s="232"/>
      <c r="M425" s="233"/>
      <c r="N425" s="234"/>
      <c r="O425" s="234"/>
      <c r="P425" s="234"/>
      <c r="Q425" s="234"/>
      <c r="R425" s="234"/>
      <c r="S425" s="234"/>
      <c r="T425" s="235"/>
      <c r="AT425" s="236" t="s">
        <v>197</v>
      </c>
      <c r="AU425" s="236" t="s">
        <v>84</v>
      </c>
      <c r="AV425" s="13" t="s">
        <v>82</v>
      </c>
      <c r="AW425" s="13" t="s">
        <v>37</v>
      </c>
      <c r="AX425" s="13" t="s">
        <v>74</v>
      </c>
      <c r="AY425" s="236" t="s">
        <v>186</v>
      </c>
    </row>
    <row r="426" spans="2:65" s="12" customFormat="1" ht="13.5">
      <c r="B426" s="216"/>
      <c r="C426" s="217"/>
      <c r="D426" s="213" t="s">
        <v>197</v>
      </c>
      <c r="E426" s="218" t="s">
        <v>30</v>
      </c>
      <c r="F426" s="219" t="s">
        <v>2057</v>
      </c>
      <c r="G426" s="217"/>
      <c r="H426" s="220">
        <v>802</v>
      </c>
      <c r="I426" s="221"/>
      <c r="J426" s="217"/>
      <c r="K426" s="217"/>
      <c r="L426" s="222"/>
      <c r="M426" s="223"/>
      <c r="N426" s="224"/>
      <c r="O426" s="224"/>
      <c r="P426" s="224"/>
      <c r="Q426" s="224"/>
      <c r="R426" s="224"/>
      <c r="S426" s="224"/>
      <c r="T426" s="225"/>
      <c r="AT426" s="226" t="s">
        <v>197</v>
      </c>
      <c r="AU426" s="226" t="s">
        <v>84</v>
      </c>
      <c r="AV426" s="12" t="s">
        <v>84</v>
      </c>
      <c r="AW426" s="12" t="s">
        <v>37</v>
      </c>
      <c r="AX426" s="12" t="s">
        <v>74</v>
      </c>
      <c r="AY426" s="226" t="s">
        <v>186</v>
      </c>
    </row>
    <row r="427" spans="2:65" s="1" customFormat="1" ht="16.5" customHeight="1">
      <c r="B427" s="41"/>
      <c r="C427" s="249" t="s">
        <v>458</v>
      </c>
      <c r="D427" s="249" t="s">
        <v>301</v>
      </c>
      <c r="E427" s="250" t="s">
        <v>1220</v>
      </c>
      <c r="F427" s="251" t="s">
        <v>932</v>
      </c>
      <c r="G427" s="252" t="s">
        <v>304</v>
      </c>
      <c r="H427" s="253">
        <v>193.68299999999999</v>
      </c>
      <c r="I427" s="254"/>
      <c r="J427" s="255">
        <f>ROUND(I427*H427,2)</f>
        <v>0</v>
      </c>
      <c r="K427" s="251" t="s">
        <v>192</v>
      </c>
      <c r="L427" s="256"/>
      <c r="M427" s="257" t="s">
        <v>30</v>
      </c>
      <c r="N427" s="258" t="s">
        <v>45</v>
      </c>
      <c r="O427" s="42"/>
      <c r="P427" s="210">
        <f>O427*H427</f>
        <v>0</v>
      </c>
      <c r="Q427" s="210">
        <v>0</v>
      </c>
      <c r="R427" s="210">
        <f>Q427*H427</f>
        <v>0</v>
      </c>
      <c r="S427" s="210">
        <v>0</v>
      </c>
      <c r="T427" s="211">
        <f>S427*H427</f>
        <v>0</v>
      </c>
      <c r="AR427" s="24" t="s">
        <v>236</v>
      </c>
      <c r="AT427" s="24" t="s">
        <v>301</v>
      </c>
      <c r="AU427" s="24" t="s">
        <v>84</v>
      </c>
      <c r="AY427" s="24" t="s">
        <v>186</v>
      </c>
      <c r="BE427" s="212">
        <f>IF(N427="základní",J427,0)</f>
        <v>0</v>
      </c>
      <c r="BF427" s="212">
        <f>IF(N427="snížená",J427,0)</f>
        <v>0</v>
      </c>
      <c r="BG427" s="212">
        <f>IF(N427="zákl. přenesená",J427,0)</f>
        <v>0</v>
      </c>
      <c r="BH427" s="212">
        <f>IF(N427="sníž. přenesená",J427,0)</f>
        <v>0</v>
      </c>
      <c r="BI427" s="212">
        <f>IF(N427="nulová",J427,0)</f>
        <v>0</v>
      </c>
      <c r="BJ427" s="24" t="s">
        <v>82</v>
      </c>
      <c r="BK427" s="212">
        <f>ROUND(I427*H427,2)</f>
        <v>0</v>
      </c>
      <c r="BL427" s="24" t="s">
        <v>193</v>
      </c>
      <c r="BM427" s="24" t="s">
        <v>2077</v>
      </c>
    </row>
    <row r="428" spans="2:65" s="1" customFormat="1" ht="13.5">
      <c r="B428" s="41"/>
      <c r="C428" s="63"/>
      <c r="D428" s="213" t="s">
        <v>195</v>
      </c>
      <c r="E428" s="63"/>
      <c r="F428" s="214" t="s">
        <v>932</v>
      </c>
      <c r="G428" s="63"/>
      <c r="H428" s="63"/>
      <c r="I428" s="172"/>
      <c r="J428" s="63"/>
      <c r="K428" s="63"/>
      <c r="L428" s="61"/>
      <c r="M428" s="215"/>
      <c r="N428" s="42"/>
      <c r="O428" s="42"/>
      <c r="P428" s="42"/>
      <c r="Q428" s="42"/>
      <c r="R428" s="42"/>
      <c r="S428" s="42"/>
      <c r="T428" s="78"/>
      <c r="AT428" s="24" t="s">
        <v>195</v>
      </c>
      <c r="AU428" s="24" t="s">
        <v>84</v>
      </c>
    </row>
    <row r="429" spans="2:65" s="13" customFormat="1" ht="13.5">
      <c r="B429" s="227"/>
      <c r="C429" s="228"/>
      <c r="D429" s="213" t="s">
        <v>197</v>
      </c>
      <c r="E429" s="229" t="s">
        <v>30</v>
      </c>
      <c r="F429" s="230" t="s">
        <v>1891</v>
      </c>
      <c r="G429" s="228"/>
      <c r="H429" s="229" t="s">
        <v>30</v>
      </c>
      <c r="I429" s="231"/>
      <c r="J429" s="228"/>
      <c r="K429" s="228"/>
      <c r="L429" s="232"/>
      <c r="M429" s="233"/>
      <c r="N429" s="234"/>
      <c r="O429" s="234"/>
      <c r="P429" s="234"/>
      <c r="Q429" s="234"/>
      <c r="R429" s="234"/>
      <c r="S429" s="234"/>
      <c r="T429" s="235"/>
      <c r="AT429" s="236" t="s">
        <v>197</v>
      </c>
      <c r="AU429" s="236" t="s">
        <v>84</v>
      </c>
      <c r="AV429" s="13" t="s">
        <v>82</v>
      </c>
      <c r="AW429" s="13" t="s">
        <v>37</v>
      </c>
      <c r="AX429" s="13" t="s">
        <v>74</v>
      </c>
      <c r="AY429" s="236" t="s">
        <v>186</v>
      </c>
    </row>
    <row r="430" spans="2:65" s="12" customFormat="1" ht="13.5">
      <c r="B430" s="216"/>
      <c r="C430" s="217"/>
      <c r="D430" s="213" t="s">
        <v>197</v>
      </c>
      <c r="E430" s="218" t="s">
        <v>30</v>
      </c>
      <c r="F430" s="219" t="s">
        <v>2078</v>
      </c>
      <c r="G430" s="217"/>
      <c r="H430" s="220">
        <v>92.23</v>
      </c>
      <c r="I430" s="221"/>
      <c r="J430" s="217"/>
      <c r="K430" s="217"/>
      <c r="L430" s="222"/>
      <c r="M430" s="223"/>
      <c r="N430" s="224"/>
      <c r="O430" s="224"/>
      <c r="P430" s="224"/>
      <c r="Q430" s="224"/>
      <c r="R430" s="224"/>
      <c r="S430" s="224"/>
      <c r="T430" s="225"/>
      <c r="AT430" s="226" t="s">
        <v>197</v>
      </c>
      <c r="AU430" s="226" t="s">
        <v>84</v>
      </c>
      <c r="AV430" s="12" t="s">
        <v>84</v>
      </c>
      <c r="AW430" s="12" t="s">
        <v>37</v>
      </c>
      <c r="AX430" s="12" t="s">
        <v>74</v>
      </c>
      <c r="AY430" s="226" t="s">
        <v>186</v>
      </c>
    </row>
    <row r="431" spans="2:65" s="12" customFormat="1" ht="13.5">
      <c r="B431" s="216"/>
      <c r="C431" s="217"/>
      <c r="D431" s="213" t="s">
        <v>197</v>
      </c>
      <c r="E431" s="217"/>
      <c r="F431" s="219" t="s">
        <v>2079</v>
      </c>
      <c r="G431" s="217"/>
      <c r="H431" s="220">
        <v>193.68299999999999</v>
      </c>
      <c r="I431" s="221"/>
      <c r="J431" s="217"/>
      <c r="K431" s="217"/>
      <c r="L431" s="222"/>
      <c r="M431" s="223"/>
      <c r="N431" s="224"/>
      <c r="O431" s="224"/>
      <c r="P431" s="224"/>
      <c r="Q431" s="224"/>
      <c r="R431" s="224"/>
      <c r="S431" s="224"/>
      <c r="T431" s="225"/>
      <c r="AT431" s="226" t="s">
        <v>197</v>
      </c>
      <c r="AU431" s="226" t="s">
        <v>84</v>
      </c>
      <c r="AV431" s="12" t="s">
        <v>84</v>
      </c>
      <c r="AW431" s="12" t="s">
        <v>6</v>
      </c>
      <c r="AX431" s="12" t="s">
        <v>82</v>
      </c>
      <c r="AY431" s="226" t="s">
        <v>186</v>
      </c>
    </row>
    <row r="432" spans="2:65" s="1" customFormat="1" ht="16.5" customHeight="1">
      <c r="B432" s="41"/>
      <c r="C432" s="201" t="s">
        <v>466</v>
      </c>
      <c r="D432" s="201" t="s">
        <v>188</v>
      </c>
      <c r="E432" s="202" t="s">
        <v>2080</v>
      </c>
      <c r="F432" s="203" t="s">
        <v>2081</v>
      </c>
      <c r="G432" s="204" t="s">
        <v>191</v>
      </c>
      <c r="H432" s="205">
        <v>166</v>
      </c>
      <c r="I432" s="206"/>
      <c r="J432" s="207">
        <f>ROUND(I432*H432,2)</f>
        <v>0</v>
      </c>
      <c r="K432" s="203" t="s">
        <v>30</v>
      </c>
      <c r="L432" s="61"/>
      <c r="M432" s="208" t="s">
        <v>30</v>
      </c>
      <c r="N432" s="209" t="s">
        <v>45</v>
      </c>
      <c r="O432" s="42"/>
      <c r="P432" s="210">
        <f>O432*H432</f>
        <v>0</v>
      </c>
      <c r="Q432" s="210">
        <v>0</v>
      </c>
      <c r="R432" s="210">
        <f>Q432*H432</f>
        <v>0</v>
      </c>
      <c r="S432" s="210">
        <v>0</v>
      </c>
      <c r="T432" s="211">
        <f>S432*H432</f>
        <v>0</v>
      </c>
      <c r="AR432" s="24" t="s">
        <v>193</v>
      </c>
      <c r="AT432" s="24" t="s">
        <v>188</v>
      </c>
      <c r="AU432" s="24" t="s">
        <v>84</v>
      </c>
      <c r="AY432" s="24" t="s">
        <v>186</v>
      </c>
      <c r="BE432" s="212">
        <f>IF(N432="základní",J432,0)</f>
        <v>0</v>
      </c>
      <c r="BF432" s="212">
        <f>IF(N432="snížená",J432,0)</f>
        <v>0</v>
      </c>
      <c r="BG432" s="212">
        <f>IF(N432="zákl. přenesená",J432,0)</f>
        <v>0</v>
      </c>
      <c r="BH432" s="212">
        <f>IF(N432="sníž. přenesená",J432,0)</f>
        <v>0</v>
      </c>
      <c r="BI432" s="212">
        <f>IF(N432="nulová",J432,0)</f>
        <v>0</v>
      </c>
      <c r="BJ432" s="24" t="s">
        <v>82</v>
      </c>
      <c r="BK432" s="212">
        <f>ROUND(I432*H432,2)</f>
        <v>0</v>
      </c>
      <c r="BL432" s="24" t="s">
        <v>193</v>
      </c>
      <c r="BM432" s="24" t="s">
        <v>2082</v>
      </c>
    </row>
    <row r="433" spans="2:65" s="1" customFormat="1" ht="27">
      <c r="B433" s="41"/>
      <c r="C433" s="63"/>
      <c r="D433" s="213" t="s">
        <v>195</v>
      </c>
      <c r="E433" s="63"/>
      <c r="F433" s="214" t="s">
        <v>2083</v>
      </c>
      <c r="G433" s="63"/>
      <c r="H433" s="63"/>
      <c r="I433" s="172"/>
      <c r="J433" s="63"/>
      <c r="K433" s="63"/>
      <c r="L433" s="61"/>
      <c r="M433" s="215"/>
      <c r="N433" s="42"/>
      <c r="O433" s="42"/>
      <c r="P433" s="42"/>
      <c r="Q433" s="42"/>
      <c r="R433" s="42"/>
      <c r="S433" s="42"/>
      <c r="T433" s="78"/>
      <c r="AT433" s="24" t="s">
        <v>195</v>
      </c>
      <c r="AU433" s="24" t="s">
        <v>84</v>
      </c>
    </row>
    <row r="434" spans="2:65" s="1" customFormat="1" ht="40.5">
      <c r="B434" s="41"/>
      <c r="C434" s="63"/>
      <c r="D434" s="213" t="s">
        <v>241</v>
      </c>
      <c r="E434" s="63"/>
      <c r="F434" s="248" t="s">
        <v>2084</v>
      </c>
      <c r="G434" s="63"/>
      <c r="H434" s="63"/>
      <c r="I434" s="172"/>
      <c r="J434" s="63"/>
      <c r="K434" s="63"/>
      <c r="L434" s="61"/>
      <c r="M434" s="215"/>
      <c r="N434" s="42"/>
      <c r="O434" s="42"/>
      <c r="P434" s="42"/>
      <c r="Q434" s="42"/>
      <c r="R434" s="42"/>
      <c r="S434" s="42"/>
      <c r="T434" s="78"/>
      <c r="AT434" s="24" t="s">
        <v>241</v>
      </c>
      <c r="AU434" s="24" t="s">
        <v>84</v>
      </c>
    </row>
    <row r="435" spans="2:65" s="13" customFormat="1" ht="13.5">
      <c r="B435" s="227"/>
      <c r="C435" s="228"/>
      <c r="D435" s="213" t="s">
        <v>197</v>
      </c>
      <c r="E435" s="229" t="s">
        <v>30</v>
      </c>
      <c r="F435" s="230" t="s">
        <v>1889</v>
      </c>
      <c r="G435" s="228"/>
      <c r="H435" s="229" t="s">
        <v>30</v>
      </c>
      <c r="I435" s="231"/>
      <c r="J435" s="228"/>
      <c r="K435" s="228"/>
      <c r="L435" s="232"/>
      <c r="M435" s="233"/>
      <c r="N435" s="234"/>
      <c r="O435" s="234"/>
      <c r="P435" s="234"/>
      <c r="Q435" s="234"/>
      <c r="R435" s="234"/>
      <c r="S435" s="234"/>
      <c r="T435" s="235"/>
      <c r="AT435" s="236" t="s">
        <v>197</v>
      </c>
      <c r="AU435" s="236" t="s">
        <v>84</v>
      </c>
      <c r="AV435" s="13" t="s">
        <v>82</v>
      </c>
      <c r="AW435" s="13" t="s">
        <v>37</v>
      </c>
      <c r="AX435" s="13" t="s">
        <v>74</v>
      </c>
      <c r="AY435" s="236" t="s">
        <v>186</v>
      </c>
    </row>
    <row r="436" spans="2:65" s="12" customFormat="1" ht="13.5">
      <c r="B436" s="216"/>
      <c r="C436" s="217"/>
      <c r="D436" s="213" t="s">
        <v>197</v>
      </c>
      <c r="E436" s="218" t="s">
        <v>30</v>
      </c>
      <c r="F436" s="219" t="s">
        <v>587</v>
      </c>
      <c r="G436" s="217"/>
      <c r="H436" s="220">
        <v>67</v>
      </c>
      <c r="I436" s="221"/>
      <c r="J436" s="217"/>
      <c r="K436" s="217"/>
      <c r="L436" s="222"/>
      <c r="M436" s="223"/>
      <c r="N436" s="224"/>
      <c r="O436" s="224"/>
      <c r="P436" s="224"/>
      <c r="Q436" s="224"/>
      <c r="R436" s="224"/>
      <c r="S436" s="224"/>
      <c r="T436" s="225"/>
      <c r="AT436" s="226" t="s">
        <v>197</v>
      </c>
      <c r="AU436" s="226" t="s">
        <v>84</v>
      </c>
      <c r="AV436" s="12" t="s">
        <v>84</v>
      </c>
      <c r="AW436" s="12" t="s">
        <v>37</v>
      </c>
      <c r="AX436" s="12" t="s">
        <v>74</v>
      </c>
      <c r="AY436" s="226" t="s">
        <v>186</v>
      </c>
    </row>
    <row r="437" spans="2:65" s="12" customFormat="1" ht="13.5">
      <c r="B437" s="216"/>
      <c r="C437" s="217"/>
      <c r="D437" s="213" t="s">
        <v>197</v>
      </c>
      <c r="E437" s="218" t="s">
        <v>30</v>
      </c>
      <c r="F437" s="219" t="s">
        <v>2068</v>
      </c>
      <c r="G437" s="217"/>
      <c r="H437" s="220">
        <v>14</v>
      </c>
      <c r="I437" s="221"/>
      <c r="J437" s="217"/>
      <c r="K437" s="217"/>
      <c r="L437" s="222"/>
      <c r="M437" s="223"/>
      <c r="N437" s="224"/>
      <c r="O437" s="224"/>
      <c r="P437" s="224"/>
      <c r="Q437" s="224"/>
      <c r="R437" s="224"/>
      <c r="S437" s="224"/>
      <c r="T437" s="225"/>
      <c r="AT437" s="226" t="s">
        <v>197</v>
      </c>
      <c r="AU437" s="226" t="s">
        <v>84</v>
      </c>
      <c r="AV437" s="12" t="s">
        <v>84</v>
      </c>
      <c r="AW437" s="12" t="s">
        <v>37</v>
      </c>
      <c r="AX437" s="12" t="s">
        <v>74</v>
      </c>
      <c r="AY437" s="226" t="s">
        <v>186</v>
      </c>
    </row>
    <row r="438" spans="2:65" s="12" customFormat="1" ht="13.5">
      <c r="B438" s="216"/>
      <c r="C438" s="217"/>
      <c r="D438" s="213" t="s">
        <v>197</v>
      </c>
      <c r="E438" s="218" t="s">
        <v>30</v>
      </c>
      <c r="F438" s="219" t="s">
        <v>2069</v>
      </c>
      <c r="G438" s="217"/>
      <c r="H438" s="220">
        <v>85</v>
      </c>
      <c r="I438" s="221"/>
      <c r="J438" s="217"/>
      <c r="K438" s="217"/>
      <c r="L438" s="222"/>
      <c r="M438" s="223"/>
      <c r="N438" s="224"/>
      <c r="O438" s="224"/>
      <c r="P438" s="224"/>
      <c r="Q438" s="224"/>
      <c r="R438" s="224"/>
      <c r="S438" s="224"/>
      <c r="T438" s="225"/>
      <c r="AT438" s="226" t="s">
        <v>197</v>
      </c>
      <c r="AU438" s="226" t="s">
        <v>84</v>
      </c>
      <c r="AV438" s="12" t="s">
        <v>84</v>
      </c>
      <c r="AW438" s="12" t="s">
        <v>37</v>
      </c>
      <c r="AX438" s="12" t="s">
        <v>74</v>
      </c>
      <c r="AY438" s="226" t="s">
        <v>186</v>
      </c>
    </row>
    <row r="439" spans="2:65" s="1" customFormat="1" ht="16.5" customHeight="1">
      <c r="B439" s="41"/>
      <c r="C439" s="249" t="s">
        <v>470</v>
      </c>
      <c r="D439" s="249" t="s">
        <v>301</v>
      </c>
      <c r="E439" s="250" t="s">
        <v>2085</v>
      </c>
      <c r="F439" s="251" t="s">
        <v>2086</v>
      </c>
      <c r="G439" s="252" t="s">
        <v>304</v>
      </c>
      <c r="H439" s="253">
        <v>52.29</v>
      </c>
      <c r="I439" s="254"/>
      <c r="J439" s="255">
        <f>ROUND(I439*H439,2)</f>
        <v>0</v>
      </c>
      <c r="K439" s="251" t="s">
        <v>192</v>
      </c>
      <c r="L439" s="256"/>
      <c r="M439" s="257" t="s">
        <v>30</v>
      </c>
      <c r="N439" s="258" t="s">
        <v>45</v>
      </c>
      <c r="O439" s="42"/>
      <c r="P439" s="210">
        <f>O439*H439</f>
        <v>0</v>
      </c>
      <c r="Q439" s="210">
        <v>0</v>
      </c>
      <c r="R439" s="210">
        <f>Q439*H439</f>
        <v>0</v>
      </c>
      <c r="S439" s="210">
        <v>0</v>
      </c>
      <c r="T439" s="211">
        <f>S439*H439</f>
        <v>0</v>
      </c>
      <c r="AR439" s="24" t="s">
        <v>236</v>
      </c>
      <c r="AT439" s="24" t="s">
        <v>301</v>
      </c>
      <c r="AU439" s="24" t="s">
        <v>84</v>
      </c>
      <c r="AY439" s="24" t="s">
        <v>186</v>
      </c>
      <c r="BE439" s="212">
        <f>IF(N439="základní",J439,0)</f>
        <v>0</v>
      </c>
      <c r="BF439" s="212">
        <f>IF(N439="snížená",J439,0)</f>
        <v>0</v>
      </c>
      <c r="BG439" s="212">
        <f>IF(N439="zákl. přenesená",J439,0)</f>
        <v>0</v>
      </c>
      <c r="BH439" s="212">
        <f>IF(N439="sníž. přenesená",J439,0)</f>
        <v>0</v>
      </c>
      <c r="BI439" s="212">
        <f>IF(N439="nulová",J439,0)</f>
        <v>0</v>
      </c>
      <c r="BJ439" s="24" t="s">
        <v>82</v>
      </c>
      <c r="BK439" s="212">
        <f>ROUND(I439*H439,2)</f>
        <v>0</v>
      </c>
      <c r="BL439" s="24" t="s">
        <v>193</v>
      </c>
      <c r="BM439" s="24" t="s">
        <v>2087</v>
      </c>
    </row>
    <row r="440" spans="2:65" s="1" customFormat="1" ht="13.5">
      <c r="B440" s="41"/>
      <c r="C440" s="63"/>
      <c r="D440" s="213" t="s">
        <v>195</v>
      </c>
      <c r="E440" s="63"/>
      <c r="F440" s="214" t="s">
        <v>2086</v>
      </c>
      <c r="G440" s="63"/>
      <c r="H440" s="63"/>
      <c r="I440" s="172"/>
      <c r="J440" s="63"/>
      <c r="K440" s="63"/>
      <c r="L440" s="61"/>
      <c r="M440" s="215"/>
      <c r="N440" s="42"/>
      <c r="O440" s="42"/>
      <c r="P440" s="42"/>
      <c r="Q440" s="42"/>
      <c r="R440" s="42"/>
      <c r="S440" s="42"/>
      <c r="T440" s="78"/>
      <c r="AT440" s="24" t="s">
        <v>195</v>
      </c>
      <c r="AU440" s="24" t="s">
        <v>84</v>
      </c>
    </row>
    <row r="441" spans="2:65" s="13" customFormat="1" ht="13.5">
      <c r="B441" s="227"/>
      <c r="C441" s="228"/>
      <c r="D441" s="213" t="s">
        <v>197</v>
      </c>
      <c r="E441" s="229" t="s">
        <v>30</v>
      </c>
      <c r="F441" s="230" t="s">
        <v>1889</v>
      </c>
      <c r="G441" s="228"/>
      <c r="H441" s="229" t="s">
        <v>30</v>
      </c>
      <c r="I441" s="231"/>
      <c r="J441" s="228"/>
      <c r="K441" s="228"/>
      <c r="L441" s="232"/>
      <c r="M441" s="233"/>
      <c r="N441" s="234"/>
      <c r="O441" s="234"/>
      <c r="P441" s="234"/>
      <c r="Q441" s="234"/>
      <c r="R441" s="234"/>
      <c r="S441" s="234"/>
      <c r="T441" s="235"/>
      <c r="AT441" s="236" t="s">
        <v>197</v>
      </c>
      <c r="AU441" s="236" t="s">
        <v>84</v>
      </c>
      <c r="AV441" s="13" t="s">
        <v>82</v>
      </c>
      <c r="AW441" s="13" t="s">
        <v>37</v>
      </c>
      <c r="AX441" s="13" t="s">
        <v>74</v>
      </c>
      <c r="AY441" s="236" t="s">
        <v>186</v>
      </c>
    </row>
    <row r="442" spans="2:65" s="12" customFormat="1" ht="13.5">
      <c r="B442" s="216"/>
      <c r="C442" s="217"/>
      <c r="D442" s="213" t="s">
        <v>197</v>
      </c>
      <c r="E442" s="218" t="s">
        <v>30</v>
      </c>
      <c r="F442" s="219" t="s">
        <v>1953</v>
      </c>
      <c r="G442" s="217"/>
      <c r="H442" s="220">
        <v>10.050000000000001</v>
      </c>
      <c r="I442" s="221"/>
      <c r="J442" s="217"/>
      <c r="K442" s="217"/>
      <c r="L442" s="222"/>
      <c r="M442" s="223"/>
      <c r="N442" s="224"/>
      <c r="O442" s="224"/>
      <c r="P442" s="224"/>
      <c r="Q442" s="224"/>
      <c r="R442" s="224"/>
      <c r="S442" s="224"/>
      <c r="T442" s="225"/>
      <c r="AT442" s="226" t="s">
        <v>197</v>
      </c>
      <c r="AU442" s="226" t="s">
        <v>84</v>
      </c>
      <c r="AV442" s="12" t="s">
        <v>84</v>
      </c>
      <c r="AW442" s="12" t="s">
        <v>37</v>
      </c>
      <c r="AX442" s="12" t="s">
        <v>74</v>
      </c>
      <c r="AY442" s="226" t="s">
        <v>186</v>
      </c>
    </row>
    <row r="443" spans="2:65" s="12" customFormat="1" ht="13.5">
      <c r="B443" s="216"/>
      <c r="C443" s="217"/>
      <c r="D443" s="213" t="s">
        <v>197</v>
      </c>
      <c r="E443" s="218" t="s">
        <v>30</v>
      </c>
      <c r="F443" s="219" t="s">
        <v>1954</v>
      </c>
      <c r="G443" s="217"/>
      <c r="H443" s="220">
        <v>2.1</v>
      </c>
      <c r="I443" s="221"/>
      <c r="J443" s="217"/>
      <c r="K443" s="217"/>
      <c r="L443" s="222"/>
      <c r="M443" s="223"/>
      <c r="N443" s="224"/>
      <c r="O443" s="224"/>
      <c r="P443" s="224"/>
      <c r="Q443" s="224"/>
      <c r="R443" s="224"/>
      <c r="S443" s="224"/>
      <c r="T443" s="225"/>
      <c r="AT443" s="226" t="s">
        <v>197</v>
      </c>
      <c r="AU443" s="226" t="s">
        <v>84</v>
      </c>
      <c r="AV443" s="12" t="s">
        <v>84</v>
      </c>
      <c r="AW443" s="12" t="s">
        <v>37</v>
      </c>
      <c r="AX443" s="12" t="s">
        <v>74</v>
      </c>
      <c r="AY443" s="226" t="s">
        <v>186</v>
      </c>
    </row>
    <row r="444" spans="2:65" s="12" customFormat="1" ht="13.5">
      <c r="B444" s="216"/>
      <c r="C444" s="217"/>
      <c r="D444" s="213" t="s">
        <v>197</v>
      </c>
      <c r="E444" s="218" t="s">
        <v>30</v>
      </c>
      <c r="F444" s="219" t="s">
        <v>1955</v>
      </c>
      <c r="G444" s="217"/>
      <c r="H444" s="220">
        <v>12.75</v>
      </c>
      <c r="I444" s="221"/>
      <c r="J444" s="217"/>
      <c r="K444" s="217"/>
      <c r="L444" s="222"/>
      <c r="M444" s="223"/>
      <c r="N444" s="224"/>
      <c r="O444" s="224"/>
      <c r="P444" s="224"/>
      <c r="Q444" s="224"/>
      <c r="R444" s="224"/>
      <c r="S444" s="224"/>
      <c r="T444" s="225"/>
      <c r="AT444" s="226" t="s">
        <v>197</v>
      </c>
      <c r="AU444" s="226" t="s">
        <v>84</v>
      </c>
      <c r="AV444" s="12" t="s">
        <v>84</v>
      </c>
      <c r="AW444" s="12" t="s">
        <v>37</v>
      </c>
      <c r="AX444" s="12" t="s">
        <v>74</v>
      </c>
      <c r="AY444" s="226" t="s">
        <v>186</v>
      </c>
    </row>
    <row r="445" spans="2:65" s="12" customFormat="1" ht="13.5">
      <c r="B445" s="216"/>
      <c r="C445" s="217"/>
      <c r="D445" s="213" t="s">
        <v>197</v>
      </c>
      <c r="E445" s="217"/>
      <c r="F445" s="219" t="s">
        <v>2088</v>
      </c>
      <c r="G445" s="217"/>
      <c r="H445" s="220">
        <v>52.29</v>
      </c>
      <c r="I445" s="221"/>
      <c r="J445" s="217"/>
      <c r="K445" s="217"/>
      <c r="L445" s="222"/>
      <c r="M445" s="223"/>
      <c r="N445" s="224"/>
      <c r="O445" s="224"/>
      <c r="P445" s="224"/>
      <c r="Q445" s="224"/>
      <c r="R445" s="224"/>
      <c r="S445" s="224"/>
      <c r="T445" s="225"/>
      <c r="AT445" s="226" t="s">
        <v>197</v>
      </c>
      <c r="AU445" s="226" t="s">
        <v>84</v>
      </c>
      <c r="AV445" s="12" t="s">
        <v>84</v>
      </c>
      <c r="AW445" s="12" t="s">
        <v>6</v>
      </c>
      <c r="AX445" s="12" t="s">
        <v>82</v>
      </c>
      <c r="AY445" s="226" t="s">
        <v>186</v>
      </c>
    </row>
    <row r="446" spans="2:65" s="1" customFormat="1" ht="16.5" customHeight="1">
      <c r="B446" s="41"/>
      <c r="C446" s="201" t="s">
        <v>474</v>
      </c>
      <c r="D446" s="201" t="s">
        <v>188</v>
      </c>
      <c r="E446" s="202" t="s">
        <v>2089</v>
      </c>
      <c r="F446" s="203" t="s">
        <v>2090</v>
      </c>
      <c r="G446" s="204" t="s">
        <v>191</v>
      </c>
      <c r="H446" s="205">
        <v>802</v>
      </c>
      <c r="I446" s="206"/>
      <c r="J446" s="207">
        <f>ROUND(I446*H446,2)</f>
        <v>0</v>
      </c>
      <c r="K446" s="203" t="s">
        <v>30</v>
      </c>
      <c r="L446" s="61"/>
      <c r="M446" s="208" t="s">
        <v>30</v>
      </c>
      <c r="N446" s="209" t="s">
        <v>45</v>
      </c>
      <c r="O446" s="42"/>
      <c r="P446" s="210">
        <f>O446*H446</f>
        <v>0</v>
      </c>
      <c r="Q446" s="210">
        <v>0</v>
      </c>
      <c r="R446" s="210">
        <f>Q446*H446</f>
        <v>0</v>
      </c>
      <c r="S446" s="210">
        <v>0</v>
      </c>
      <c r="T446" s="211">
        <f>S446*H446</f>
        <v>0</v>
      </c>
      <c r="AR446" s="24" t="s">
        <v>193</v>
      </c>
      <c r="AT446" s="24" t="s">
        <v>188</v>
      </c>
      <c r="AU446" s="24" t="s">
        <v>84</v>
      </c>
      <c r="AY446" s="24" t="s">
        <v>186</v>
      </c>
      <c r="BE446" s="212">
        <f>IF(N446="základní",J446,0)</f>
        <v>0</v>
      </c>
      <c r="BF446" s="212">
        <f>IF(N446="snížená",J446,0)</f>
        <v>0</v>
      </c>
      <c r="BG446" s="212">
        <f>IF(N446="zákl. přenesená",J446,0)</f>
        <v>0</v>
      </c>
      <c r="BH446" s="212">
        <f>IF(N446="sníž. přenesená",J446,0)</f>
        <v>0</v>
      </c>
      <c r="BI446" s="212">
        <f>IF(N446="nulová",J446,0)</f>
        <v>0</v>
      </c>
      <c r="BJ446" s="24" t="s">
        <v>82</v>
      </c>
      <c r="BK446" s="212">
        <f>ROUND(I446*H446,2)</f>
        <v>0</v>
      </c>
      <c r="BL446" s="24" t="s">
        <v>193</v>
      </c>
      <c r="BM446" s="24" t="s">
        <v>2091</v>
      </c>
    </row>
    <row r="447" spans="2:65" s="1" customFormat="1" ht="13.5">
      <c r="B447" s="41"/>
      <c r="C447" s="63"/>
      <c r="D447" s="213" t="s">
        <v>195</v>
      </c>
      <c r="E447" s="63"/>
      <c r="F447" s="214" t="s">
        <v>2090</v>
      </c>
      <c r="G447" s="63"/>
      <c r="H447" s="63"/>
      <c r="I447" s="172"/>
      <c r="J447" s="63"/>
      <c r="K447" s="63"/>
      <c r="L447" s="61"/>
      <c r="M447" s="215"/>
      <c r="N447" s="42"/>
      <c r="O447" s="42"/>
      <c r="P447" s="42"/>
      <c r="Q447" s="42"/>
      <c r="R447" s="42"/>
      <c r="S447" s="42"/>
      <c r="T447" s="78"/>
      <c r="AT447" s="24" t="s">
        <v>195</v>
      </c>
      <c r="AU447" s="24" t="s">
        <v>84</v>
      </c>
    </row>
    <row r="448" spans="2:65" s="13" customFormat="1" ht="13.5">
      <c r="B448" s="227"/>
      <c r="C448" s="228"/>
      <c r="D448" s="213" t="s">
        <v>197</v>
      </c>
      <c r="E448" s="229" t="s">
        <v>30</v>
      </c>
      <c r="F448" s="230" t="s">
        <v>1891</v>
      </c>
      <c r="G448" s="228"/>
      <c r="H448" s="229" t="s">
        <v>30</v>
      </c>
      <c r="I448" s="231"/>
      <c r="J448" s="228"/>
      <c r="K448" s="228"/>
      <c r="L448" s="232"/>
      <c r="M448" s="233"/>
      <c r="N448" s="234"/>
      <c r="O448" s="234"/>
      <c r="P448" s="234"/>
      <c r="Q448" s="234"/>
      <c r="R448" s="234"/>
      <c r="S448" s="234"/>
      <c r="T448" s="235"/>
      <c r="AT448" s="236" t="s">
        <v>197</v>
      </c>
      <c r="AU448" s="236" t="s">
        <v>84</v>
      </c>
      <c r="AV448" s="13" t="s">
        <v>82</v>
      </c>
      <c r="AW448" s="13" t="s">
        <v>37</v>
      </c>
      <c r="AX448" s="13" t="s">
        <v>74</v>
      </c>
      <c r="AY448" s="236" t="s">
        <v>186</v>
      </c>
    </row>
    <row r="449" spans="2:65" s="12" customFormat="1" ht="13.5">
      <c r="B449" s="216"/>
      <c r="C449" s="217"/>
      <c r="D449" s="213" t="s">
        <v>197</v>
      </c>
      <c r="E449" s="218" t="s">
        <v>30</v>
      </c>
      <c r="F449" s="219" t="s">
        <v>2057</v>
      </c>
      <c r="G449" s="217"/>
      <c r="H449" s="220">
        <v>802</v>
      </c>
      <c r="I449" s="221"/>
      <c r="J449" s="217"/>
      <c r="K449" s="217"/>
      <c r="L449" s="222"/>
      <c r="M449" s="223"/>
      <c r="N449" s="224"/>
      <c r="O449" s="224"/>
      <c r="P449" s="224"/>
      <c r="Q449" s="224"/>
      <c r="R449" s="224"/>
      <c r="S449" s="224"/>
      <c r="T449" s="225"/>
      <c r="AT449" s="226" t="s">
        <v>197</v>
      </c>
      <c r="AU449" s="226" t="s">
        <v>84</v>
      </c>
      <c r="AV449" s="12" t="s">
        <v>84</v>
      </c>
      <c r="AW449" s="12" t="s">
        <v>37</v>
      </c>
      <c r="AX449" s="12" t="s">
        <v>74</v>
      </c>
      <c r="AY449" s="226" t="s">
        <v>186</v>
      </c>
    </row>
    <row r="450" spans="2:65" s="1" customFormat="1" ht="16.5" customHeight="1">
      <c r="B450" s="41"/>
      <c r="C450" s="201" t="s">
        <v>479</v>
      </c>
      <c r="D450" s="201" t="s">
        <v>188</v>
      </c>
      <c r="E450" s="202" t="s">
        <v>399</v>
      </c>
      <c r="F450" s="203" t="s">
        <v>400</v>
      </c>
      <c r="G450" s="204" t="s">
        <v>191</v>
      </c>
      <c r="H450" s="205">
        <v>975.2</v>
      </c>
      <c r="I450" s="206"/>
      <c r="J450" s="207">
        <f>ROUND(I450*H450,2)</f>
        <v>0</v>
      </c>
      <c r="K450" s="203" t="s">
        <v>192</v>
      </c>
      <c r="L450" s="61"/>
      <c r="M450" s="208" t="s">
        <v>30</v>
      </c>
      <c r="N450" s="209" t="s">
        <v>45</v>
      </c>
      <c r="O450" s="42"/>
      <c r="P450" s="210">
        <f>O450*H450</f>
        <v>0</v>
      </c>
      <c r="Q450" s="210">
        <v>0</v>
      </c>
      <c r="R450" s="210">
        <f>Q450*H450</f>
        <v>0</v>
      </c>
      <c r="S450" s="210">
        <v>0</v>
      </c>
      <c r="T450" s="211">
        <f>S450*H450</f>
        <v>0</v>
      </c>
      <c r="AR450" s="24" t="s">
        <v>193</v>
      </c>
      <c r="AT450" s="24" t="s">
        <v>188</v>
      </c>
      <c r="AU450" s="24" t="s">
        <v>84</v>
      </c>
      <c r="AY450" s="24" t="s">
        <v>186</v>
      </c>
      <c r="BE450" s="212">
        <f>IF(N450="základní",J450,0)</f>
        <v>0</v>
      </c>
      <c r="BF450" s="212">
        <f>IF(N450="snížená",J450,0)</f>
        <v>0</v>
      </c>
      <c r="BG450" s="212">
        <f>IF(N450="zákl. přenesená",J450,0)</f>
        <v>0</v>
      </c>
      <c r="BH450" s="212">
        <f>IF(N450="sníž. přenesená",J450,0)</f>
        <v>0</v>
      </c>
      <c r="BI450" s="212">
        <f>IF(N450="nulová",J450,0)</f>
        <v>0</v>
      </c>
      <c r="BJ450" s="24" t="s">
        <v>82</v>
      </c>
      <c r="BK450" s="212">
        <f>ROUND(I450*H450,2)</f>
        <v>0</v>
      </c>
      <c r="BL450" s="24" t="s">
        <v>193</v>
      </c>
      <c r="BM450" s="24" t="s">
        <v>2092</v>
      </c>
    </row>
    <row r="451" spans="2:65" s="1" customFormat="1" ht="13.5">
      <c r="B451" s="41"/>
      <c r="C451" s="63"/>
      <c r="D451" s="213" t="s">
        <v>195</v>
      </c>
      <c r="E451" s="63"/>
      <c r="F451" s="214" t="s">
        <v>402</v>
      </c>
      <c r="G451" s="63"/>
      <c r="H451" s="63"/>
      <c r="I451" s="172"/>
      <c r="J451" s="63"/>
      <c r="K451" s="63"/>
      <c r="L451" s="61"/>
      <c r="M451" s="215"/>
      <c r="N451" s="42"/>
      <c r="O451" s="42"/>
      <c r="P451" s="42"/>
      <c r="Q451" s="42"/>
      <c r="R451" s="42"/>
      <c r="S451" s="42"/>
      <c r="T451" s="78"/>
      <c r="AT451" s="24" t="s">
        <v>195</v>
      </c>
      <c r="AU451" s="24" t="s">
        <v>84</v>
      </c>
    </row>
    <row r="452" spans="2:65" s="1" customFormat="1" ht="27">
      <c r="B452" s="41"/>
      <c r="C452" s="63"/>
      <c r="D452" s="213" t="s">
        <v>241</v>
      </c>
      <c r="E452" s="63"/>
      <c r="F452" s="248" t="s">
        <v>403</v>
      </c>
      <c r="G452" s="63"/>
      <c r="H452" s="63"/>
      <c r="I452" s="172"/>
      <c r="J452" s="63"/>
      <c r="K452" s="63"/>
      <c r="L452" s="61"/>
      <c r="M452" s="215"/>
      <c r="N452" s="42"/>
      <c r="O452" s="42"/>
      <c r="P452" s="42"/>
      <c r="Q452" s="42"/>
      <c r="R452" s="42"/>
      <c r="S452" s="42"/>
      <c r="T452" s="78"/>
      <c r="AT452" s="24" t="s">
        <v>241</v>
      </c>
      <c r="AU452" s="24" t="s">
        <v>84</v>
      </c>
    </row>
    <row r="453" spans="2:65" s="13" customFormat="1" ht="13.5">
      <c r="B453" s="227"/>
      <c r="C453" s="228"/>
      <c r="D453" s="213" t="s">
        <v>197</v>
      </c>
      <c r="E453" s="229" t="s">
        <v>30</v>
      </c>
      <c r="F453" s="230" t="s">
        <v>1887</v>
      </c>
      <c r="G453" s="228"/>
      <c r="H453" s="229" t="s">
        <v>30</v>
      </c>
      <c r="I453" s="231"/>
      <c r="J453" s="228"/>
      <c r="K453" s="228"/>
      <c r="L453" s="232"/>
      <c r="M453" s="233"/>
      <c r="N453" s="234"/>
      <c r="O453" s="234"/>
      <c r="P453" s="234"/>
      <c r="Q453" s="234"/>
      <c r="R453" s="234"/>
      <c r="S453" s="234"/>
      <c r="T453" s="235"/>
      <c r="AT453" s="236" t="s">
        <v>197</v>
      </c>
      <c r="AU453" s="236" t="s">
        <v>84</v>
      </c>
      <c r="AV453" s="13" t="s">
        <v>82</v>
      </c>
      <c r="AW453" s="13" t="s">
        <v>37</v>
      </c>
      <c r="AX453" s="13" t="s">
        <v>74</v>
      </c>
      <c r="AY453" s="236" t="s">
        <v>186</v>
      </c>
    </row>
    <row r="454" spans="2:65" s="12" customFormat="1" ht="13.5">
      <c r="B454" s="216"/>
      <c r="C454" s="217"/>
      <c r="D454" s="213" t="s">
        <v>197</v>
      </c>
      <c r="E454" s="218" t="s">
        <v>30</v>
      </c>
      <c r="F454" s="219" t="s">
        <v>1984</v>
      </c>
      <c r="G454" s="217"/>
      <c r="H454" s="220">
        <v>975.2</v>
      </c>
      <c r="I454" s="221"/>
      <c r="J454" s="217"/>
      <c r="K454" s="217"/>
      <c r="L454" s="222"/>
      <c r="M454" s="223"/>
      <c r="N454" s="224"/>
      <c r="O454" s="224"/>
      <c r="P454" s="224"/>
      <c r="Q454" s="224"/>
      <c r="R454" s="224"/>
      <c r="S454" s="224"/>
      <c r="T454" s="225"/>
      <c r="AT454" s="226" t="s">
        <v>197</v>
      </c>
      <c r="AU454" s="226" t="s">
        <v>84</v>
      </c>
      <c r="AV454" s="12" t="s">
        <v>84</v>
      </c>
      <c r="AW454" s="12" t="s">
        <v>37</v>
      </c>
      <c r="AX454" s="12" t="s">
        <v>74</v>
      </c>
      <c r="AY454" s="226" t="s">
        <v>186</v>
      </c>
    </row>
    <row r="455" spans="2:65" s="1" customFormat="1" ht="25.5" customHeight="1">
      <c r="B455" s="41"/>
      <c r="C455" s="201" t="s">
        <v>485</v>
      </c>
      <c r="D455" s="201" t="s">
        <v>188</v>
      </c>
      <c r="E455" s="202" t="s">
        <v>2093</v>
      </c>
      <c r="F455" s="203" t="s">
        <v>2094</v>
      </c>
      <c r="G455" s="204" t="s">
        <v>191</v>
      </c>
      <c r="H455" s="205">
        <v>848</v>
      </c>
      <c r="I455" s="206"/>
      <c r="J455" s="207">
        <f>ROUND(I455*H455,2)</f>
        <v>0</v>
      </c>
      <c r="K455" s="203" t="s">
        <v>192</v>
      </c>
      <c r="L455" s="61"/>
      <c r="M455" s="208" t="s">
        <v>30</v>
      </c>
      <c r="N455" s="209" t="s">
        <v>45</v>
      </c>
      <c r="O455" s="42"/>
      <c r="P455" s="210">
        <f>O455*H455</f>
        <v>0</v>
      </c>
      <c r="Q455" s="210">
        <v>0</v>
      </c>
      <c r="R455" s="210">
        <f>Q455*H455</f>
        <v>0</v>
      </c>
      <c r="S455" s="210">
        <v>0</v>
      </c>
      <c r="T455" s="211">
        <f>S455*H455</f>
        <v>0</v>
      </c>
      <c r="AR455" s="24" t="s">
        <v>193</v>
      </c>
      <c r="AT455" s="24" t="s">
        <v>188</v>
      </c>
      <c r="AU455" s="24" t="s">
        <v>84</v>
      </c>
      <c r="AY455" s="24" t="s">
        <v>186</v>
      </c>
      <c r="BE455" s="212">
        <f>IF(N455="základní",J455,0)</f>
        <v>0</v>
      </c>
      <c r="BF455" s="212">
        <f>IF(N455="snížená",J455,0)</f>
        <v>0</v>
      </c>
      <c r="BG455" s="212">
        <f>IF(N455="zákl. přenesená",J455,0)</f>
        <v>0</v>
      </c>
      <c r="BH455" s="212">
        <f>IF(N455="sníž. přenesená",J455,0)</f>
        <v>0</v>
      </c>
      <c r="BI455" s="212">
        <f>IF(N455="nulová",J455,0)</f>
        <v>0</v>
      </c>
      <c r="BJ455" s="24" t="s">
        <v>82</v>
      </c>
      <c r="BK455" s="212">
        <f>ROUND(I455*H455,2)</f>
        <v>0</v>
      </c>
      <c r="BL455" s="24" t="s">
        <v>193</v>
      </c>
      <c r="BM455" s="24" t="s">
        <v>2095</v>
      </c>
    </row>
    <row r="456" spans="2:65" s="1" customFormat="1" ht="27">
      <c r="B456" s="41"/>
      <c r="C456" s="63"/>
      <c r="D456" s="213" t="s">
        <v>195</v>
      </c>
      <c r="E456" s="63"/>
      <c r="F456" s="214" t="s">
        <v>2096</v>
      </c>
      <c r="G456" s="63"/>
      <c r="H456" s="63"/>
      <c r="I456" s="172"/>
      <c r="J456" s="63"/>
      <c r="K456" s="63"/>
      <c r="L456" s="61"/>
      <c r="M456" s="215"/>
      <c r="N456" s="42"/>
      <c r="O456" s="42"/>
      <c r="P456" s="42"/>
      <c r="Q456" s="42"/>
      <c r="R456" s="42"/>
      <c r="S456" s="42"/>
      <c r="T456" s="78"/>
      <c r="AT456" s="24" t="s">
        <v>195</v>
      </c>
      <c r="AU456" s="24" t="s">
        <v>84</v>
      </c>
    </row>
    <row r="457" spans="2:65" s="13" customFormat="1" ht="13.5">
      <c r="B457" s="227"/>
      <c r="C457" s="228"/>
      <c r="D457" s="213" t="s">
        <v>197</v>
      </c>
      <c r="E457" s="229" t="s">
        <v>30</v>
      </c>
      <c r="F457" s="230" t="s">
        <v>1887</v>
      </c>
      <c r="G457" s="228"/>
      <c r="H457" s="229" t="s">
        <v>30</v>
      </c>
      <c r="I457" s="231"/>
      <c r="J457" s="228"/>
      <c r="K457" s="228"/>
      <c r="L457" s="232"/>
      <c r="M457" s="233"/>
      <c r="N457" s="234"/>
      <c r="O457" s="234"/>
      <c r="P457" s="234"/>
      <c r="Q457" s="234"/>
      <c r="R457" s="234"/>
      <c r="S457" s="234"/>
      <c r="T457" s="235"/>
      <c r="AT457" s="236" t="s">
        <v>197</v>
      </c>
      <c r="AU457" s="236" t="s">
        <v>84</v>
      </c>
      <c r="AV457" s="13" t="s">
        <v>82</v>
      </c>
      <c r="AW457" s="13" t="s">
        <v>37</v>
      </c>
      <c r="AX457" s="13" t="s">
        <v>74</v>
      </c>
      <c r="AY457" s="236" t="s">
        <v>186</v>
      </c>
    </row>
    <row r="458" spans="2:65" s="12" customFormat="1" ht="13.5">
      <c r="B458" s="216"/>
      <c r="C458" s="217"/>
      <c r="D458" s="213" t="s">
        <v>197</v>
      </c>
      <c r="E458" s="218" t="s">
        <v>30</v>
      </c>
      <c r="F458" s="219" t="s">
        <v>2097</v>
      </c>
      <c r="G458" s="217"/>
      <c r="H458" s="220">
        <v>848</v>
      </c>
      <c r="I458" s="221"/>
      <c r="J458" s="217"/>
      <c r="K458" s="217"/>
      <c r="L458" s="222"/>
      <c r="M458" s="223"/>
      <c r="N458" s="224"/>
      <c r="O458" s="224"/>
      <c r="P458" s="224"/>
      <c r="Q458" s="224"/>
      <c r="R458" s="224"/>
      <c r="S458" s="224"/>
      <c r="T458" s="225"/>
      <c r="AT458" s="226" t="s">
        <v>197</v>
      </c>
      <c r="AU458" s="226" t="s">
        <v>84</v>
      </c>
      <c r="AV458" s="12" t="s">
        <v>84</v>
      </c>
      <c r="AW458" s="12" t="s">
        <v>37</v>
      </c>
      <c r="AX458" s="12" t="s">
        <v>74</v>
      </c>
      <c r="AY458" s="226" t="s">
        <v>186</v>
      </c>
    </row>
    <row r="459" spans="2:65" s="1" customFormat="1" ht="25.5" customHeight="1">
      <c r="B459" s="41"/>
      <c r="C459" s="201" t="s">
        <v>491</v>
      </c>
      <c r="D459" s="201" t="s">
        <v>188</v>
      </c>
      <c r="E459" s="202" t="s">
        <v>2098</v>
      </c>
      <c r="F459" s="203" t="s">
        <v>2099</v>
      </c>
      <c r="G459" s="204" t="s">
        <v>191</v>
      </c>
      <c r="H459" s="205">
        <v>848</v>
      </c>
      <c r="I459" s="206"/>
      <c r="J459" s="207">
        <f>ROUND(I459*H459,2)</f>
        <v>0</v>
      </c>
      <c r="K459" s="203" t="s">
        <v>192</v>
      </c>
      <c r="L459" s="61"/>
      <c r="M459" s="208" t="s">
        <v>30</v>
      </c>
      <c r="N459" s="209" t="s">
        <v>45</v>
      </c>
      <c r="O459" s="42"/>
      <c r="P459" s="210">
        <f>O459*H459</f>
        <v>0</v>
      </c>
      <c r="Q459" s="210">
        <v>0</v>
      </c>
      <c r="R459" s="210">
        <f>Q459*H459</f>
        <v>0</v>
      </c>
      <c r="S459" s="210">
        <v>0</v>
      </c>
      <c r="T459" s="211">
        <f>S459*H459</f>
        <v>0</v>
      </c>
      <c r="AR459" s="24" t="s">
        <v>193</v>
      </c>
      <c r="AT459" s="24" t="s">
        <v>188</v>
      </c>
      <c r="AU459" s="24" t="s">
        <v>84</v>
      </c>
      <c r="AY459" s="24" t="s">
        <v>186</v>
      </c>
      <c r="BE459" s="212">
        <f>IF(N459="základní",J459,0)</f>
        <v>0</v>
      </c>
      <c r="BF459" s="212">
        <f>IF(N459="snížená",J459,0)</f>
        <v>0</v>
      </c>
      <c r="BG459" s="212">
        <f>IF(N459="zákl. přenesená",J459,0)</f>
        <v>0</v>
      </c>
      <c r="BH459" s="212">
        <f>IF(N459="sníž. přenesená",J459,0)</f>
        <v>0</v>
      </c>
      <c r="BI459" s="212">
        <f>IF(N459="nulová",J459,0)</f>
        <v>0</v>
      </c>
      <c r="BJ459" s="24" t="s">
        <v>82</v>
      </c>
      <c r="BK459" s="212">
        <f>ROUND(I459*H459,2)</f>
        <v>0</v>
      </c>
      <c r="BL459" s="24" t="s">
        <v>193</v>
      </c>
      <c r="BM459" s="24" t="s">
        <v>2100</v>
      </c>
    </row>
    <row r="460" spans="2:65" s="1" customFormat="1" ht="27">
      <c r="B460" s="41"/>
      <c r="C460" s="63"/>
      <c r="D460" s="213" t="s">
        <v>195</v>
      </c>
      <c r="E460" s="63"/>
      <c r="F460" s="214" t="s">
        <v>2101</v>
      </c>
      <c r="G460" s="63"/>
      <c r="H460" s="63"/>
      <c r="I460" s="172"/>
      <c r="J460" s="63"/>
      <c r="K460" s="63"/>
      <c r="L460" s="61"/>
      <c r="M460" s="215"/>
      <c r="N460" s="42"/>
      <c r="O460" s="42"/>
      <c r="P460" s="42"/>
      <c r="Q460" s="42"/>
      <c r="R460" s="42"/>
      <c r="S460" s="42"/>
      <c r="T460" s="78"/>
      <c r="AT460" s="24" t="s">
        <v>195</v>
      </c>
      <c r="AU460" s="24" t="s">
        <v>84</v>
      </c>
    </row>
    <row r="461" spans="2:65" s="13" customFormat="1" ht="13.5">
      <c r="B461" s="227"/>
      <c r="C461" s="228"/>
      <c r="D461" s="213" t="s">
        <v>197</v>
      </c>
      <c r="E461" s="229" t="s">
        <v>30</v>
      </c>
      <c r="F461" s="230" t="s">
        <v>1887</v>
      </c>
      <c r="G461" s="228"/>
      <c r="H461" s="229" t="s">
        <v>30</v>
      </c>
      <c r="I461" s="231"/>
      <c r="J461" s="228"/>
      <c r="K461" s="228"/>
      <c r="L461" s="232"/>
      <c r="M461" s="233"/>
      <c r="N461" s="234"/>
      <c r="O461" s="234"/>
      <c r="P461" s="234"/>
      <c r="Q461" s="234"/>
      <c r="R461" s="234"/>
      <c r="S461" s="234"/>
      <c r="T461" s="235"/>
      <c r="AT461" s="236" t="s">
        <v>197</v>
      </c>
      <c r="AU461" s="236" t="s">
        <v>84</v>
      </c>
      <c r="AV461" s="13" t="s">
        <v>82</v>
      </c>
      <c r="AW461" s="13" t="s">
        <v>37</v>
      </c>
      <c r="AX461" s="13" t="s">
        <v>74</v>
      </c>
      <c r="AY461" s="236" t="s">
        <v>186</v>
      </c>
    </row>
    <row r="462" spans="2:65" s="12" customFormat="1" ht="13.5">
      <c r="B462" s="216"/>
      <c r="C462" s="217"/>
      <c r="D462" s="213" t="s">
        <v>197</v>
      </c>
      <c r="E462" s="218" t="s">
        <v>30</v>
      </c>
      <c r="F462" s="219" t="s">
        <v>2097</v>
      </c>
      <c r="G462" s="217"/>
      <c r="H462" s="220">
        <v>848</v>
      </c>
      <c r="I462" s="221"/>
      <c r="J462" s="217"/>
      <c r="K462" s="217"/>
      <c r="L462" s="222"/>
      <c r="M462" s="223"/>
      <c r="N462" s="224"/>
      <c r="O462" s="224"/>
      <c r="P462" s="224"/>
      <c r="Q462" s="224"/>
      <c r="R462" s="224"/>
      <c r="S462" s="224"/>
      <c r="T462" s="225"/>
      <c r="AT462" s="226" t="s">
        <v>197</v>
      </c>
      <c r="AU462" s="226" t="s">
        <v>84</v>
      </c>
      <c r="AV462" s="12" t="s">
        <v>84</v>
      </c>
      <c r="AW462" s="12" t="s">
        <v>37</v>
      </c>
      <c r="AX462" s="12" t="s">
        <v>74</v>
      </c>
      <c r="AY462" s="226" t="s">
        <v>186</v>
      </c>
    </row>
    <row r="463" spans="2:65" s="1" customFormat="1" ht="25.5" customHeight="1">
      <c r="B463" s="41"/>
      <c r="C463" s="201" t="s">
        <v>495</v>
      </c>
      <c r="D463" s="201" t="s">
        <v>188</v>
      </c>
      <c r="E463" s="202" t="s">
        <v>1019</v>
      </c>
      <c r="F463" s="203" t="s">
        <v>1020</v>
      </c>
      <c r="G463" s="204" t="s">
        <v>191</v>
      </c>
      <c r="H463" s="205">
        <v>166</v>
      </c>
      <c r="I463" s="206"/>
      <c r="J463" s="207">
        <f>ROUND(I463*H463,2)</f>
        <v>0</v>
      </c>
      <c r="K463" s="203" t="s">
        <v>192</v>
      </c>
      <c r="L463" s="61"/>
      <c r="M463" s="208" t="s">
        <v>30</v>
      </c>
      <c r="N463" s="209" t="s">
        <v>45</v>
      </c>
      <c r="O463" s="42"/>
      <c r="P463" s="210">
        <f>O463*H463</f>
        <v>0</v>
      </c>
      <c r="Q463" s="210">
        <v>8.4250000000000005E-2</v>
      </c>
      <c r="R463" s="210">
        <f>Q463*H463</f>
        <v>13.9855</v>
      </c>
      <c r="S463" s="210">
        <v>0</v>
      </c>
      <c r="T463" s="211">
        <f>S463*H463</f>
        <v>0</v>
      </c>
      <c r="AR463" s="24" t="s">
        <v>193</v>
      </c>
      <c r="AT463" s="24" t="s">
        <v>188</v>
      </c>
      <c r="AU463" s="24" t="s">
        <v>84</v>
      </c>
      <c r="AY463" s="24" t="s">
        <v>186</v>
      </c>
      <c r="BE463" s="212">
        <f>IF(N463="základní",J463,0)</f>
        <v>0</v>
      </c>
      <c r="BF463" s="212">
        <f>IF(N463="snížená",J463,0)</f>
        <v>0</v>
      </c>
      <c r="BG463" s="212">
        <f>IF(N463="zákl. přenesená",J463,0)</f>
        <v>0</v>
      </c>
      <c r="BH463" s="212">
        <f>IF(N463="sníž. přenesená",J463,0)</f>
        <v>0</v>
      </c>
      <c r="BI463" s="212">
        <f>IF(N463="nulová",J463,0)</f>
        <v>0</v>
      </c>
      <c r="BJ463" s="24" t="s">
        <v>82</v>
      </c>
      <c r="BK463" s="212">
        <f>ROUND(I463*H463,2)</f>
        <v>0</v>
      </c>
      <c r="BL463" s="24" t="s">
        <v>193</v>
      </c>
      <c r="BM463" s="24" t="s">
        <v>2102</v>
      </c>
    </row>
    <row r="464" spans="2:65" s="1" customFormat="1" ht="40.5">
      <c r="B464" s="41"/>
      <c r="C464" s="63"/>
      <c r="D464" s="213" t="s">
        <v>195</v>
      </c>
      <c r="E464" s="63"/>
      <c r="F464" s="214" t="s">
        <v>1022</v>
      </c>
      <c r="G464" s="63"/>
      <c r="H464" s="63"/>
      <c r="I464" s="172"/>
      <c r="J464" s="63"/>
      <c r="K464" s="63"/>
      <c r="L464" s="61"/>
      <c r="M464" s="215"/>
      <c r="N464" s="42"/>
      <c r="O464" s="42"/>
      <c r="P464" s="42"/>
      <c r="Q464" s="42"/>
      <c r="R464" s="42"/>
      <c r="S464" s="42"/>
      <c r="T464" s="78"/>
      <c r="AT464" s="24" t="s">
        <v>195</v>
      </c>
      <c r="AU464" s="24" t="s">
        <v>84</v>
      </c>
    </row>
    <row r="465" spans="2:65" s="13" customFormat="1" ht="13.5">
      <c r="B465" s="227"/>
      <c r="C465" s="228"/>
      <c r="D465" s="213" t="s">
        <v>197</v>
      </c>
      <c r="E465" s="229" t="s">
        <v>30</v>
      </c>
      <c r="F465" s="230" t="s">
        <v>1889</v>
      </c>
      <c r="G465" s="228"/>
      <c r="H465" s="229" t="s">
        <v>30</v>
      </c>
      <c r="I465" s="231"/>
      <c r="J465" s="228"/>
      <c r="K465" s="228"/>
      <c r="L465" s="232"/>
      <c r="M465" s="233"/>
      <c r="N465" s="234"/>
      <c r="O465" s="234"/>
      <c r="P465" s="234"/>
      <c r="Q465" s="234"/>
      <c r="R465" s="234"/>
      <c r="S465" s="234"/>
      <c r="T465" s="235"/>
      <c r="AT465" s="236" t="s">
        <v>197</v>
      </c>
      <c r="AU465" s="236" t="s">
        <v>84</v>
      </c>
      <c r="AV465" s="13" t="s">
        <v>82</v>
      </c>
      <c r="AW465" s="13" t="s">
        <v>37</v>
      </c>
      <c r="AX465" s="13" t="s">
        <v>74</v>
      </c>
      <c r="AY465" s="236" t="s">
        <v>186</v>
      </c>
    </row>
    <row r="466" spans="2:65" s="12" customFormat="1" ht="13.5">
      <c r="B466" s="216"/>
      <c r="C466" s="217"/>
      <c r="D466" s="213" t="s">
        <v>197</v>
      </c>
      <c r="E466" s="218" t="s">
        <v>30</v>
      </c>
      <c r="F466" s="219" t="s">
        <v>587</v>
      </c>
      <c r="G466" s="217"/>
      <c r="H466" s="220">
        <v>67</v>
      </c>
      <c r="I466" s="221"/>
      <c r="J466" s="217"/>
      <c r="K466" s="217"/>
      <c r="L466" s="222"/>
      <c r="M466" s="223"/>
      <c r="N466" s="224"/>
      <c r="O466" s="224"/>
      <c r="P466" s="224"/>
      <c r="Q466" s="224"/>
      <c r="R466" s="224"/>
      <c r="S466" s="224"/>
      <c r="T466" s="225"/>
      <c r="AT466" s="226" t="s">
        <v>197</v>
      </c>
      <c r="AU466" s="226" t="s">
        <v>84</v>
      </c>
      <c r="AV466" s="12" t="s">
        <v>84</v>
      </c>
      <c r="AW466" s="12" t="s">
        <v>37</v>
      </c>
      <c r="AX466" s="12" t="s">
        <v>74</v>
      </c>
      <c r="AY466" s="226" t="s">
        <v>186</v>
      </c>
    </row>
    <row r="467" spans="2:65" s="12" customFormat="1" ht="13.5">
      <c r="B467" s="216"/>
      <c r="C467" s="217"/>
      <c r="D467" s="213" t="s">
        <v>197</v>
      </c>
      <c r="E467" s="218" t="s">
        <v>30</v>
      </c>
      <c r="F467" s="219" t="s">
        <v>2068</v>
      </c>
      <c r="G467" s="217"/>
      <c r="H467" s="220">
        <v>14</v>
      </c>
      <c r="I467" s="221"/>
      <c r="J467" s="217"/>
      <c r="K467" s="217"/>
      <c r="L467" s="222"/>
      <c r="M467" s="223"/>
      <c r="N467" s="224"/>
      <c r="O467" s="224"/>
      <c r="P467" s="224"/>
      <c r="Q467" s="224"/>
      <c r="R467" s="224"/>
      <c r="S467" s="224"/>
      <c r="T467" s="225"/>
      <c r="AT467" s="226" t="s">
        <v>197</v>
      </c>
      <c r="AU467" s="226" t="s">
        <v>84</v>
      </c>
      <c r="AV467" s="12" t="s">
        <v>84</v>
      </c>
      <c r="AW467" s="12" t="s">
        <v>37</v>
      </c>
      <c r="AX467" s="12" t="s">
        <v>74</v>
      </c>
      <c r="AY467" s="226" t="s">
        <v>186</v>
      </c>
    </row>
    <row r="468" spans="2:65" s="12" customFormat="1" ht="13.5">
      <c r="B468" s="216"/>
      <c r="C468" s="217"/>
      <c r="D468" s="213" t="s">
        <v>197</v>
      </c>
      <c r="E468" s="218" t="s">
        <v>30</v>
      </c>
      <c r="F468" s="219" t="s">
        <v>2069</v>
      </c>
      <c r="G468" s="217"/>
      <c r="H468" s="220">
        <v>85</v>
      </c>
      <c r="I468" s="221"/>
      <c r="J468" s="217"/>
      <c r="K468" s="217"/>
      <c r="L468" s="222"/>
      <c r="M468" s="223"/>
      <c r="N468" s="224"/>
      <c r="O468" s="224"/>
      <c r="P468" s="224"/>
      <c r="Q468" s="224"/>
      <c r="R468" s="224"/>
      <c r="S468" s="224"/>
      <c r="T468" s="225"/>
      <c r="AT468" s="226" t="s">
        <v>197</v>
      </c>
      <c r="AU468" s="226" t="s">
        <v>84</v>
      </c>
      <c r="AV468" s="12" t="s">
        <v>84</v>
      </c>
      <c r="AW468" s="12" t="s">
        <v>37</v>
      </c>
      <c r="AX468" s="12" t="s">
        <v>74</v>
      </c>
      <c r="AY468" s="226" t="s">
        <v>186</v>
      </c>
    </row>
    <row r="469" spans="2:65" s="1" customFormat="1" ht="16.5" customHeight="1">
      <c r="B469" s="41"/>
      <c r="C469" s="249" t="s">
        <v>501</v>
      </c>
      <c r="D469" s="249" t="s">
        <v>301</v>
      </c>
      <c r="E469" s="250" t="s">
        <v>1023</v>
      </c>
      <c r="F469" s="251" t="s">
        <v>1024</v>
      </c>
      <c r="G469" s="252" t="s">
        <v>191</v>
      </c>
      <c r="H469" s="253">
        <v>170.98</v>
      </c>
      <c r="I469" s="254"/>
      <c r="J469" s="255">
        <f>ROUND(I469*H469,2)</f>
        <v>0</v>
      </c>
      <c r="K469" s="251" t="s">
        <v>192</v>
      </c>
      <c r="L469" s="256"/>
      <c r="M469" s="257" t="s">
        <v>30</v>
      </c>
      <c r="N469" s="258" t="s">
        <v>45</v>
      </c>
      <c r="O469" s="42"/>
      <c r="P469" s="210">
        <f>O469*H469</f>
        <v>0</v>
      </c>
      <c r="Q469" s="210">
        <v>0.13100000000000001</v>
      </c>
      <c r="R469" s="210">
        <f>Q469*H469</f>
        <v>22.39838</v>
      </c>
      <c r="S469" s="210">
        <v>0</v>
      </c>
      <c r="T469" s="211">
        <f>S469*H469</f>
        <v>0</v>
      </c>
      <c r="AR469" s="24" t="s">
        <v>236</v>
      </c>
      <c r="AT469" s="24" t="s">
        <v>301</v>
      </c>
      <c r="AU469" s="24" t="s">
        <v>84</v>
      </c>
      <c r="AY469" s="24" t="s">
        <v>186</v>
      </c>
      <c r="BE469" s="212">
        <f>IF(N469="základní",J469,0)</f>
        <v>0</v>
      </c>
      <c r="BF469" s="212">
        <f>IF(N469="snížená",J469,0)</f>
        <v>0</v>
      </c>
      <c r="BG469" s="212">
        <f>IF(N469="zákl. přenesená",J469,0)</f>
        <v>0</v>
      </c>
      <c r="BH469" s="212">
        <f>IF(N469="sníž. přenesená",J469,0)</f>
        <v>0</v>
      </c>
      <c r="BI469" s="212">
        <f>IF(N469="nulová",J469,0)</f>
        <v>0</v>
      </c>
      <c r="BJ469" s="24" t="s">
        <v>82</v>
      </c>
      <c r="BK469" s="212">
        <f>ROUND(I469*H469,2)</f>
        <v>0</v>
      </c>
      <c r="BL469" s="24" t="s">
        <v>193</v>
      </c>
      <c r="BM469" s="24" t="s">
        <v>2103</v>
      </c>
    </row>
    <row r="470" spans="2:65" s="1" customFormat="1" ht="13.5">
      <c r="B470" s="41"/>
      <c r="C470" s="63"/>
      <c r="D470" s="213" t="s">
        <v>195</v>
      </c>
      <c r="E470" s="63"/>
      <c r="F470" s="214" t="s">
        <v>1024</v>
      </c>
      <c r="G470" s="63"/>
      <c r="H470" s="63"/>
      <c r="I470" s="172"/>
      <c r="J470" s="63"/>
      <c r="K470" s="63"/>
      <c r="L470" s="61"/>
      <c r="M470" s="215"/>
      <c r="N470" s="42"/>
      <c r="O470" s="42"/>
      <c r="P470" s="42"/>
      <c r="Q470" s="42"/>
      <c r="R470" s="42"/>
      <c r="S470" s="42"/>
      <c r="T470" s="78"/>
      <c r="AT470" s="24" t="s">
        <v>195</v>
      </c>
      <c r="AU470" s="24" t="s">
        <v>84</v>
      </c>
    </row>
    <row r="471" spans="2:65" s="13" customFormat="1" ht="13.5">
      <c r="B471" s="227"/>
      <c r="C471" s="228"/>
      <c r="D471" s="213" t="s">
        <v>197</v>
      </c>
      <c r="E471" s="229" t="s">
        <v>30</v>
      </c>
      <c r="F471" s="230" t="s">
        <v>1889</v>
      </c>
      <c r="G471" s="228"/>
      <c r="H471" s="229" t="s">
        <v>30</v>
      </c>
      <c r="I471" s="231"/>
      <c r="J471" s="228"/>
      <c r="K471" s="228"/>
      <c r="L471" s="232"/>
      <c r="M471" s="233"/>
      <c r="N471" s="234"/>
      <c r="O471" s="234"/>
      <c r="P471" s="234"/>
      <c r="Q471" s="234"/>
      <c r="R471" s="234"/>
      <c r="S471" s="234"/>
      <c r="T471" s="235"/>
      <c r="AT471" s="236" t="s">
        <v>197</v>
      </c>
      <c r="AU471" s="236" t="s">
        <v>84</v>
      </c>
      <c r="AV471" s="13" t="s">
        <v>82</v>
      </c>
      <c r="AW471" s="13" t="s">
        <v>37</v>
      </c>
      <c r="AX471" s="13" t="s">
        <v>74</v>
      </c>
      <c r="AY471" s="236" t="s">
        <v>186</v>
      </c>
    </row>
    <row r="472" spans="2:65" s="12" customFormat="1" ht="13.5">
      <c r="B472" s="216"/>
      <c r="C472" s="217"/>
      <c r="D472" s="213" t="s">
        <v>197</v>
      </c>
      <c r="E472" s="218" t="s">
        <v>30</v>
      </c>
      <c r="F472" s="219" t="s">
        <v>2104</v>
      </c>
      <c r="G472" s="217"/>
      <c r="H472" s="220">
        <v>69.010000000000005</v>
      </c>
      <c r="I472" s="221"/>
      <c r="J472" s="217"/>
      <c r="K472" s="217"/>
      <c r="L472" s="222"/>
      <c r="M472" s="223"/>
      <c r="N472" s="224"/>
      <c r="O472" s="224"/>
      <c r="P472" s="224"/>
      <c r="Q472" s="224"/>
      <c r="R472" s="224"/>
      <c r="S472" s="224"/>
      <c r="T472" s="225"/>
      <c r="AT472" s="226" t="s">
        <v>197</v>
      </c>
      <c r="AU472" s="226" t="s">
        <v>84</v>
      </c>
      <c r="AV472" s="12" t="s">
        <v>84</v>
      </c>
      <c r="AW472" s="12" t="s">
        <v>37</v>
      </c>
      <c r="AX472" s="12" t="s">
        <v>74</v>
      </c>
      <c r="AY472" s="226" t="s">
        <v>186</v>
      </c>
    </row>
    <row r="473" spans="2:65" s="12" customFormat="1" ht="13.5">
      <c r="B473" s="216"/>
      <c r="C473" s="217"/>
      <c r="D473" s="213" t="s">
        <v>197</v>
      </c>
      <c r="E473" s="218" t="s">
        <v>30</v>
      </c>
      <c r="F473" s="219" t="s">
        <v>2105</v>
      </c>
      <c r="G473" s="217"/>
      <c r="H473" s="220">
        <v>14.42</v>
      </c>
      <c r="I473" s="221"/>
      <c r="J473" s="217"/>
      <c r="K473" s="217"/>
      <c r="L473" s="222"/>
      <c r="M473" s="223"/>
      <c r="N473" s="224"/>
      <c r="O473" s="224"/>
      <c r="P473" s="224"/>
      <c r="Q473" s="224"/>
      <c r="R473" s="224"/>
      <c r="S473" s="224"/>
      <c r="T473" s="225"/>
      <c r="AT473" s="226" t="s">
        <v>197</v>
      </c>
      <c r="AU473" s="226" t="s">
        <v>84</v>
      </c>
      <c r="AV473" s="12" t="s">
        <v>84</v>
      </c>
      <c r="AW473" s="12" t="s">
        <v>37</v>
      </c>
      <c r="AX473" s="12" t="s">
        <v>74</v>
      </c>
      <c r="AY473" s="226" t="s">
        <v>186</v>
      </c>
    </row>
    <row r="474" spans="2:65" s="12" customFormat="1" ht="13.5">
      <c r="B474" s="216"/>
      <c r="C474" s="217"/>
      <c r="D474" s="213" t="s">
        <v>197</v>
      </c>
      <c r="E474" s="218" t="s">
        <v>30</v>
      </c>
      <c r="F474" s="219" t="s">
        <v>2106</v>
      </c>
      <c r="G474" s="217"/>
      <c r="H474" s="220">
        <v>87.55</v>
      </c>
      <c r="I474" s="221"/>
      <c r="J474" s="217"/>
      <c r="K474" s="217"/>
      <c r="L474" s="222"/>
      <c r="M474" s="223"/>
      <c r="N474" s="224"/>
      <c r="O474" s="224"/>
      <c r="P474" s="224"/>
      <c r="Q474" s="224"/>
      <c r="R474" s="224"/>
      <c r="S474" s="224"/>
      <c r="T474" s="225"/>
      <c r="AT474" s="226" t="s">
        <v>197</v>
      </c>
      <c r="AU474" s="226" t="s">
        <v>84</v>
      </c>
      <c r="AV474" s="12" t="s">
        <v>84</v>
      </c>
      <c r="AW474" s="12" t="s">
        <v>37</v>
      </c>
      <c r="AX474" s="12" t="s">
        <v>74</v>
      </c>
      <c r="AY474" s="226" t="s">
        <v>186</v>
      </c>
    </row>
    <row r="475" spans="2:65" s="11" customFormat="1" ht="29.85" customHeight="1">
      <c r="B475" s="185"/>
      <c r="C475" s="186"/>
      <c r="D475" s="187" t="s">
        <v>73</v>
      </c>
      <c r="E475" s="199" t="s">
        <v>243</v>
      </c>
      <c r="F475" s="199" t="s">
        <v>484</v>
      </c>
      <c r="G475" s="186"/>
      <c r="H475" s="186"/>
      <c r="I475" s="189"/>
      <c r="J475" s="200">
        <f>BK475</f>
        <v>0</v>
      </c>
      <c r="K475" s="186"/>
      <c r="L475" s="191"/>
      <c r="M475" s="192"/>
      <c r="N475" s="193"/>
      <c r="O475" s="193"/>
      <c r="P475" s="194">
        <f>SUM(P476:P531)</f>
        <v>0</v>
      </c>
      <c r="Q475" s="193"/>
      <c r="R475" s="194">
        <f>SUM(R476:R531)</f>
        <v>45.953659999999999</v>
      </c>
      <c r="S475" s="193"/>
      <c r="T475" s="195">
        <f>SUM(T476:T531)</f>
        <v>0</v>
      </c>
      <c r="AR475" s="196" t="s">
        <v>82</v>
      </c>
      <c r="AT475" s="197" t="s">
        <v>73</v>
      </c>
      <c r="AU475" s="197" t="s">
        <v>82</v>
      </c>
      <c r="AY475" s="196" t="s">
        <v>186</v>
      </c>
      <c r="BK475" s="198">
        <f>SUM(BK476:BK531)</f>
        <v>0</v>
      </c>
    </row>
    <row r="476" spans="2:65" s="1" customFormat="1" ht="25.5" customHeight="1">
      <c r="B476" s="41"/>
      <c r="C476" s="201" t="s">
        <v>505</v>
      </c>
      <c r="D476" s="201" t="s">
        <v>188</v>
      </c>
      <c r="E476" s="202" t="s">
        <v>496</v>
      </c>
      <c r="F476" s="203" t="s">
        <v>497</v>
      </c>
      <c r="G476" s="204" t="s">
        <v>461</v>
      </c>
      <c r="H476" s="205">
        <v>2</v>
      </c>
      <c r="I476" s="206"/>
      <c r="J476" s="207">
        <f>ROUND(I476*H476,2)</f>
        <v>0</v>
      </c>
      <c r="K476" s="203" t="s">
        <v>192</v>
      </c>
      <c r="L476" s="61"/>
      <c r="M476" s="208" t="s">
        <v>30</v>
      </c>
      <c r="N476" s="209" t="s">
        <v>45</v>
      </c>
      <c r="O476" s="42"/>
      <c r="P476" s="210">
        <f>O476*H476</f>
        <v>0</v>
      </c>
      <c r="Q476" s="210">
        <v>6.9999999999999999E-4</v>
      </c>
      <c r="R476" s="210">
        <f>Q476*H476</f>
        <v>1.4E-3</v>
      </c>
      <c r="S476" s="210">
        <v>0</v>
      </c>
      <c r="T476" s="211">
        <f>S476*H476</f>
        <v>0</v>
      </c>
      <c r="AR476" s="24" t="s">
        <v>193</v>
      </c>
      <c r="AT476" s="24" t="s">
        <v>188</v>
      </c>
      <c r="AU476" s="24" t="s">
        <v>84</v>
      </c>
      <c r="AY476" s="24" t="s">
        <v>186</v>
      </c>
      <c r="BE476" s="212">
        <f>IF(N476="základní",J476,0)</f>
        <v>0</v>
      </c>
      <c r="BF476" s="212">
        <f>IF(N476="snížená",J476,0)</f>
        <v>0</v>
      </c>
      <c r="BG476" s="212">
        <f>IF(N476="zákl. přenesená",J476,0)</f>
        <v>0</v>
      </c>
      <c r="BH476" s="212">
        <f>IF(N476="sníž. přenesená",J476,0)</f>
        <v>0</v>
      </c>
      <c r="BI476" s="212">
        <f>IF(N476="nulová",J476,0)</f>
        <v>0</v>
      </c>
      <c r="BJ476" s="24" t="s">
        <v>82</v>
      </c>
      <c r="BK476" s="212">
        <f>ROUND(I476*H476,2)</f>
        <v>0</v>
      </c>
      <c r="BL476" s="24" t="s">
        <v>193</v>
      </c>
      <c r="BM476" s="24" t="s">
        <v>2107</v>
      </c>
    </row>
    <row r="477" spans="2:65" s="1" customFormat="1" ht="13.5">
      <c r="B477" s="41"/>
      <c r="C477" s="63"/>
      <c r="D477" s="213" t="s">
        <v>195</v>
      </c>
      <c r="E477" s="63"/>
      <c r="F477" s="214" t="s">
        <v>499</v>
      </c>
      <c r="G477" s="63"/>
      <c r="H477" s="63"/>
      <c r="I477" s="172"/>
      <c r="J477" s="63"/>
      <c r="K477" s="63"/>
      <c r="L477" s="61"/>
      <c r="M477" s="215"/>
      <c r="N477" s="42"/>
      <c r="O477" s="42"/>
      <c r="P477" s="42"/>
      <c r="Q477" s="42"/>
      <c r="R477" s="42"/>
      <c r="S477" s="42"/>
      <c r="T477" s="78"/>
      <c r="AT477" s="24" t="s">
        <v>195</v>
      </c>
      <c r="AU477" s="24" t="s">
        <v>84</v>
      </c>
    </row>
    <row r="478" spans="2:65" s="13" customFormat="1" ht="13.5">
      <c r="B478" s="227"/>
      <c r="C478" s="228"/>
      <c r="D478" s="213" t="s">
        <v>197</v>
      </c>
      <c r="E478" s="229" t="s">
        <v>30</v>
      </c>
      <c r="F478" s="230" t="s">
        <v>2108</v>
      </c>
      <c r="G478" s="228"/>
      <c r="H478" s="229" t="s">
        <v>30</v>
      </c>
      <c r="I478" s="231"/>
      <c r="J478" s="228"/>
      <c r="K478" s="228"/>
      <c r="L478" s="232"/>
      <c r="M478" s="233"/>
      <c r="N478" s="234"/>
      <c r="O478" s="234"/>
      <c r="P478" s="234"/>
      <c r="Q478" s="234"/>
      <c r="R478" s="234"/>
      <c r="S478" s="234"/>
      <c r="T478" s="235"/>
      <c r="AT478" s="236" t="s">
        <v>197</v>
      </c>
      <c r="AU478" s="236" t="s">
        <v>84</v>
      </c>
      <c r="AV478" s="13" t="s">
        <v>82</v>
      </c>
      <c r="AW478" s="13" t="s">
        <v>37</v>
      </c>
      <c r="AX478" s="13" t="s">
        <v>74</v>
      </c>
      <c r="AY478" s="236" t="s">
        <v>186</v>
      </c>
    </row>
    <row r="479" spans="2:65" s="13" customFormat="1" ht="13.5">
      <c r="B479" s="227"/>
      <c r="C479" s="228"/>
      <c r="D479" s="213" t="s">
        <v>197</v>
      </c>
      <c r="E479" s="229" t="s">
        <v>30</v>
      </c>
      <c r="F479" s="230" t="s">
        <v>2109</v>
      </c>
      <c r="G479" s="228"/>
      <c r="H479" s="229" t="s">
        <v>30</v>
      </c>
      <c r="I479" s="231"/>
      <c r="J479" s="228"/>
      <c r="K479" s="228"/>
      <c r="L479" s="232"/>
      <c r="M479" s="233"/>
      <c r="N479" s="234"/>
      <c r="O479" s="234"/>
      <c r="P479" s="234"/>
      <c r="Q479" s="234"/>
      <c r="R479" s="234"/>
      <c r="S479" s="234"/>
      <c r="T479" s="235"/>
      <c r="AT479" s="236" t="s">
        <v>197</v>
      </c>
      <c r="AU479" s="236" t="s">
        <v>84</v>
      </c>
      <c r="AV479" s="13" t="s">
        <v>82</v>
      </c>
      <c r="AW479" s="13" t="s">
        <v>37</v>
      </c>
      <c r="AX479" s="13" t="s">
        <v>74</v>
      </c>
      <c r="AY479" s="236" t="s">
        <v>186</v>
      </c>
    </row>
    <row r="480" spans="2:65" s="12" customFormat="1" ht="13.5">
      <c r="B480" s="216"/>
      <c r="C480" s="217"/>
      <c r="D480" s="213" t="s">
        <v>197</v>
      </c>
      <c r="E480" s="218" t="s">
        <v>30</v>
      </c>
      <c r="F480" s="219" t="s">
        <v>84</v>
      </c>
      <c r="G480" s="217"/>
      <c r="H480" s="220">
        <v>2</v>
      </c>
      <c r="I480" s="221"/>
      <c r="J480" s="217"/>
      <c r="K480" s="217"/>
      <c r="L480" s="222"/>
      <c r="M480" s="223"/>
      <c r="N480" s="224"/>
      <c r="O480" s="224"/>
      <c r="P480" s="224"/>
      <c r="Q480" s="224"/>
      <c r="R480" s="224"/>
      <c r="S480" s="224"/>
      <c r="T480" s="225"/>
      <c r="AT480" s="226" t="s">
        <v>197</v>
      </c>
      <c r="AU480" s="226" t="s">
        <v>84</v>
      </c>
      <c r="AV480" s="12" t="s">
        <v>84</v>
      </c>
      <c r="AW480" s="12" t="s">
        <v>37</v>
      </c>
      <c r="AX480" s="12" t="s">
        <v>74</v>
      </c>
      <c r="AY480" s="226" t="s">
        <v>186</v>
      </c>
    </row>
    <row r="481" spans="2:65" s="1" customFormat="1" ht="51" customHeight="1">
      <c r="B481" s="41"/>
      <c r="C481" s="249" t="s">
        <v>510</v>
      </c>
      <c r="D481" s="249" t="s">
        <v>301</v>
      </c>
      <c r="E481" s="250" t="s">
        <v>502</v>
      </c>
      <c r="F481" s="251" t="s">
        <v>503</v>
      </c>
      <c r="G481" s="252" t="s">
        <v>461</v>
      </c>
      <c r="H481" s="253">
        <v>2</v>
      </c>
      <c r="I481" s="254"/>
      <c r="J481" s="255">
        <f>ROUND(I481*H481,2)</f>
        <v>0</v>
      </c>
      <c r="K481" s="251" t="s">
        <v>30</v>
      </c>
      <c r="L481" s="256"/>
      <c r="M481" s="257" t="s">
        <v>30</v>
      </c>
      <c r="N481" s="258" t="s">
        <v>45</v>
      </c>
      <c r="O481" s="42"/>
      <c r="P481" s="210">
        <f>O481*H481</f>
        <v>0</v>
      </c>
      <c r="Q481" s="210">
        <v>3.0999999999999999E-3</v>
      </c>
      <c r="R481" s="210">
        <f>Q481*H481</f>
        <v>6.1999999999999998E-3</v>
      </c>
      <c r="S481" s="210">
        <v>0</v>
      </c>
      <c r="T481" s="211">
        <f>S481*H481</f>
        <v>0</v>
      </c>
      <c r="AR481" s="24" t="s">
        <v>236</v>
      </c>
      <c r="AT481" s="24" t="s">
        <v>301</v>
      </c>
      <c r="AU481" s="24" t="s">
        <v>84</v>
      </c>
      <c r="AY481" s="24" t="s">
        <v>186</v>
      </c>
      <c r="BE481" s="212">
        <f>IF(N481="základní",J481,0)</f>
        <v>0</v>
      </c>
      <c r="BF481" s="212">
        <f>IF(N481="snížená",J481,0)</f>
        <v>0</v>
      </c>
      <c r="BG481" s="212">
        <f>IF(N481="zákl. přenesená",J481,0)</f>
        <v>0</v>
      </c>
      <c r="BH481" s="212">
        <f>IF(N481="sníž. přenesená",J481,0)</f>
        <v>0</v>
      </c>
      <c r="BI481" s="212">
        <f>IF(N481="nulová",J481,0)</f>
        <v>0</v>
      </c>
      <c r="BJ481" s="24" t="s">
        <v>82</v>
      </c>
      <c r="BK481" s="212">
        <f>ROUND(I481*H481,2)</f>
        <v>0</v>
      </c>
      <c r="BL481" s="24" t="s">
        <v>193</v>
      </c>
      <c r="BM481" s="24" t="s">
        <v>2110</v>
      </c>
    </row>
    <row r="482" spans="2:65" s="1" customFormat="1" ht="40.5">
      <c r="B482" s="41"/>
      <c r="C482" s="63"/>
      <c r="D482" s="213" t="s">
        <v>195</v>
      </c>
      <c r="E482" s="63"/>
      <c r="F482" s="214" t="s">
        <v>503</v>
      </c>
      <c r="G482" s="63"/>
      <c r="H482" s="63"/>
      <c r="I482" s="172"/>
      <c r="J482" s="63"/>
      <c r="K482" s="63"/>
      <c r="L482" s="61"/>
      <c r="M482" s="215"/>
      <c r="N482" s="42"/>
      <c r="O482" s="42"/>
      <c r="P482" s="42"/>
      <c r="Q482" s="42"/>
      <c r="R482" s="42"/>
      <c r="S482" s="42"/>
      <c r="T482" s="78"/>
      <c r="AT482" s="24" t="s">
        <v>195</v>
      </c>
      <c r="AU482" s="24" t="s">
        <v>84</v>
      </c>
    </row>
    <row r="483" spans="2:65" s="13" customFormat="1" ht="13.5">
      <c r="B483" s="227"/>
      <c r="C483" s="228"/>
      <c r="D483" s="213" t="s">
        <v>197</v>
      </c>
      <c r="E483" s="229" t="s">
        <v>30</v>
      </c>
      <c r="F483" s="230" t="s">
        <v>2108</v>
      </c>
      <c r="G483" s="228"/>
      <c r="H483" s="229" t="s">
        <v>30</v>
      </c>
      <c r="I483" s="231"/>
      <c r="J483" s="228"/>
      <c r="K483" s="228"/>
      <c r="L483" s="232"/>
      <c r="M483" s="233"/>
      <c r="N483" s="234"/>
      <c r="O483" s="234"/>
      <c r="P483" s="234"/>
      <c r="Q483" s="234"/>
      <c r="R483" s="234"/>
      <c r="S483" s="234"/>
      <c r="T483" s="235"/>
      <c r="AT483" s="236" t="s">
        <v>197</v>
      </c>
      <c r="AU483" s="236" t="s">
        <v>84</v>
      </c>
      <c r="AV483" s="13" t="s">
        <v>82</v>
      </c>
      <c r="AW483" s="13" t="s">
        <v>37</v>
      </c>
      <c r="AX483" s="13" t="s">
        <v>74</v>
      </c>
      <c r="AY483" s="236" t="s">
        <v>186</v>
      </c>
    </row>
    <row r="484" spans="2:65" s="13" customFormat="1" ht="13.5">
      <c r="B484" s="227"/>
      <c r="C484" s="228"/>
      <c r="D484" s="213" t="s">
        <v>197</v>
      </c>
      <c r="E484" s="229" t="s">
        <v>30</v>
      </c>
      <c r="F484" s="230" t="s">
        <v>2109</v>
      </c>
      <c r="G484" s="228"/>
      <c r="H484" s="229" t="s">
        <v>30</v>
      </c>
      <c r="I484" s="231"/>
      <c r="J484" s="228"/>
      <c r="K484" s="228"/>
      <c r="L484" s="232"/>
      <c r="M484" s="233"/>
      <c r="N484" s="234"/>
      <c r="O484" s="234"/>
      <c r="P484" s="234"/>
      <c r="Q484" s="234"/>
      <c r="R484" s="234"/>
      <c r="S484" s="234"/>
      <c r="T484" s="235"/>
      <c r="AT484" s="236" t="s">
        <v>197</v>
      </c>
      <c r="AU484" s="236" t="s">
        <v>84</v>
      </c>
      <c r="AV484" s="13" t="s">
        <v>82</v>
      </c>
      <c r="AW484" s="13" t="s">
        <v>37</v>
      </c>
      <c r="AX484" s="13" t="s">
        <v>74</v>
      </c>
      <c r="AY484" s="236" t="s">
        <v>186</v>
      </c>
    </row>
    <row r="485" spans="2:65" s="12" customFormat="1" ht="13.5">
      <c r="B485" s="216"/>
      <c r="C485" s="217"/>
      <c r="D485" s="213" t="s">
        <v>197</v>
      </c>
      <c r="E485" s="218" t="s">
        <v>30</v>
      </c>
      <c r="F485" s="219" t="s">
        <v>84</v>
      </c>
      <c r="G485" s="217"/>
      <c r="H485" s="220">
        <v>2</v>
      </c>
      <c r="I485" s="221"/>
      <c r="J485" s="217"/>
      <c r="K485" s="217"/>
      <c r="L485" s="222"/>
      <c r="M485" s="223"/>
      <c r="N485" s="224"/>
      <c r="O485" s="224"/>
      <c r="P485" s="224"/>
      <c r="Q485" s="224"/>
      <c r="R485" s="224"/>
      <c r="S485" s="224"/>
      <c r="T485" s="225"/>
      <c r="AT485" s="226" t="s">
        <v>197</v>
      </c>
      <c r="AU485" s="226" t="s">
        <v>84</v>
      </c>
      <c r="AV485" s="12" t="s">
        <v>84</v>
      </c>
      <c r="AW485" s="12" t="s">
        <v>37</v>
      </c>
      <c r="AX485" s="12" t="s">
        <v>74</v>
      </c>
      <c r="AY485" s="226" t="s">
        <v>186</v>
      </c>
    </row>
    <row r="486" spans="2:65" s="1" customFormat="1" ht="16.5" customHeight="1">
      <c r="B486" s="41"/>
      <c r="C486" s="201" t="s">
        <v>514</v>
      </c>
      <c r="D486" s="201" t="s">
        <v>188</v>
      </c>
      <c r="E486" s="202" t="s">
        <v>506</v>
      </c>
      <c r="F486" s="203" t="s">
        <v>507</v>
      </c>
      <c r="G486" s="204" t="s">
        <v>461</v>
      </c>
      <c r="H486" s="205">
        <v>2</v>
      </c>
      <c r="I486" s="206"/>
      <c r="J486" s="207">
        <f>ROUND(I486*H486,2)</f>
        <v>0</v>
      </c>
      <c r="K486" s="203" t="s">
        <v>192</v>
      </c>
      <c r="L486" s="61"/>
      <c r="M486" s="208" t="s">
        <v>30</v>
      </c>
      <c r="N486" s="209" t="s">
        <v>45</v>
      </c>
      <c r="O486" s="42"/>
      <c r="P486" s="210">
        <f>O486*H486</f>
        <v>0</v>
      </c>
      <c r="Q486" s="210">
        <v>0.10940999999999999</v>
      </c>
      <c r="R486" s="210">
        <f>Q486*H486</f>
        <v>0.21881999999999999</v>
      </c>
      <c r="S486" s="210">
        <v>0</v>
      </c>
      <c r="T486" s="211">
        <f>S486*H486</f>
        <v>0</v>
      </c>
      <c r="AR486" s="24" t="s">
        <v>193</v>
      </c>
      <c r="AT486" s="24" t="s">
        <v>188</v>
      </c>
      <c r="AU486" s="24" t="s">
        <v>84</v>
      </c>
      <c r="AY486" s="24" t="s">
        <v>186</v>
      </c>
      <c r="BE486" s="212">
        <f>IF(N486="základní",J486,0)</f>
        <v>0</v>
      </c>
      <c r="BF486" s="212">
        <f>IF(N486="snížená",J486,0)</f>
        <v>0</v>
      </c>
      <c r="BG486" s="212">
        <f>IF(N486="zákl. přenesená",J486,0)</f>
        <v>0</v>
      </c>
      <c r="BH486" s="212">
        <f>IF(N486="sníž. přenesená",J486,0)</f>
        <v>0</v>
      </c>
      <c r="BI486" s="212">
        <f>IF(N486="nulová",J486,0)</f>
        <v>0</v>
      </c>
      <c r="BJ486" s="24" t="s">
        <v>82</v>
      </c>
      <c r="BK486" s="212">
        <f>ROUND(I486*H486,2)</f>
        <v>0</v>
      </c>
      <c r="BL486" s="24" t="s">
        <v>193</v>
      </c>
      <c r="BM486" s="24" t="s">
        <v>2111</v>
      </c>
    </row>
    <row r="487" spans="2:65" s="1" customFormat="1" ht="13.5">
      <c r="B487" s="41"/>
      <c r="C487" s="63"/>
      <c r="D487" s="213" t="s">
        <v>195</v>
      </c>
      <c r="E487" s="63"/>
      <c r="F487" s="214" t="s">
        <v>509</v>
      </c>
      <c r="G487" s="63"/>
      <c r="H487" s="63"/>
      <c r="I487" s="172"/>
      <c r="J487" s="63"/>
      <c r="K487" s="63"/>
      <c r="L487" s="61"/>
      <c r="M487" s="215"/>
      <c r="N487" s="42"/>
      <c r="O487" s="42"/>
      <c r="P487" s="42"/>
      <c r="Q487" s="42"/>
      <c r="R487" s="42"/>
      <c r="S487" s="42"/>
      <c r="T487" s="78"/>
      <c r="AT487" s="24" t="s">
        <v>195</v>
      </c>
      <c r="AU487" s="24" t="s">
        <v>84</v>
      </c>
    </row>
    <row r="488" spans="2:65" s="13" customFormat="1" ht="13.5">
      <c r="B488" s="227"/>
      <c r="C488" s="228"/>
      <c r="D488" s="213" t="s">
        <v>197</v>
      </c>
      <c r="E488" s="229" t="s">
        <v>30</v>
      </c>
      <c r="F488" s="230" t="s">
        <v>2108</v>
      </c>
      <c r="G488" s="228"/>
      <c r="H488" s="229" t="s">
        <v>30</v>
      </c>
      <c r="I488" s="231"/>
      <c r="J488" s="228"/>
      <c r="K488" s="228"/>
      <c r="L488" s="232"/>
      <c r="M488" s="233"/>
      <c r="N488" s="234"/>
      <c r="O488" s="234"/>
      <c r="P488" s="234"/>
      <c r="Q488" s="234"/>
      <c r="R488" s="234"/>
      <c r="S488" s="234"/>
      <c r="T488" s="235"/>
      <c r="AT488" s="236" t="s">
        <v>197</v>
      </c>
      <c r="AU488" s="236" t="s">
        <v>84</v>
      </c>
      <c r="AV488" s="13" t="s">
        <v>82</v>
      </c>
      <c r="AW488" s="13" t="s">
        <v>37</v>
      </c>
      <c r="AX488" s="13" t="s">
        <v>74</v>
      </c>
      <c r="AY488" s="236" t="s">
        <v>186</v>
      </c>
    </row>
    <row r="489" spans="2:65" s="13" customFormat="1" ht="13.5">
      <c r="B489" s="227"/>
      <c r="C489" s="228"/>
      <c r="D489" s="213" t="s">
        <v>197</v>
      </c>
      <c r="E489" s="229" t="s">
        <v>30</v>
      </c>
      <c r="F489" s="230" t="s">
        <v>2109</v>
      </c>
      <c r="G489" s="228"/>
      <c r="H489" s="229" t="s">
        <v>30</v>
      </c>
      <c r="I489" s="231"/>
      <c r="J489" s="228"/>
      <c r="K489" s="228"/>
      <c r="L489" s="232"/>
      <c r="M489" s="233"/>
      <c r="N489" s="234"/>
      <c r="O489" s="234"/>
      <c r="P489" s="234"/>
      <c r="Q489" s="234"/>
      <c r="R489" s="234"/>
      <c r="S489" s="234"/>
      <c r="T489" s="235"/>
      <c r="AT489" s="236" t="s">
        <v>197</v>
      </c>
      <c r="AU489" s="236" t="s">
        <v>84</v>
      </c>
      <c r="AV489" s="13" t="s">
        <v>82</v>
      </c>
      <c r="AW489" s="13" t="s">
        <v>37</v>
      </c>
      <c r="AX489" s="13" t="s">
        <v>74</v>
      </c>
      <c r="AY489" s="236" t="s">
        <v>186</v>
      </c>
    </row>
    <row r="490" spans="2:65" s="12" customFormat="1" ht="13.5">
      <c r="B490" s="216"/>
      <c r="C490" s="217"/>
      <c r="D490" s="213" t="s">
        <v>197</v>
      </c>
      <c r="E490" s="218" t="s">
        <v>30</v>
      </c>
      <c r="F490" s="219" t="s">
        <v>84</v>
      </c>
      <c r="G490" s="217"/>
      <c r="H490" s="220">
        <v>2</v>
      </c>
      <c r="I490" s="221"/>
      <c r="J490" s="217"/>
      <c r="K490" s="217"/>
      <c r="L490" s="222"/>
      <c r="M490" s="223"/>
      <c r="N490" s="224"/>
      <c r="O490" s="224"/>
      <c r="P490" s="224"/>
      <c r="Q490" s="224"/>
      <c r="R490" s="224"/>
      <c r="S490" s="224"/>
      <c r="T490" s="225"/>
      <c r="AT490" s="226" t="s">
        <v>197</v>
      </c>
      <c r="AU490" s="226" t="s">
        <v>84</v>
      </c>
      <c r="AV490" s="12" t="s">
        <v>84</v>
      </c>
      <c r="AW490" s="12" t="s">
        <v>37</v>
      </c>
      <c r="AX490" s="12" t="s">
        <v>74</v>
      </c>
      <c r="AY490" s="226" t="s">
        <v>186</v>
      </c>
    </row>
    <row r="491" spans="2:65" s="1" customFormat="1" ht="16.5" customHeight="1">
      <c r="B491" s="41"/>
      <c r="C491" s="249" t="s">
        <v>522</v>
      </c>
      <c r="D491" s="249" t="s">
        <v>301</v>
      </c>
      <c r="E491" s="250" t="s">
        <v>511</v>
      </c>
      <c r="F491" s="251" t="s">
        <v>512</v>
      </c>
      <c r="G491" s="252" t="s">
        <v>461</v>
      </c>
      <c r="H491" s="253">
        <v>2</v>
      </c>
      <c r="I491" s="254"/>
      <c r="J491" s="255">
        <f>ROUND(I491*H491,2)</f>
        <v>0</v>
      </c>
      <c r="K491" s="251" t="s">
        <v>192</v>
      </c>
      <c r="L491" s="256"/>
      <c r="M491" s="257" t="s">
        <v>30</v>
      </c>
      <c r="N491" s="258" t="s">
        <v>45</v>
      </c>
      <c r="O491" s="42"/>
      <c r="P491" s="210">
        <f>O491*H491</f>
        <v>0</v>
      </c>
      <c r="Q491" s="210">
        <v>6.4999999999999997E-3</v>
      </c>
      <c r="R491" s="210">
        <f>Q491*H491</f>
        <v>1.2999999999999999E-2</v>
      </c>
      <c r="S491" s="210">
        <v>0</v>
      </c>
      <c r="T491" s="211">
        <f>S491*H491</f>
        <v>0</v>
      </c>
      <c r="AR491" s="24" t="s">
        <v>236</v>
      </c>
      <c r="AT491" s="24" t="s">
        <v>301</v>
      </c>
      <c r="AU491" s="24" t="s">
        <v>84</v>
      </c>
      <c r="AY491" s="24" t="s">
        <v>186</v>
      </c>
      <c r="BE491" s="212">
        <f>IF(N491="základní",J491,0)</f>
        <v>0</v>
      </c>
      <c r="BF491" s="212">
        <f>IF(N491="snížená",J491,0)</f>
        <v>0</v>
      </c>
      <c r="BG491" s="212">
        <f>IF(N491="zákl. přenesená",J491,0)</f>
        <v>0</v>
      </c>
      <c r="BH491" s="212">
        <f>IF(N491="sníž. přenesená",J491,0)</f>
        <v>0</v>
      </c>
      <c r="BI491" s="212">
        <f>IF(N491="nulová",J491,0)</f>
        <v>0</v>
      </c>
      <c r="BJ491" s="24" t="s">
        <v>82</v>
      </c>
      <c r="BK491" s="212">
        <f>ROUND(I491*H491,2)</f>
        <v>0</v>
      </c>
      <c r="BL491" s="24" t="s">
        <v>193</v>
      </c>
      <c r="BM491" s="24" t="s">
        <v>2112</v>
      </c>
    </row>
    <row r="492" spans="2:65" s="1" customFormat="1" ht="13.5">
      <c r="B492" s="41"/>
      <c r="C492" s="63"/>
      <c r="D492" s="213" t="s">
        <v>195</v>
      </c>
      <c r="E492" s="63"/>
      <c r="F492" s="214" t="s">
        <v>512</v>
      </c>
      <c r="G492" s="63"/>
      <c r="H492" s="63"/>
      <c r="I492" s="172"/>
      <c r="J492" s="63"/>
      <c r="K492" s="63"/>
      <c r="L492" s="61"/>
      <c r="M492" s="215"/>
      <c r="N492" s="42"/>
      <c r="O492" s="42"/>
      <c r="P492" s="42"/>
      <c r="Q492" s="42"/>
      <c r="R492" s="42"/>
      <c r="S492" s="42"/>
      <c r="T492" s="78"/>
      <c r="AT492" s="24" t="s">
        <v>195</v>
      </c>
      <c r="AU492" s="24" t="s">
        <v>84</v>
      </c>
    </row>
    <row r="493" spans="2:65" s="13" customFormat="1" ht="13.5">
      <c r="B493" s="227"/>
      <c r="C493" s="228"/>
      <c r="D493" s="213" t="s">
        <v>197</v>
      </c>
      <c r="E493" s="229" t="s">
        <v>30</v>
      </c>
      <c r="F493" s="230" t="s">
        <v>2108</v>
      </c>
      <c r="G493" s="228"/>
      <c r="H493" s="229" t="s">
        <v>30</v>
      </c>
      <c r="I493" s="231"/>
      <c r="J493" s="228"/>
      <c r="K493" s="228"/>
      <c r="L493" s="232"/>
      <c r="M493" s="233"/>
      <c r="N493" s="234"/>
      <c r="O493" s="234"/>
      <c r="P493" s="234"/>
      <c r="Q493" s="234"/>
      <c r="R493" s="234"/>
      <c r="S493" s="234"/>
      <c r="T493" s="235"/>
      <c r="AT493" s="236" t="s">
        <v>197</v>
      </c>
      <c r="AU493" s="236" t="s">
        <v>84</v>
      </c>
      <c r="AV493" s="13" t="s">
        <v>82</v>
      </c>
      <c r="AW493" s="13" t="s">
        <v>37</v>
      </c>
      <c r="AX493" s="13" t="s">
        <v>74</v>
      </c>
      <c r="AY493" s="236" t="s">
        <v>186</v>
      </c>
    </row>
    <row r="494" spans="2:65" s="13" customFormat="1" ht="13.5">
      <c r="B494" s="227"/>
      <c r="C494" s="228"/>
      <c r="D494" s="213" t="s">
        <v>197</v>
      </c>
      <c r="E494" s="229" t="s">
        <v>30</v>
      </c>
      <c r="F494" s="230" t="s">
        <v>2109</v>
      </c>
      <c r="G494" s="228"/>
      <c r="H494" s="229" t="s">
        <v>30</v>
      </c>
      <c r="I494" s="231"/>
      <c r="J494" s="228"/>
      <c r="K494" s="228"/>
      <c r="L494" s="232"/>
      <c r="M494" s="233"/>
      <c r="N494" s="234"/>
      <c r="O494" s="234"/>
      <c r="P494" s="234"/>
      <c r="Q494" s="234"/>
      <c r="R494" s="234"/>
      <c r="S494" s="234"/>
      <c r="T494" s="235"/>
      <c r="AT494" s="236" t="s">
        <v>197</v>
      </c>
      <c r="AU494" s="236" t="s">
        <v>84</v>
      </c>
      <c r="AV494" s="13" t="s">
        <v>82</v>
      </c>
      <c r="AW494" s="13" t="s">
        <v>37</v>
      </c>
      <c r="AX494" s="13" t="s">
        <v>74</v>
      </c>
      <c r="AY494" s="236" t="s">
        <v>186</v>
      </c>
    </row>
    <row r="495" spans="2:65" s="12" customFormat="1" ht="13.5">
      <c r="B495" s="216"/>
      <c r="C495" s="217"/>
      <c r="D495" s="213" t="s">
        <v>197</v>
      </c>
      <c r="E495" s="218" t="s">
        <v>30</v>
      </c>
      <c r="F495" s="219" t="s">
        <v>84</v>
      </c>
      <c r="G495" s="217"/>
      <c r="H495" s="220">
        <v>2</v>
      </c>
      <c r="I495" s="221"/>
      <c r="J495" s="217"/>
      <c r="K495" s="217"/>
      <c r="L495" s="222"/>
      <c r="M495" s="223"/>
      <c r="N495" s="224"/>
      <c r="O495" s="224"/>
      <c r="P495" s="224"/>
      <c r="Q495" s="224"/>
      <c r="R495" s="224"/>
      <c r="S495" s="224"/>
      <c r="T495" s="225"/>
      <c r="AT495" s="226" t="s">
        <v>197</v>
      </c>
      <c r="AU495" s="226" t="s">
        <v>84</v>
      </c>
      <c r="AV495" s="12" t="s">
        <v>84</v>
      </c>
      <c r="AW495" s="12" t="s">
        <v>37</v>
      </c>
      <c r="AX495" s="12" t="s">
        <v>74</v>
      </c>
      <c r="AY495" s="226" t="s">
        <v>186</v>
      </c>
    </row>
    <row r="496" spans="2:65" s="1" customFormat="1" ht="25.5" customHeight="1">
      <c r="B496" s="41"/>
      <c r="C496" s="201" t="s">
        <v>528</v>
      </c>
      <c r="D496" s="201" t="s">
        <v>188</v>
      </c>
      <c r="E496" s="202" t="s">
        <v>2113</v>
      </c>
      <c r="F496" s="203" t="s">
        <v>2114</v>
      </c>
      <c r="G496" s="204" t="s">
        <v>206</v>
      </c>
      <c r="H496" s="205">
        <v>96</v>
      </c>
      <c r="I496" s="206"/>
      <c r="J496" s="207">
        <f>ROUND(I496*H496,2)</f>
        <v>0</v>
      </c>
      <c r="K496" s="203" t="s">
        <v>192</v>
      </c>
      <c r="L496" s="61"/>
      <c r="M496" s="208" t="s">
        <v>30</v>
      </c>
      <c r="N496" s="209" t="s">
        <v>45</v>
      </c>
      <c r="O496" s="42"/>
      <c r="P496" s="210">
        <f>O496*H496</f>
        <v>0</v>
      </c>
      <c r="Q496" s="210">
        <v>1.1E-4</v>
      </c>
      <c r="R496" s="210">
        <f>Q496*H496</f>
        <v>1.056E-2</v>
      </c>
      <c r="S496" s="210">
        <v>0</v>
      </c>
      <c r="T496" s="211">
        <f>S496*H496</f>
        <v>0</v>
      </c>
      <c r="AR496" s="24" t="s">
        <v>193</v>
      </c>
      <c r="AT496" s="24" t="s">
        <v>188</v>
      </c>
      <c r="AU496" s="24" t="s">
        <v>84</v>
      </c>
      <c r="AY496" s="24" t="s">
        <v>186</v>
      </c>
      <c r="BE496" s="212">
        <f>IF(N496="základní",J496,0)</f>
        <v>0</v>
      </c>
      <c r="BF496" s="212">
        <f>IF(N496="snížená",J496,0)</f>
        <v>0</v>
      </c>
      <c r="BG496" s="212">
        <f>IF(N496="zákl. přenesená",J496,0)</f>
        <v>0</v>
      </c>
      <c r="BH496" s="212">
        <f>IF(N496="sníž. přenesená",J496,0)</f>
        <v>0</v>
      </c>
      <c r="BI496" s="212">
        <f>IF(N496="nulová",J496,0)</f>
        <v>0</v>
      </c>
      <c r="BJ496" s="24" t="s">
        <v>82</v>
      </c>
      <c r="BK496" s="212">
        <f>ROUND(I496*H496,2)</f>
        <v>0</v>
      </c>
      <c r="BL496" s="24" t="s">
        <v>193</v>
      </c>
      <c r="BM496" s="24" t="s">
        <v>2115</v>
      </c>
    </row>
    <row r="497" spans="2:65" s="1" customFormat="1" ht="27">
      <c r="B497" s="41"/>
      <c r="C497" s="63"/>
      <c r="D497" s="213" t="s">
        <v>195</v>
      </c>
      <c r="E497" s="63"/>
      <c r="F497" s="214" t="s">
        <v>2116</v>
      </c>
      <c r="G497" s="63"/>
      <c r="H497" s="63"/>
      <c r="I497" s="172"/>
      <c r="J497" s="63"/>
      <c r="K497" s="63"/>
      <c r="L497" s="61"/>
      <c r="M497" s="215"/>
      <c r="N497" s="42"/>
      <c r="O497" s="42"/>
      <c r="P497" s="42"/>
      <c r="Q497" s="42"/>
      <c r="R497" s="42"/>
      <c r="S497" s="42"/>
      <c r="T497" s="78"/>
      <c r="AT497" s="24" t="s">
        <v>195</v>
      </c>
      <c r="AU497" s="24" t="s">
        <v>84</v>
      </c>
    </row>
    <row r="498" spans="2:65" s="13" customFormat="1" ht="13.5">
      <c r="B498" s="227"/>
      <c r="C498" s="228"/>
      <c r="D498" s="213" t="s">
        <v>197</v>
      </c>
      <c r="E498" s="229" t="s">
        <v>30</v>
      </c>
      <c r="F498" s="230" t="s">
        <v>519</v>
      </c>
      <c r="G498" s="228"/>
      <c r="H498" s="229" t="s">
        <v>30</v>
      </c>
      <c r="I498" s="231"/>
      <c r="J498" s="228"/>
      <c r="K498" s="228"/>
      <c r="L498" s="232"/>
      <c r="M498" s="233"/>
      <c r="N498" s="234"/>
      <c r="O498" s="234"/>
      <c r="P498" s="234"/>
      <c r="Q498" s="234"/>
      <c r="R498" s="234"/>
      <c r="S498" s="234"/>
      <c r="T498" s="235"/>
      <c r="AT498" s="236" t="s">
        <v>197</v>
      </c>
      <c r="AU498" s="236" t="s">
        <v>84</v>
      </c>
      <c r="AV498" s="13" t="s">
        <v>82</v>
      </c>
      <c r="AW498" s="13" t="s">
        <v>37</v>
      </c>
      <c r="AX498" s="13" t="s">
        <v>74</v>
      </c>
      <c r="AY498" s="236" t="s">
        <v>186</v>
      </c>
    </row>
    <row r="499" spans="2:65" s="13" customFormat="1" ht="13.5">
      <c r="B499" s="227"/>
      <c r="C499" s="228"/>
      <c r="D499" s="213" t="s">
        <v>197</v>
      </c>
      <c r="E499" s="229" t="s">
        <v>30</v>
      </c>
      <c r="F499" s="230" t="s">
        <v>2108</v>
      </c>
      <c r="G499" s="228"/>
      <c r="H499" s="229" t="s">
        <v>30</v>
      </c>
      <c r="I499" s="231"/>
      <c r="J499" s="228"/>
      <c r="K499" s="228"/>
      <c r="L499" s="232"/>
      <c r="M499" s="233"/>
      <c r="N499" s="234"/>
      <c r="O499" s="234"/>
      <c r="P499" s="234"/>
      <c r="Q499" s="234"/>
      <c r="R499" s="234"/>
      <c r="S499" s="234"/>
      <c r="T499" s="235"/>
      <c r="AT499" s="236" t="s">
        <v>197</v>
      </c>
      <c r="AU499" s="236" t="s">
        <v>84</v>
      </c>
      <c r="AV499" s="13" t="s">
        <v>82</v>
      </c>
      <c r="AW499" s="13" t="s">
        <v>37</v>
      </c>
      <c r="AX499" s="13" t="s">
        <v>74</v>
      </c>
      <c r="AY499" s="236" t="s">
        <v>186</v>
      </c>
    </row>
    <row r="500" spans="2:65" s="13" customFormat="1" ht="13.5">
      <c r="B500" s="227"/>
      <c r="C500" s="228"/>
      <c r="D500" s="213" t="s">
        <v>197</v>
      </c>
      <c r="E500" s="229" t="s">
        <v>30</v>
      </c>
      <c r="F500" s="230" t="s">
        <v>2117</v>
      </c>
      <c r="G500" s="228"/>
      <c r="H500" s="229" t="s">
        <v>30</v>
      </c>
      <c r="I500" s="231"/>
      <c r="J500" s="228"/>
      <c r="K500" s="228"/>
      <c r="L500" s="232"/>
      <c r="M500" s="233"/>
      <c r="N500" s="234"/>
      <c r="O500" s="234"/>
      <c r="P500" s="234"/>
      <c r="Q500" s="234"/>
      <c r="R500" s="234"/>
      <c r="S500" s="234"/>
      <c r="T500" s="235"/>
      <c r="AT500" s="236" t="s">
        <v>197</v>
      </c>
      <c r="AU500" s="236" t="s">
        <v>84</v>
      </c>
      <c r="AV500" s="13" t="s">
        <v>82</v>
      </c>
      <c r="AW500" s="13" t="s">
        <v>37</v>
      </c>
      <c r="AX500" s="13" t="s">
        <v>74</v>
      </c>
      <c r="AY500" s="236" t="s">
        <v>186</v>
      </c>
    </row>
    <row r="501" spans="2:65" s="12" customFormat="1" ht="13.5">
      <c r="B501" s="216"/>
      <c r="C501" s="217"/>
      <c r="D501" s="213" t="s">
        <v>197</v>
      </c>
      <c r="E501" s="218" t="s">
        <v>30</v>
      </c>
      <c r="F501" s="219" t="s">
        <v>1271</v>
      </c>
      <c r="G501" s="217"/>
      <c r="H501" s="220">
        <v>96</v>
      </c>
      <c r="I501" s="221"/>
      <c r="J501" s="217"/>
      <c r="K501" s="217"/>
      <c r="L501" s="222"/>
      <c r="M501" s="223"/>
      <c r="N501" s="224"/>
      <c r="O501" s="224"/>
      <c r="P501" s="224"/>
      <c r="Q501" s="224"/>
      <c r="R501" s="224"/>
      <c r="S501" s="224"/>
      <c r="T501" s="225"/>
      <c r="AT501" s="226" t="s">
        <v>197</v>
      </c>
      <c r="AU501" s="226" t="s">
        <v>84</v>
      </c>
      <c r="AV501" s="12" t="s">
        <v>84</v>
      </c>
      <c r="AW501" s="12" t="s">
        <v>37</v>
      </c>
      <c r="AX501" s="12" t="s">
        <v>74</v>
      </c>
      <c r="AY501" s="226" t="s">
        <v>186</v>
      </c>
    </row>
    <row r="502" spans="2:65" s="14" customFormat="1" ht="13.5">
      <c r="B502" s="237"/>
      <c r="C502" s="238"/>
      <c r="D502" s="213" t="s">
        <v>197</v>
      </c>
      <c r="E502" s="239" t="s">
        <v>30</v>
      </c>
      <c r="F502" s="240" t="s">
        <v>235</v>
      </c>
      <c r="G502" s="238"/>
      <c r="H502" s="241">
        <v>96</v>
      </c>
      <c r="I502" s="242"/>
      <c r="J502" s="238"/>
      <c r="K502" s="238"/>
      <c r="L502" s="243"/>
      <c r="M502" s="244"/>
      <c r="N502" s="245"/>
      <c r="O502" s="245"/>
      <c r="P502" s="245"/>
      <c r="Q502" s="245"/>
      <c r="R502" s="245"/>
      <c r="S502" s="245"/>
      <c r="T502" s="246"/>
      <c r="AT502" s="247" t="s">
        <v>197</v>
      </c>
      <c r="AU502" s="247" t="s">
        <v>84</v>
      </c>
      <c r="AV502" s="14" t="s">
        <v>193</v>
      </c>
      <c r="AW502" s="14" t="s">
        <v>6</v>
      </c>
      <c r="AX502" s="14" t="s">
        <v>82</v>
      </c>
      <c r="AY502" s="247" t="s">
        <v>186</v>
      </c>
    </row>
    <row r="503" spans="2:65" s="1" customFormat="1" ht="25.5" customHeight="1">
      <c r="B503" s="41"/>
      <c r="C503" s="201" t="s">
        <v>533</v>
      </c>
      <c r="D503" s="201" t="s">
        <v>188</v>
      </c>
      <c r="E503" s="202" t="s">
        <v>2118</v>
      </c>
      <c r="F503" s="203" t="s">
        <v>2119</v>
      </c>
      <c r="G503" s="204" t="s">
        <v>206</v>
      </c>
      <c r="H503" s="205">
        <v>96</v>
      </c>
      <c r="I503" s="206"/>
      <c r="J503" s="207">
        <f>ROUND(I503*H503,2)</f>
        <v>0</v>
      </c>
      <c r="K503" s="203" t="s">
        <v>192</v>
      </c>
      <c r="L503" s="61"/>
      <c r="M503" s="208" t="s">
        <v>30</v>
      </c>
      <c r="N503" s="209" t="s">
        <v>45</v>
      </c>
      <c r="O503" s="42"/>
      <c r="P503" s="210">
        <f>O503*H503</f>
        <v>0</v>
      </c>
      <c r="Q503" s="210">
        <v>3.3E-4</v>
      </c>
      <c r="R503" s="210">
        <f>Q503*H503</f>
        <v>3.168E-2</v>
      </c>
      <c r="S503" s="210">
        <v>0</v>
      </c>
      <c r="T503" s="211">
        <f>S503*H503</f>
        <v>0</v>
      </c>
      <c r="AR503" s="24" t="s">
        <v>193</v>
      </c>
      <c r="AT503" s="24" t="s">
        <v>188</v>
      </c>
      <c r="AU503" s="24" t="s">
        <v>84</v>
      </c>
      <c r="AY503" s="24" t="s">
        <v>186</v>
      </c>
      <c r="BE503" s="212">
        <f>IF(N503="základní",J503,0)</f>
        <v>0</v>
      </c>
      <c r="BF503" s="212">
        <f>IF(N503="snížená",J503,0)</f>
        <v>0</v>
      </c>
      <c r="BG503" s="212">
        <f>IF(N503="zákl. přenesená",J503,0)</f>
        <v>0</v>
      </c>
      <c r="BH503" s="212">
        <f>IF(N503="sníž. přenesená",J503,0)</f>
        <v>0</v>
      </c>
      <c r="BI503" s="212">
        <f>IF(N503="nulová",J503,0)</f>
        <v>0</v>
      </c>
      <c r="BJ503" s="24" t="s">
        <v>82</v>
      </c>
      <c r="BK503" s="212">
        <f>ROUND(I503*H503,2)</f>
        <v>0</v>
      </c>
      <c r="BL503" s="24" t="s">
        <v>193</v>
      </c>
      <c r="BM503" s="24" t="s">
        <v>2120</v>
      </c>
    </row>
    <row r="504" spans="2:65" s="1" customFormat="1" ht="27">
      <c r="B504" s="41"/>
      <c r="C504" s="63"/>
      <c r="D504" s="213" t="s">
        <v>195</v>
      </c>
      <c r="E504" s="63"/>
      <c r="F504" s="214" t="s">
        <v>2121</v>
      </c>
      <c r="G504" s="63"/>
      <c r="H504" s="63"/>
      <c r="I504" s="172"/>
      <c r="J504" s="63"/>
      <c r="K504" s="63"/>
      <c r="L504" s="61"/>
      <c r="M504" s="215"/>
      <c r="N504" s="42"/>
      <c r="O504" s="42"/>
      <c r="P504" s="42"/>
      <c r="Q504" s="42"/>
      <c r="R504" s="42"/>
      <c r="S504" s="42"/>
      <c r="T504" s="78"/>
      <c r="AT504" s="24" t="s">
        <v>195</v>
      </c>
      <c r="AU504" s="24" t="s">
        <v>84</v>
      </c>
    </row>
    <row r="505" spans="2:65" s="13" customFormat="1" ht="13.5">
      <c r="B505" s="227"/>
      <c r="C505" s="228"/>
      <c r="D505" s="213" t="s">
        <v>197</v>
      </c>
      <c r="E505" s="229" t="s">
        <v>30</v>
      </c>
      <c r="F505" s="230" t="s">
        <v>527</v>
      </c>
      <c r="G505" s="228"/>
      <c r="H505" s="229" t="s">
        <v>30</v>
      </c>
      <c r="I505" s="231"/>
      <c r="J505" s="228"/>
      <c r="K505" s="228"/>
      <c r="L505" s="232"/>
      <c r="M505" s="233"/>
      <c r="N505" s="234"/>
      <c r="O505" s="234"/>
      <c r="P505" s="234"/>
      <c r="Q505" s="234"/>
      <c r="R505" s="234"/>
      <c r="S505" s="234"/>
      <c r="T505" s="235"/>
      <c r="AT505" s="236" t="s">
        <v>197</v>
      </c>
      <c r="AU505" s="236" t="s">
        <v>84</v>
      </c>
      <c r="AV505" s="13" t="s">
        <v>82</v>
      </c>
      <c r="AW505" s="13" t="s">
        <v>37</v>
      </c>
      <c r="AX505" s="13" t="s">
        <v>74</v>
      </c>
      <c r="AY505" s="236" t="s">
        <v>186</v>
      </c>
    </row>
    <row r="506" spans="2:65" s="13" customFormat="1" ht="13.5">
      <c r="B506" s="227"/>
      <c r="C506" s="228"/>
      <c r="D506" s="213" t="s">
        <v>197</v>
      </c>
      <c r="E506" s="229" t="s">
        <v>30</v>
      </c>
      <c r="F506" s="230" t="s">
        <v>2108</v>
      </c>
      <c r="G506" s="228"/>
      <c r="H506" s="229" t="s">
        <v>30</v>
      </c>
      <c r="I506" s="231"/>
      <c r="J506" s="228"/>
      <c r="K506" s="228"/>
      <c r="L506" s="232"/>
      <c r="M506" s="233"/>
      <c r="N506" s="234"/>
      <c r="O506" s="234"/>
      <c r="P506" s="234"/>
      <c r="Q506" s="234"/>
      <c r="R506" s="234"/>
      <c r="S506" s="234"/>
      <c r="T506" s="235"/>
      <c r="AT506" s="236" t="s">
        <v>197</v>
      </c>
      <c r="AU506" s="236" t="s">
        <v>84</v>
      </c>
      <c r="AV506" s="13" t="s">
        <v>82</v>
      </c>
      <c r="AW506" s="13" t="s">
        <v>37</v>
      </c>
      <c r="AX506" s="13" t="s">
        <v>74</v>
      </c>
      <c r="AY506" s="236" t="s">
        <v>186</v>
      </c>
    </row>
    <row r="507" spans="2:65" s="13" customFormat="1" ht="13.5">
      <c r="B507" s="227"/>
      <c r="C507" s="228"/>
      <c r="D507" s="213" t="s">
        <v>197</v>
      </c>
      <c r="E507" s="229" t="s">
        <v>30</v>
      </c>
      <c r="F507" s="230" t="s">
        <v>2117</v>
      </c>
      <c r="G507" s="228"/>
      <c r="H507" s="229" t="s">
        <v>30</v>
      </c>
      <c r="I507" s="231"/>
      <c r="J507" s="228"/>
      <c r="K507" s="228"/>
      <c r="L507" s="232"/>
      <c r="M507" s="233"/>
      <c r="N507" s="234"/>
      <c r="O507" s="234"/>
      <c r="P507" s="234"/>
      <c r="Q507" s="234"/>
      <c r="R507" s="234"/>
      <c r="S507" s="234"/>
      <c r="T507" s="235"/>
      <c r="AT507" s="236" t="s">
        <v>197</v>
      </c>
      <c r="AU507" s="236" t="s">
        <v>84</v>
      </c>
      <c r="AV507" s="13" t="s">
        <v>82</v>
      </c>
      <c r="AW507" s="13" t="s">
        <v>37</v>
      </c>
      <c r="AX507" s="13" t="s">
        <v>74</v>
      </c>
      <c r="AY507" s="236" t="s">
        <v>186</v>
      </c>
    </row>
    <row r="508" spans="2:65" s="12" customFormat="1" ht="13.5">
      <c r="B508" s="216"/>
      <c r="C508" s="217"/>
      <c r="D508" s="213" t="s">
        <v>197</v>
      </c>
      <c r="E508" s="218" t="s">
        <v>30</v>
      </c>
      <c r="F508" s="219" t="s">
        <v>1271</v>
      </c>
      <c r="G508" s="217"/>
      <c r="H508" s="220">
        <v>96</v>
      </c>
      <c r="I508" s="221"/>
      <c r="J508" s="217"/>
      <c r="K508" s="217"/>
      <c r="L508" s="222"/>
      <c r="M508" s="223"/>
      <c r="N508" s="224"/>
      <c r="O508" s="224"/>
      <c r="P508" s="224"/>
      <c r="Q508" s="224"/>
      <c r="R508" s="224"/>
      <c r="S508" s="224"/>
      <c r="T508" s="225"/>
      <c r="AT508" s="226" t="s">
        <v>197</v>
      </c>
      <c r="AU508" s="226" t="s">
        <v>84</v>
      </c>
      <c r="AV508" s="12" t="s">
        <v>84</v>
      </c>
      <c r="AW508" s="12" t="s">
        <v>37</v>
      </c>
      <c r="AX508" s="12" t="s">
        <v>74</v>
      </c>
      <c r="AY508" s="226" t="s">
        <v>186</v>
      </c>
    </row>
    <row r="509" spans="2:65" s="14" customFormat="1" ht="13.5">
      <c r="B509" s="237"/>
      <c r="C509" s="238"/>
      <c r="D509" s="213" t="s">
        <v>197</v>
      </c>
      <c r="E509" s="239" t="s">
        <v>30</v>
      </c>
      <c r="F509" s="240" t="s">
        <v>235</v>
      </c>
      <c r="G509" s="238"/>
      <c r="H509" s="241">
        <v>96</v>
      </c>
      <c r="I509" s="242"/>
      <c r="J509" s="238"/>
      <c r="K509" s="238"/>
      <c r="L509" s="243"/>
      <c r="M509" s="244"/>
      <c r="N509" s="245"/>
      <c r="O509" s="245"/>
      <c r="P509" s="245"/>
      <c r="Q509" s="245"/>
      <c r="R509" s="245"/>
      <c r="S509" s="245"/>
      <c r="T509" s="246"/>
      <c r="AT509" s="247" t="s">
        <v>197</v>
      </c>
      <c r="AU509" s="247" t="s">
        <v>84</v>
      </c>
      <c r="AV509" s="14" t="s">
        <v>193</v>
      </c>
      <c r="AW509" s="14" t="s">
        <v>37</v>
      </c>
      <c r="AX509" s="14" t="s">
        <v>82</v>
      </c>
      <c r="AY509" s="247" t="s">
        <v>186</v>
      </c>
    </row>
    <row r="510" spans="2:65" s="1" customFormat="1" ht="16.5" customHeight="1">
      <c r="B510" s="41"/>
      <c r="C510" s="201" t="s">
        <v>540</v>
      </c>
      <c r="D510" s="201" t="s">
        <v>188</v>
      </c>
      <c r="E510" s="202" t="s">
        <v>2122</v>
      </c>
      <c r="F510" s="203" t="s">
        <v>2123</v>
      </c>
      <c r="G510" s="204" t="s">
        <v>206</v>
      </c>
      <c r="H510" s="205">
        <v>96</v>
      </c>
      <c r="I510" s="206"/>
      <c r="J510" s="207">
        <f>ROUND(I510*H510,2)</f>
        <v>0</v>
      </c>
      <c r="K510" s="203" t="s">
        <v>192</v>
      </c>
      <c r="L510" s="61"/>
      <c r="M510" s="208" t="s">
        <v>30</v>
      </c>
      <c r="N510" s="209" t="s">
        <v>45</v>
      </c>
      <c r="O510" s="42"/>
      <c r="P510" s="210">
        <f>O510*H510</f>
        <v>0</v>
      </c>
      <c r="Q510" s="210">
        <v>0</v>
      </c>
      <c r="R510" s="210">
        <f>Q510*H510</f>
        <v>0</v>
      </c>
      <c r="S510" s="210">
        <v>0</v>
      </c>
      <c r="T510" s="211">
        <f>S510*H510</f>
        <v>0</v>
      </c>
      <c r="AR510" s="24" t="s">
        <v>193</v>
      </c>
      <c r="AT510" s="24" t="s">
        <v>188</v>
      </c>
      <c r="AU510" s="24" t="s">
        <v>84</v>
      </c>
      <c r="AY510" s="24" t="s">
        <v>186</v>
      </c>
      <c r="BE510" s="212">
        <f>IF(N510="základní",J510,0)</f>
        <v>0</v>
      </c>
      <c r="BF510" s="212">
        <f>IF(N510="snížená",J510,0)</f>
        <v>0</v>
      </c>
      <c r="BG510" s="212">
        <f>IF(N510="zákl. přenesená",J510,0)</f>
        <v>0</v>
      </c>
      <c r="BH510" s="212">
        <f>IF(N510="sníž. přenesená",J510,0)</f>
        <v>0</v>
      </c>
      <c r="BI510" s="212">
        <f>IF(N510="nulová",J510,0)</f>
        <v>0</v>
      </c>
      <c r="BJ510" s="24" t="s">
        <v>82</v>
      </c>
      <c r="BK510" s="212">
        <f>ROUND(I510*H510,2)</f>
        <v>0</v>
      </c>
      <c r="BL510" s="24" t="s">
        <v>193</v>
      </c>
      <c r="BM510" s="24" t="s">
        <v>2124</v>
      </c>
    </row>
    <row r="511" spans="2:65" s="1" customFormat="1" ht="27">
      <c r="B511" s="41"/>
      <c r="C511" s="63"/>
      <c r="D511" s="213" t="s">
        <v>195</v>
      </c>
      <c r="E511" s="63"/>
      <c r="F511" s="214" t="s">
        <v>2125</v>
      </c>
      <c r="G511" s="63"/>
      <c r="H511" s="63"/>
      <c r="I511" s="172"/>
      <c r="J511" s="63"/>
      <c r="K511" s="63"/>
      <c r="L511" s="61"/>
      <c r="M511" s="215"/>
      <c r="N511" s="42"/>
      <c r="O511" s="42"/>
      <c r="P511" s="42"/>
      <c r="Q511" s="42"/>
      <c r="R511" s="42"/>
      <c r="S511" s="42"/>
      <c r="T511" s="78"/>
      <c r="AT511" s="24" t="s">
        <v>195</v>
      </c>
      <c r="AU511" s="24" t="s">
        <v>84</v>
      </c>
    </row>
    <row r="512" spans="2:65" s="13" customFormat="1" ht="13.5">
      <c r="B512" s="227"/>
      <c r="C512" s="228"/>
      <c r="D512" s="213" t="s">
        <v>197</v>
      </c>
      <c r="E512" s="229" t="s">
        <v>30</v>
      </c>
      <c r="F512" s="230" t="s">
        <v>2108</v>
      </c>
      <c r="G512" s="228"/>
      <c r="H512" s="229" t="s">
        <v>30</v>
      </c>
      <c r="I512" s="231"/>
      <c r="J512" s="228"/>
      <c r="K512" s="228"/>
      <c r="L512" s="232"/>
      <c r="M512" s="233"/>
      <c r="N512" s="234"/>
      <c r="O512" s="234"/>
      <c r="P512" s="234"/>
      <c r="Q512" s="234"/>
      <c r="R512" s="234"/>
      <c r="S512" s="234"/>
      <c r="T512" s="235"/>
      <c r="AT512" s="236" t="s">
        <v>197</v>
      </c>
      <c r="AU512" s="236" t="s">
        <v>84</v>
      </c>
      <c r="AV512" s="13" t="s">
        <v>82</v>
      </c>
      <c r="AW512" s="13" t="s">
        <v>37</v>
      </c>
      <c r="AX512" s="13" t="s">
        <v>74</v>
      </c>
      <c r="AY512" s="236" t="s">
        <v>186</v>
      </c>
    </row>
    <row r="513" spans="2:65" s="13" customFormat="1" ht="13.5">
      <c r="B513" s="227"/>
      <c r="C513" s="228"/>
      <c r="D513" s="213" t="s">
        <v>197</v>
      </c>
      <c r="E513" s="229" t="s">
        <v>30</v>
      </c>
      <c r="F513" s="230" t="s">
        <v>2117</v>
      </c>
      <c r="G513" s="228"/>
      <c r="H513" s="229" t="s">
        <v>30</v>
      </c>
      <c r="I513" s="231"/>
      <c r="J513" s="228"/>
      <c r="K513" s="228"/>
      <c r="L513" s="232"/>
      <c r="M513" s="233"/>
      <c r="N513" s="234"/>
      <c r="O513" s="234"/>
      <c r="P513" s="234"/>
      <c r="Q513" s="234"/>
      <c r="R513" s="234"/>
      <c r="S513" s="234"/>
      <c r="T513" s="235"/>
      <c r="AT513" s="236" t="s">
        <v>197</v>
      </c>
      <c r="AU513" s="236" t="s">
        <v>84</v>
      </c>
      <c r="AV513" s="13" t="s">
        <v>82</v>
      </c>
      <c r="AW513" s="13" t="s">
        <v>37</v>
      </c>
      <c r="AX513" s="13" t="s">
        <v>74</v>
      </c>
      <c r="AY513" s="236" t="s">
        <v>186</v>
      </c>
    </row>
    <row r="514" spans="2:65" s="12" customFormat="1" ht="13.5">
      <c r="B514" s="216"/>
      <c r="C514" s="217"/>
      <c r="D514" s="213" t="s">
        <v>197</v>
      </c>
      <c r="E514" s="218" t="s">
        <v>30</v>
      </c>
      <c r="F514" s="219" t="s">
        <v>1271</v>
      </c>
      <c r="G514" s="217"/>
      <c r="H514" s="220">
        <v>96</v>
      </c>
      <c r="I514" s="221"/>
      <c r="J514" s="217"/>
      <c r="K514" s="217"/>
      <c r="L514" s="222"/>
      <c r="M514" s="223"/>
      <c r="N514" s="224"/>
      <c r="O514" s="224"/>
      <c r="P514" s="224"/>
      <c r="Q514" s="224"/>
      <c r="R514" s="224"/>
      <c r="S514" s="224"/>
      <c r="T514" s="225"/>
      <c r="AT514" s="226" t="s">
        <v>197</v>
      </c>
      <c r="AU514" s="226" t="s">
        <v>84</v>
      </c>
      <c r="AV514" s="12" t="s">
        <v>84</v>
      </c>
      <c r="AW514" s="12" t="s">
        <v>37</v>
      </c>
      <c r="AX514" s="12" t="s">
        <v>74</v>
      </c>
      <c r="AY514" s="226" t="s">
        <v>186</v>
      </c>
    </row>
    <row r="515" spans="2:65" s="14" customFormat="1" ht="13.5">
      <c r="B515" s="237"/>
      <c r="C515" s="238"/>
      <c r="D515" s="213" t="s">
        <v>197</v>
      </c>
      <c r="E515" s="239" t="s">
        <v>30</v>
      </c>
      <c r="F515" s="240" t="s">
        <v>235</v>
      </c>
      <c r="G515" s="238"/>
      <c r="H515" s="241">
        <v>96</v>
      </c>
      <c r="I515" s="242"/>
      <c r="J515" s="238"/>
      <c r="K515" s="238"/>
      <c r="L515" s="243"/>
      <c r="M515" s="244"/>
      <c r="N515" s="245"/>
      <c r="O515" s="245"/>
      <c r="P515" s="245"/>
      <c r="Q515" s="245"/>
      <c r="R515" s="245"/>
      <c r="S515" s="245"/>
      <c r="T515" s="246"/>
      <c r="AT515" s="247" t="s">
        <v>197</v>
      </c>
      <c r="AU515" s="247" t="s">
        <v>84</v>
      </c>
      <c r="AV515" s="14" t="s">
        <v>193</v>
      </c>
      <c r="AW515" s="14" t="s">
        <v>6</v>
      </c>
      <c r="AX515" s="14" t="s">
        <v>82</v>
      </c>
      <c r="AY515" s="247" t="s">
        <v>186</v>
      </c>
    </row>
    <row r="516" spans="2:65" s="1" customFormat="1" ht="25.5" customHeight="1">
      <c r="B516" s="41"/>
      <c r="C516" s="201" t="s">
        <v>544</v>
      </c>
      <c r="D516" s="201" t="s">
        <v>188</v>
      </c>
      <c r="E516" s="202" t="s">
        <v>1583</v>
      </c>
      <c r="F516" s="203" t="s">
        <v>1584</v>
      </c>
      <c r="G516" s="204" t="s">
        <v>206</v>
      </c>
      <c r="H516" s="205">
        <v>35</v>
      </c>
      <c r="I516" s="206"/>
      <c r="J516" s="207">
        <f>ROUND(I516*H516,2)</f>
        <v>0</v>
      </c>
      <c r="K516" s="203" t="s">
        <v>192</v>
      </c>
      <c r="L516" s="61"/>
      <c r="M516" s="208" t="s">
        <v>30</v>
      </c>
      <c r="N516" s="209" t="s">
        <v>45</v>
      </c>
      <c r="O516" s="42"/>
      <c r="P516" s="210">
        <f>O516*H516</f>
        <v>0</v>
      </c>
      <c r="Q516" s="210">
        <v>0.15540000000000001</v>
      </c>
      <c r="R516" s="210">
        <f>Q516*H516</f>
        <v>5.4390000000000001</v>
      </c>
      <c r="S516" s="210">
        <v>0</v>
      </c>
      <c r="T516" s="211">
        <f>S516*H516</f>
        <v>0</v>
      </c>
      <c r="AR516" s="24" t="s">
        <v>193</v>
      </c>
      <c r="AT516" s="24" t="s">
        <v>188</v>
      </c>
      <c r="AU516" s="24" t="s">
        <v>84</v>
      </c>
      <c r="AY516" s="24" t="s">
        <v>186</v>
      </c>
      <c r="BE516" s="212">
        <f>IF(N516="základní",J516,0)</f>
        <v>0</v>
      </c>
      <c r="BF516" s="212">
        <f>IF(N516="snížená",J516,0)</f>
        <v>0</v>
      </c>
      <c r="BG516" s="212">
        <f>IF(N516="zákl. přenesená",J516,0)</f>
        <v>0</v>
      </c>
      <c r="BH516" s="212">
        <f>IF(N516="sníž. přenesená",J516,0)</f>
        <v>0</v>
      </c>
      <c r="BI516" s="212">
        <f>IF(N516="nulová",J516,0)</f>
        <v>0</v>
      </c>
      <c r="BJ516" s="24" t="s">
        <v>82</v>
      </c>
      <c r="BK516" s="212">
        <f>ROUND(I516*H516,2)</f>
        <v>0</v>
      </c>
      <c r="BL516" s="24" t="s">
        <v>193</v>
      </c>
      <c r="BM516" s="24" t="s">
        <v>2126</v>
      </c>
    </row>
    <row r="517" spans="2:65" s="1" customFormat="1" ht="27">
      <c r="B517" s="41"/>
      <c r="C517" s="63"/>
      <c r="D517" s="213" t="s">
        <v>195</v>
      </c>
      <c r="E517" s="63"/>
      <c r="F517" s="214" t="s">
        <v>1586</v>
      </c>
      <c r="G517" s="63"/>
      <c r="H517" s="63"/>
      <c r="I517" s="172"/>
      <c r="J517" s="63"/>
      <c r="K517" s="63"/>
      <c r="L517" s="61"/>
      <c r="M517" s="215"/>
      <c r="N517" s="42"/>
      <c r="O517" s="42"/>
      <c r="P517" s="42"/>
      <c r="Q517" s="42"/>
      <c r="R517" s="42"/>
      <c r="S517" s="42"/>
      <c r="T517" s="78"/>
      <c r="AT517" s="24" t="s">
        <v>195</v>
      </c>
      <c r="AU517" s="24" t="s">
        <v>84</v>
      </c>
    </row>
    <row r="518" spans="2:65" s="12" customFormat="1" ht="13.5">
      <c r="B518" s="216"/>
      <c r="C518" s="217"/>
      <c r="D518" s="213" t="s">
        <v>197</v>
      </c>
      <c r="E518" s="218" t="s">
        <v>30</v>
      </c>
      <c r="F518" s="219" t="s">
        <v>2127</v>
      </c>
      <c r="G518" s="217"/>
      <c r="H518" s="220">
        <v>35</v>
      </c>
      <c r="I518" s="221"/>
      <c r="J518" s="217"/>
      <c r="K518" s="217"/>
      <c r="L518" s="222"/>
      <c r="M518" s="223"/>
      <c r="N518" s="224"/>
      <c r="O518" s="224"/>
      <c r="P518" s="224"/>
      <c r="Q518" s="224"/>
      <c r="R518" s="224"/>
      <c r="S518" s="224"/>
      <c r="T518" s="225"/>
      <c r="AT518" s="226" t="s">
        <v>197</v>
      </c>
      <c r="AU518" s="226" t="s">
        <v>84</v>
      </c>
      <c r="AV518" s="12" t="s">
        <v>84</v>
      </c>
      <c r="AW518" s="12" t="s">
        <v>37</v>
      </c>
      <c r="AX518" s="12" t="s">
        <v>82</v>
      </c>
      <c r="AY518" s="226" t="s">
        <v>186</v>
      </c>
    </row>
    <row r="519" spans="2:65" s="1" customFormat="1" ht="16.5" customHeight="1">
      <c r="B519" s="41"/>
      <c r="C519" s="249" t="s">
        <v>551</v>
      </c>
      <c r="D519" s="249" t="s">
        <v>301</v>
      </c>
      <c r="E519" s="250" t="s">
        <v>2128</v>
      </c>
      <c r="F519" s="251" t="s">
        <v>2129</v>
      </c>
      <c r="G519" s="252" t="s">
        <v>206</v>
      </c>
      <c r="H519" s="253">
        <v>35</v>
      </c>
      <c r="I519" s="254"/>
      <c r="J519" s="255">
        <f>ROUND(I519*H519,2)</f>
        <v>0</v>
      </c>
      <c r="K519" s="251" t="s">
        <v>192</v>
      </c>
      <c r="L519" s="256"/>
      <c r="M519" s="257" t="s">
        <v>30</v>
      </c>
      <c r="N519" s="258" t="s">
        <v>45</v>
      </c>
      <c r="O519" s="42"/>
      <c r="P519" s="210">
        <f>O519*H519</f>
        <v>0</v>
      </c>
      <c r="Q519" s="210">
        <v>0.10199999999999999</v>
      </c>
      <c r="R519" s="210">
        <f>Q519*H519</f>
        <v>3.57</v>
      </c>
      <c r="S519" s="210">
        <v>0</v>
      </c>
      <c r="T519" s="211">
        <f>S519*H519</f>
        <v>0</v>
      </c>
      <c r="AR519" s="24" t="s">
        <v>236</v>
      </c>
      <c r="AT519" s="24" t="s">
        <v>301</v>
      </c>
      <c r="AU519" s="24" t="s">
        <v>84</v>
      </c>
      <c r="AY519" s="24" t="s">
        <v>186</v>
      </c>
      <c r="BE519" s="212">
        <f>IF(N519="základní",J519,0)</f>
        <v>0</v>
      </c>
      <c r="BF519" s="212">
        <f>IF(N519="snížená",J519,0)</f>
        <v>0</v>
      </c>
      <c r="BG519" s="212">
        <f>IF(N519="zákl. přenesená",J519,0)</f>
        <v>0</v>
      </c>
      <c r="BH519" s="212">
        <f>IF(N519="sníž. přenesená",J519,0)</f>
        <v>0</v>
      </c>
      <c r="BI519" s="212">
        <f>IF(N519="nulová",J519,0)</f>
        <v>0</v>
      </c>
      <c r="BJ519" s="24" t="s">
        <v>82</v>
      </c>
      <c r="BK519" s="212">
        <f>ROUND(I519*H519,2)</f>
        <v>0</v>
      </c>
      <c r="BL519" s="24" t="s">
        <v>193</v>
      </c>
      <c r="BM519" s="24" t="s">
        <v>2130</v>
      </c>
    </row>
    <row r="520" spans="2:65" s="1" customFormat="1" ht="13.5">
      <c r="B520" s="41"/>
      <c r="C520" s="63"/>
      <c r="D520" s="213" t="s">
        <v>195</v>
      </c>
      <c r="E520" s="63"/>
      <c r="F520" s="214" t="s">
        <v>2129</v>
      </c>
      <c r="G520" s="63"/>
      <c r="H520" s="63"/>
      <c r="I520" s="172"/>
      <c r="J520" s="63"/>
      <c r="K520" s="63"/>
      <c r="L520" s="61"/>
      <c r="M520" s="215"/>
      <c r="N520" s="42"/>
      <c r="O520" s="42"/>
      <c r="P520" s="42"/>
      <c r="Q520" s="42"/>
      <c r="R520" s="42"/>
      <c r="S520" s="42"/>
      <c r="T520" s="78"/>
      <c r="AT520" s="24" t="s">
        <v>195</v>
      </c>
      <c r="AU520" s="24" t="s">
        <v>84</v>
      </c>
    </row>
    <row r="521" spans="2:65" s="1" customFormat="1" ht="25.5" customHeight="1">
      <c r="B521" s="41"/>
      <c r="C521" s="201" t="s">
        <v>556</v>
      </c>
      <c r="D521" s="201" t="s">
        <v>188</v>
      </c>
      <c r="E521" s="202" t="s">
        <v>1027</v>
      </c>
      <c r="F521" s="203" t="s">
        <v>1028</v>
      </c>
      <c r="G521" s="204" t="s">
        <v>206</v>
      </c>
      <c r="H521" s="205">
        <v>242</v>
      </c>
      <c r="I521" s="206"/>
      <c r="J521" s="207">
        <f>ROUND(I521*H521,2)</f>
        <v>0</v>
      </c>
      <c r="K521" s="203" t="s">
        <v>192</v>
      </c>
      <c r="L521" s="61"/>
      <c r="M521" s="208" t="s">
        <v>30</v>
      </c>
      <c r="N521" s="209" t="s">
        <v>45</v>
      </c>
      <c r="O521" s="42"/>
      <c r="P521" s="210">
        <f>O521*H521</f>
        <v>0</v>
      </c>
      <c r="Q521" s="210">
        <v>0.1295</v>
      </c>
      <c r="R521" s="210">
        <f>Q521*H521</f>
        <v>31.339000000000002</v>
      </c>
      <c r="S521" s="210">
        <v>0</v>
      </c>
      <c r="T521" s="211">
        <f>S521*H521</f>
        <v>0</v>
      </c>
      <c r="AR521" s="24" t="s">
        <v>193</v>
      </c>
      <c r="AT521" s="24" t="s">
        <v>188</v>
      </c>
      <c r="AU521" s="24" t="s">
        <v>84</v>
      </c>
      <c r="AY521" s="24" t="s">
        <v>186</v>
      </c>
      <c r="BE521" s="212">
        <f>IF(N521="základní",J521,0)</f>
        <v>0</v>
      </c>
      <c r="BF521" s="212">
        <f>IF(N521="snížená",J521,0)</f>
        <v>0</v>
      </c>
      <c r="BG521" s="212">
        <f>IF(N521="zákl. přenesená",J521,0)</f>
        <v>0</v>
      </c>
      <c r="BH521" s="212">
        <f>IF(N521="sníž. přenesená",J521,0)</f>
        <v>0</v>
      </c>
      <c r="BI521" s="212">
        <f>IF(N521="nulová",J521,0)</f>
        <v>0</v>
      </c>
      <c r="BJ521" s="24" t="s">
        <v>82</v>
      </c>
      <c r="BK521" s="212">
        <f>ROUND(I521*H521,2)</f>
        <v>0</v>
      </c>
      <c r="BL521" s="24" t="s">
        <v>193</v>
      </c>
      <c r="BM521" s="24" t="s">
        <v>2131</v>
      </c>
    </row>
    <row r="522" spans="2:65" s="1" customFormat="1" ht="27">
      <c r="B522" s="41"/>
      <c r="C522" s="63"/>
      <c r="D522" s="213" t="s">
        <v>195</v>
      </c>
      <c r="E522" s="63"/>
      <c r="F522" s="214" t="s">
        <v>1030</v>
      </c>
      <c r="G522" s="63"/>
      <c r="H522" s="63"/>
      <c r="I522" s="172"/>
      <c r="J522" s="63"/>
      <c r="K522" s="63"/>
      <c r="L522" s="61"/>
      <c r="M522" s="215"/>
      <c r="N522" s="42"/>
      <c r="O522" s="42"/>
      <c r="P522" s="42"/>
      <c r="Q522" s="42"/>
      <c r="R522" s="42"/>
      <c r="S522" s="42"/>
      <c r="T522" s="78"/>
      <c r="AT522" s="24" t="s">
        <v>195</v>
      </c>
      <c r="AU522" s="24" t="s">
        <v>84</v>
      </c>
    </row>
    <row r="523" spans="2:65" s="1" customFormat="1" ht="27">
      <c r="B523" s="41"/>
      <c r="C523" s="63"/>
      <c r="D523" s="213" t="s">
        <v>241</v>
      </c>
      <c r="E523" s="63"/>
      <c r="F523" s="248" t="s">
        <v>538</v>
      </c>
      <c r="G523" s="63"/>
      <c r="H523" s="63"/>
      <c r="I523" s="172"/>
      <c r="J523" s="63"/>
      <c r="K523" s="63"/>
      <c r="L523" s="61"/>
      <c r="M523" s="215"/>
      <c r="N523" s="42"/>
      <c r="O523" s="42"/>
      <c r="P523" s="42"/>
      <c r="Q523" s="42"/>
      <c r="R523" s="42"/>
      <c r="S523" s="42"/>
      <c r="T523" s="78"/>
      <c r="AT523" s="24" t="s">
        <v>241</v>
      </c>
      <c r="AU523" s="24" t="s">
        <v>84</v>
      </c>
    </row>
    <row r="524" spans="2:65" s="13" customFormat="1" ht="13.5">
      <c r="B524" s="227"/>
      <c r="C524" s="228"/>
      <c r="D524" s="213" t="s">
        <v>197</v>
      </c>
      <c r="E524" s="229" t="s">
        <v>30</v>
      </c>
      <c r="F524" s="230" t="s">
        <v>2132</v>
      </c>
      <c r="G524" s="228"/>
      <c r="H524" s="229" t="s">
        <v>30</v>
      </c>
      <c r="I524" s="231"/>
      <c r="J524" s="228"/>
      <c r="K524" s="228"/>
      <c r="L524" s="232"/>
      <c r="M524" s="233"/>
      <c r="N524" s="234"/>
      <c r="O524" s="234"/>
      <c r="P524" s="234"/>
      <c r="Q524" s="234"/>
      <c r="R524" s="234"/>
      <c r="S524" s="234"/>
      <c r="T524" s="235"/>
      <c r="AT524" s="236" t="s">
        <v>197</v>
      </c>
      <c r="AU524" s="236" t="s">
        <v>84</v>
      </c>
      <c r="AV524" s="13" t="s">
        <v>82</v>
      </c>
      <c r="AW524" s="13" t="s">
        <v>37</v>
      </c>
      <c r="AX524" s="13" t="s">
        <v>74</v>
      </c>
      <c r="AY524" s="236" t="s">
        <v>186</v>
      </c>
    </row>
    <row r="525" spans="2:65" s="12" customFormat="1" ht="13.5">
      <c r="B525" s="216"/>
      <c r="C525" s="217"/>
      <c r="D525" s="213" t="s">
        <v>197</v>
      </c>
      <c r="E525" s="218" t="s">
        <v>30</v>
      </c>
      <c r="F525" s="219" t="s">
        <v>2133</v>
      </c>
      <c r="G525" s="217"/>
      <c r="H525" s="220">
        <v>212</v>
      </c>
      <c r="I525" s="221"/>
      <c r="J525" s="217"/>
      <c r="K525" s="217"/>
      <c r="L525" s="222"/>
      <c r="M525" s="223"/>
      <c r="N525" s="224"/>
      <c r="O525" s="224"/>
      <c r="P525" s="224"/>
      <c r="Q525" s="224"/>
      <c r="R525" s="224"/>
      <c r="S525" s="224"/>
      <c r="T525" s="225"/>
      <c r="AT525" s="226" t="s">
        <v>197</v>
      </c>
      <c r="AU525" s="226" t="s">
        <v>84</v>
      </c>
      <c r="AV525" s="12" t="s">
        <v>84</v>
      </c>
      <c r="AW525" s="12" t="s">
        <v>37</v>
      </c>
      <c r="AX525" s="12" t="s">
        <v>74</v>
      </c>
      <c r="AY525" s="226" t="s">
        <v>186</v>
      </c>
    </row>
    <row r="526" spans="2:65" s="12" customFormat="1" ht="13.5">
      <c r="B526" s="216"/>
      <c r="C526" s="217"/>
      <c r="D526" s="213" t="s">
        <v>197</v>
      </c>
      <c r="E526" s="218" t="s">
        <v>30</v>
      </c>
      <c r="F526" s="219" t="s">
        <v>2134</v>
      </c>
      <c r="G526" s="217"/>
      <c r="H526" s="220">
        <v>30</v>
      </c>
      <c r="I526" s="221"/>
      <c r="J526" s="217"/>
      <c r="K526" s="217"/>
      <c r="L526" s="222"/>
      <c r="M526" s="223"/>
      <c r="N526" s="224"/>
      <c r="O526" s="224"/>
      <c r="P526" s="224"/>
      <c r="Q526" s="224"/>
      <c r="R526" s="224"/>
      <c r="S526" s="224"/>
      <c r="T526" s="225"/>
      <c r="AT526" s="226" t="s">
        <v>197</v>
      </c>
      <c r="AU526" s="226" t="s">
        <v>84</v>
      </c>
      <c r="AV526" s="12" t="s">
        <v>84</v>
      </c>
      <c r="AW526" s="12" t="s">
        <v>37</v>
      </c>
      <c r="AX526" s="12" t="s">
        <v>74</v>
      </c>
      <c r="AY526" s="226" t="s">
        <v>186</v>
      </c>
    </row>
    <row r="527" spans="2:65" s="1" customFormat="1" ht="16.5" customHeight="1">
      <c r="B527" s="41"/>
      <c r="C527" s="249" t="s">
        <v>562</v>
      </c>
      <c r="D527" s="249" t="s">
        <v>301</v>
      </c>
      <c r="E527" s="250" t="s">
        <v>1032</v>
      </c>
      <c r="F527" s="251" t="s">
        <v>1033</v>
      </c>
      <c r="G527" s="252" t="s">
        <v>206</v>
      </c>
      <c r="H527" s="253">
        <v>242</v>
      </c>
      <c r="I527" s="254"/>
      <c r="J527" s="255">
        <f>ROUND(I527*H527,2)</f>
        <v>0</v>
      </c>
      <c r="K527" s="251" t="s">
        <v>30</v>
      </c>
      <c r="L527" s="256"/>
      <c r="M527" s="257" t="s">
        <v>30</v>
      </c>
      <c r="N527" s="258" t="s">
        <v>45</v>
      </c>
      <c r="O527" s="42"/>
      <c r="P527" s="210">
        <f>O527*H527</f>
        <v>0</v>
      </c>
      <c r="Q527" s="210">
        <v>2.1999999999999999E-2</v>
      </c>
      <c r="R527" s="210">
        <f>Q527*H527</f>
        <v>5.3239999999999998</v>
      </c>
      <c r="S527" s="210">
        <v>0</v>
      </c>
      <c r="T527" s="211">
        <f>S527*H527</f>
        <v>0</v>
      </c>
      <c r="AR527" s="24" t="s">
        <v>236</v>
      </c>
      <c r="AT527" s="24" t="s">
        <v>301</v>
      </c>
      <c r="AU527" s="24" t="s">
        <v>84</v>
      </c>
      <c r="AY527" s="24" t="s">
        <v>186</v>
      </c>
      <c r="BE527" s="212">
        <f>IF(N527="základní",J527,0)</f>
        <v>0</v>
      </c>
      <c r="BF527" s="212">
        <f>IF(N527="snížená",J527,0)</f>
        <v>0</v>
      </c>
      <c r="BG527" s="212">
        <f>IF(N527="zákl. přenesená",J527,0)</f>
        <v>0</v>
      </c>
      <c r="BH527" s="212">
        <f>IF(N527="sníž. přenesená",J527,0)</f>
        <v>0</v>
      </c>
      <c r="BI527" s="212">
        <f>IF(N527="nulová",J527,0)</f>
        <v>0</v>
      </c>
      <c r="BJ527" s="24" t="s">
        <v>82</v>
      </c>
      <c r="BK527" s="212">
        <f>ROUND(I527*H527,2)</f>
        <v>0</v>
      </c>
      <c r="BL527" s="24" t="s">
        <v>193</v>
      </c>
      <c r="BM527" s="24" t="s">
        <v>2135</v>
      </c>
    </row>
    <row r="528" spans="2:65" s="1" customFormat="1" ht="13.5">
      <c r="B528" s="41"/>
      <c r="C528" s="63"/>
      <c r="D528" s="213" t="s">
        <v>195</v>
      </c>
      <c r="E528" s="63"/>
      <c r="F528" s="214" t="s">
        <v>1033</v>
      </c>
      <c r="G528" s="63"/>
      <c r="H528" s="63"/>
      <c r="I528" s="172"/>
      <c r="J528" s="63"/>
      <c r="K528" s="63"/>
      <c r="L528" s="61"/>
      <c r="M528" s="215"/>
      <c r="N528" s="42"/>
      <c r="O528" s="42"/>
      <c r="P528" s="42"/>
      <c r="Q528" s="42"/>
      <c r="R528" s="42"/>
      <c r="S528" s="42"/>
      <c r="T528" s="78"/>
      <c r="AT528" s="24" t="s">
        <v>195</v>
      </c>
      <c r="AU528" s="24" t="s">
        <v>84</v>
      </c>
    </row>
    <row r="529" spans="2:65" s="13" customFormat="1" ht="13.5">
      <c r="B529" s="227"/>
      <c r="C529" s="228"/>
      <c r="D529" s="213" t="s">
        <v>197</v>
      </c>
      <c r="E529" s="229" t="s">
        <v>30</v>
      </c>
      <c r="F529" s="230" t="s">
        <v>2132</v>
      </c>
      <c r="G529" s="228"/>
      <c r="H529" s="229" t="s">
        <v>30</v>
      </c>
      <c r="I529" s="231"/>
      <c r="J529" s="228"/>
      <c r="K529" s="228"/>
      <c r="L529" s="232"/>
      <c r="M529" s="233"/>
      <c r="N529" s="234"/>
      <c r="O529" s="234"/>
      <c r="P529" s="234"/>
      <c r="Q529" s="234"/>
      <c r="R529" s="234"/>
      <c r="S529" s="234"/>
      <c r="T529" s="235"/>
      <c r="AT529" s="236" t="s">
        <v>197</v>
      </c>
      <c r="AU529" s="236" t="s">
        <v>84</v>
      </c>
      <c r="AV529" s="13" t="s">
        <v>82</v>
      </c>
      <c r="AW529" s="13" t="s">
        <v>37</v>
      </c>
      <c r="AX529" s="13" t="s">
        <v>74</v>
      </c>
      <c r="AY529" s="236" t="s">
        <v>186</v>
      </c>
    </row>
    <row r="530" spans="2:65" s="12" customFormat="1" ht="13.5">
      <c r="B530" s="216"/>
      <c r="C530" s="217"/>
      <c r="D530" s="213" t="s">
        <v>197</v>
      </c>
      <c r="E530" s="218" t="s">
        <v>30</v>
      </c>
      <c r="F530" s="219" t="s">
        <v>2133</v>
      </c>
      <c r="G530" s="217"/>
      <c r="H530" s="220">
        <v>212</v>
      </c>
      <c r="I530" s="221"/>
      <c r="J530" s="217"/>
      <c r="K530" s="217"/>
      <c r="L530" s="222"/>
      <c r="M530" s="223"/>
      <c r="N530" s="224"/>
      <c r="O530" s="224"/>
      <c r="P530" s="224"/>
      <c r="Q530" s="224"/>
      <c r="R530" s="224"/>
      <c r="S530" s="224"/>
      <c r="T530" s="225"/>
      <c r="AT530" s="226" t="s">
        <v>197</v>
      </c>
      <c r="AU530" s="226" t="s">
        <v>84</v>
      </c>
      <c r="AV530" s="12" t="s">
        <v>84</v>
      </c>
      <c r="AW530" s="12" t="s">
        <v>37</v>
      </c>
      <c r="AX530" s="12" t="s">
        <v>74</v>
      </c>
      <c r="AY530" s="226" t="s">
        <v>186</v>
      </c>
    </row>
    <row r="531" spans="2:65" s="12" customFormat="1" ht="13.5">
      <c r="B531" s="216"/>
      <c r="C531" s="217"/>
      <c r="D531" s="213" t="s">
        <v>197</v>
      </c>
      <c r="E531" s="218" t="s">
        <v>30</v>
      </c>
      <c r="F531" s="219" t="s">
        <v>2134</v>
      </c>
      <c r="G531" s="217"/>
      <c r="H531" s="220">
        <v>30</v>
      </c>
      <c r="I531" s="221"/>
      <c r="J531" s="217"/>
      <c r="K531" s="217"/>
      <c r="L531" s="222"/>
      <c r="M531" s="223"/>
      <c r="N531" s="224"/>
      <c r="O531" s="224"/>
      <c r="P531" s="224"/>
      <c r="Q531" s="224"/>
      <c r="R531" s="224"/>
      <c r="S531" s="224"/>
      <c r="T531" s="225"/>
      <c r="AT531" s="226" t="s">
        <v>197</v>
      </c>
      <c r="AU531" s="226" t="s">
        <v>84</v>
      </c>
      <c r="AV531" s="12" t="s">
        <v>84</v>
      </c>
      <c r="AW531" s="12" t="s">
        <v>37</v>
      </c>
      <c r="AX531" s="12" t="s">
        <v>74</v>
      </c>
      <c r="AY531" s="226" t="s">
        <v>186</v>
      </c>
    </row>
    <row r="532" spans="2:65" s="11" customFormat="1" ht="29.85" customHeight="1">
      <c r="B532" s="185"/>
      <c r="C532" s="186"/>
      <c r="D532" s="187" t="s">
        <v>73</v>
      </c>
      <c r="E532" s="199" t="s">
        <v>568</v>
      </c>
      <c r="F532" s="199" t="s">
        <v>569</v>
      </c>
      <c r="G532" s="186"/>
      <c r="H532" s="186"/>
      <c r="I532" s="189"/>
      <c r="J532" s="200">
        <f>BK532</f>
        <v>0</v>
      </c>
      <c r="K532" s="186"/>
      <c r="L532" s="191"/>
      <c r="M532" s="192"/>
      <c r="N532" s="193"/>
      <c r="O532" s="193"/>
      <c r="P532" s="194">
        <f>SUM(P533:P538)</f>
        <v>0</v>
      </c>
      <c r="Q532" s="193"/>
      <c r="R532" s="194">
        <f>SUM(R533:R538)</f>
        <v>0</v>
      </c>
      <c r="S532" s="193"/>
      <c r="T532" s="195">
        <f>SUM(T533:T538)</f>
        <v>0</v>
      </c>
      <c r="AR532" s="196" t="s">
        <v>82</v>
      </c>
      <c r="AT532" s="197" t="s">
        <v>73</v>
      </c>
      <c r="AU532" s="197" t="s">
        <v>82</v>
      </c>
      <c r="AY532" s="196" t="s">
        <v>186</v>
      </c>
      <c r="BK532" s="198">
        <f>SUM(BK533:BK538)</f>
        <v>0</v>
      </c>
    </row>
    <row r="533" spans="2:65" s="1" customFormat="1" ht="25.5" customHeight="1">
      <c r="B533" s="41"/>
      <c r="C533" s="201" t="s">
        <v>570</v>
      </c>
      <c r="D533" s="201" t="s">
        <v>188</v>
      </c>
      <c r="E533" s="202" t="s">
        <v>571</v>
      </c>
      <c r="F533" s="203" t="s">
        <v>572</v>
      </c>
      <c r="G533" s="204" t="s">
        <v>304</v>
      </c>
      <c r="H533" s="205">
        <v>224.80099999999999</v>
      </c>
      <c r="I533" s="206"/>
      <c r="J533" s="207">
        <f>ROUND(I533*H533,2)</f>
        <v>0</v>
      </c>
      <c r="K533" s="203" t="s">
        <v>30</v>
      </c>
      <c r="L533" s="61"/>
      <c r="M533" s="208" t="s">
        <v>30</v>
      </c>
      <c r="N533" s="209" t="s">
        <v>45</v>
      </c>
      <c r="O533" s="42"/>
      <c r="P533" s="210">
        <f>O533*H533</f>
        <v>0</v>
      </c>
      <c r="Q533" s="210">
        <v>0</v>
      </c>
      <c r="R533" s="210">
        <f>Q533*H533</f>
        <v>0</v>
      </c>
      <c r="S533" s="210">
        <v>0</v>
      </c>
      <c r="T533" s="211">
        <f>S533*H533</f>
        <v>0</v>
      </c>
      <c r="AR533" s="24" t="s">
        <v>193</v>
      </c>
      <c r="AT533" s="24" t="s">
        <v>188</v>
      </c>
      <c r="AU533" s="24" t="s">
        <v>84</v>
      </c>
      <c r="AY533" s="24" t="s">
        <v>186</v>
      </c>
      <c r="BE533" s="212">
        <f>IF(N533="základní",J533,0)</f>
        <v>0</v>
      </c>
      <c r="BF533" s="212">
        <f>IF(N533="snížená",J533,0)</f>
        <v>0</v>
      </c>
      <c r="BG533" s="212">
        <f>IF(N533="zákl. přenesená",J533,0)</f>
        <v>0</v>
      </c>
      <c r="BH533" s="212">
        <f>IF(N533="sníž. přenesená",J533,0)</f>
        <v>0</v>
      </c>
      <c r="BI533" s="212">
        <f>IF(N533="nulová",J533,0)</f>
        <v>0</v>
      </c>
      <c r="BJ533" s="24" t="s">
        <v>82</v>
      </c>
      <c r="BK533" s="212">
        <f>ROUND(I533*H533,2)</f>
        <v>0</v>
      </c>
      <c r="BL533" s="24" t="s">
        <v>193</v>
      </c>
      <c r="BM533" s="24" t="s">
        <v>2136</v>
      </c>
    </row>
    <row r="534" spans="2:65" s="1" customFormat="1" ht="27">
      <c r="B534" s="41"/>
      <c r="C534" s="63"/>
      <c r="D534" s="213" t="s">
        <v>195</v>
      </c>
      <c r="E534" s="63"/>
      <c r="F534" s="214" t="s">
        <v>574</v>
      </c>
      <c r="G534" s="63"/>
      <c r="H534" s="63"/>
      <c r="I534" s="172"/>
      <c r="J534" s="63"/>
      <c r="K534" s="63"/>
      <c r="L534" s="61"/>
      <c r="M534" s="215"/>
      <c r="N534" s="42"/>
      <c r="O534" s="42"/>
      <c r="P534" s="42"/>
      <c r="Q534" s="42"/>
      <c r="R534" s="42"/>
      <c r="S534" s="42"/>
      <c r="T534" s="78"/>
      <c r="AT534" s="24" t="s">
        <v>195</v>
      </c>
      <c r="AU534" s="24" t="s">
        <v>84</v>
      </c>
    </row>
    <row r="535" spans="2:65" s="12" customFormat="1" ht="13.5">
      <c r="B535" s="216"/>
      <c r="C535" s="217"/>
      <c r="D535" s="213" t="s">
        <v>197</v>
      </c>
      <c r="E535" s="218" t="s">
        <v>30</v>
      </c>
      <c r="F535" s="219" t="s">
        <v>2137</v>
      </c>
      <c r="G535" s="217"/>
      <c r="H535" s="220">
        <v>224.80099999999999</v>
      </c>
      <c r="I535" s="221"/>
      <c r="J535" s="217"/>
      <c r="K535" s="217"/>
      <c r="L535" s="222"/>
      <c r="M535" s="223"/>
      <c r="N535" s="224"/>
      <c r="O535" s="224"/>
      <c r="P535" s="224"/>
      <c r="Q535" s="224"/>
      <c r="R535" s="224"/>
      <c r="S535" s="224"/>
      <c r="T535" s="225"/>
      <c r="AT535" s="226" t="s">
        <v>197</v>
      </c>
      <c r="AU535" s="226" t="s">
        <v>84</v>
      </c>
      <c r="AV535" s="12" t="s">
        <v>84</v>
      </c>
      <c r="AW535" s="12" t="s">
        <v>37</v>
      </c>
      <c r="AX535" s="12" t="s">
        <v>74</v>
      </c>
      <c r="AY535" s="226" t="s">
        <v>186</v>
      </c>
    </row>
    <row r="536" spans="2:65" s="1" customFormat="1" ht="25.5" customHeight="1">
      <c r="B536" s="41"/>
      <c r="C536" s="201" t="s">
        <v>576</v>
      </c>
      <c r="D536" s="201" t="s">
        <v>188</v>
      </c>
      <c r="E536" s="202" t="s">
        <v>605</v>
      </c>
      <c r="F536" s="203" t="s">
        <v>606</v>
      </c>
      <c r="G536" s="204" t="s">
        <v>304</v>
      </c>
      <c r="H536" s="205">
        <v>113.21599999999999</v>
      </c>
      <c r="I536" s="206"/>
      <c r="J536" s="207">
        <f>ROUND(I536*H536,2)</f>
        <v>0</v>
      </c>
      <c r="K536" s="203" t="s">
        <v>192</v>
      </c>
      <c r="L536" s="61"/>
      <c r="M536" s="208" t="s">
        <v>30</v>
      </c>
      <c r="N536" s="209" t="s">
        <v>45</v>
      </c>
      <c r="O536" s="42"/>
      <c r="P536" s="210">
        <f>O536*H536</f>
        <v>0</v>
      </c>
      <c r="Q536" s="210">
        <v>0</v>
      </c>
      <c r="R536" s="210">
        <f>Q536*H536</f>
        <v>0</v>
      </c>
      <c r="S536" s="210">
        <v>0</v>
      </c>
      <c r="T536" s="211">
        <f>S536*H536</f>
        <v>0</v>
      </c>
      <c r="AR536" s="24" t="s">
        <v>193</v>
      </c>
      <c r="AT536" s="24" t="s">
        <v>188</v>
      </c>
      <c r="AU536" s="24" t="s">
        <v>84</v>
      </c>
      <c r="AY536" s="24" t="s">
        <v>186</v>
      </c>
      <c r="BE536" s="212">
        <f>IF(N536="základní",J536,0)</f>
        <v>0</v>
      </c>
      <c r="BF536" s="212">
        <f>IF(N536="snížená",J536,0)</f>
        <v>0</v>
      </c>
      <c r="BG536" s="212">
        <f>IF(N536="zákl. přenesená",J536,0)</f>
        <v>0</v>
      </c>
      <c r="BH536" s="212">
        <f>IF(N536="sníž. přenesená",J536,0)</f>
        <v>0</v>
      </c>
      <c r="BI536" s="212">
        <f>IF(N536="nulová",J536,0)</f>
        <v>0</v>
      </c>
      <c r="BJ536" s="24" t="s">
        <v>82</v>
      </c>
      <c r="BK536" s="212">
        <f>ROUND(I536*H536,2)</f>
        <v>0</v>
      </c>
      <c r="BL536" s="24" t="s">
        <v>193</v>
      </c>
      <c r="BM536" s="24" t="s">
        <v>2138</v>
      </c>
    </row>
    <row r="537" spans="2:65" s="1" customFormat="1" ht="27">
      <c r="B537" s="41"/>
      <c r="C537" s="63"/>
      <c r="D537" s="213" t="s">
        <v>195</v>
      </c>
      <c r="E537" s="63"/>
      <c r="F537" s="214" t="s">
        <v>311</v>
      </c>
      <c r="G537" s="63"/>
      <c r="H537" s="63"/>
      <c r="I537" s="172"/>
      <c r="J537" s="63"/>
      <c r="K537" s="63"/>
      <c r="L537" s="61"/>
      <c r="M537" s="215"/>
      <c r="N537" s="42"/>
      <c r="O537" s="42"/>
      <c r="P537" s="42"/>
      <c r="Q537" s="42"/>
      <c r="R537" s="42"/>
      <c r="S537" s="42"/>
      <c r="T537" s="78"/>
      <c r="AT537" s="24" t="s">
        <v>195</v>
      </c>
      <c r="AU537" s="24" t="s">
        <v>84</v>
      </c>
    </row>
    <row r="538" spans="2:65" s="12" customFormat="1" ht="13.5">
      <c r="B538" s="216"/>
      <c r="C538" s="217"/>
      <c r="D538" s="213" t="s">
        <v>197</v>
      </c>
      <c r="E538" s="218" t="s">
        <v>30</v>
      </c>
      <c r="F538" s="219" t="s">
        <v>2139</v>
      </c>
      <c r="G538" s="217"/>
      <c r="H538" s="220">
        <v>113.21599999999999</v>
      </c>
      <c r="I538" s="221"/>
      <c r="J538" s="217"/>
      <c r="K538" s="217"/>
      <c r="L538" s="222"/>
      <c r="M538" s="223"/>
      <c r="N538" s="224"/>
      <c r="O538" s="224"/>
      <c r="P538" s="224"/>
      <c r="Q538" s="224"/>
      <c r="R538" s="224"/>
      <c r="S538" s="224"/>
      <c r="T538" s="225"/>
      <c r="AT538" s="226" t="s">
        <v>197</v>
      </c>
      <c r="AU538" s="226" t="s">
        <v>84</v>
      </c>
      <c r="AV538" s="12" t="s">
        <v>84</v>
      </c>
      <c r="AW538" s="12" t="s">
        <v>37</v>
      </c>
      <c r="AX538" s="12" t="s">
        <v>74</v>
      </c>
      <c r="AY538" s="226" t="s">
        <v>186</v>
      </c>
    </row>
    <row r="539" spans="2:65" s="11" customFormat="1" ht="29.85" customHeight="1">
      <c r="B539" s="185"/>
      <c r="C539" s="186"/>
      <c r="D539" s="187" t="s">
        <v>73</v>
      </c>
      <c r="E539" s="199" t="s">
        <v>609</v>
      </c>
      <c r="F539" s="199" t="s">
        <v>610</v>
      </c>
      <c r="G539" s="186"/>
      <c r="H539" s="186"/>
      <c r="I539" s="189"/>
      <c r="J539" s="200">
        <f>BK539</f>
        <v>0</v>
      </c>
      <c r="K539" s="186"/>
      <c r="L539" s="191"/>
      <c r="M539" s="192"/>
      <c r="N539" s="193"/>
      <c r="O539" s="193"/>
      <c r="P539" s="194">
        <f>SUM(P540:P542)</f>
        <v>0</v>
      </c>
      <c r="Q539" s="193"/>
      <c r="R539" s="194">
        <f>SUM(R540:R542)</f>
        <v>0</v>
      </c>
      <c r="S539" s="193"/>
      <c r="T539" s="195">
        <f>SUM(T540:T542)</f>
        <v>0</v>
      </c>
      <c r="AR539" s="196" t="s">
        <v>82</v>
      </c>
      <c r="AT539" s="197" t="s">
        <v>73</v>
      </c>
      <c r="AU539" s="197" t="s">
        <v>82</v>
      </c>
      <c r="AY539" s="196" t="s">
        <v>186</v>
      </c>
      <c r="BK539" s="198">
        <f>SUM(BK540:BK542)</f>
        <v>0</v>
      </c>
    </row>
    <row r="540" spans="2:65" s="1" customFormat="1" ht="25.5" customHeight="1">
      <c r="B540" s="41"/>
      <c r="C540" s="201" t="s">
        <v>582</v>
      </c>
      <c r="D540" s="201" t="s">
        <v>188</v>
      </c>
      <c r="E540" s="202" t="s">
        <v>612</v>
      </c>
      <c r="F540" s="203" t="s">
        <v>613</v>
      </c>
      <c r="G540" s="204" t="s">
        <v>304</v>
      </c>
      <c r="H540" s="205">
        <v>179.25800000000001</v>
      </c>
      <c r="I540" s="206"/>
      <c r="J540" s="207">
        <f>ROUND(I540*H540,2)</f>
        <v>0</v>
      </c>
      <c r="K540" s="203" t="s">
        <v>192</v>
      </c>
      <c r="L540" s="61"/>
      <c r="M540" s="208" t="s">
        <v>30</v>
      </c>
      <c r="N540" s="209" t="s">
        <v>45</v>
      </c>
      <c r="O540" s="42"/>
      <c r="P540" s="210">
        <f>O540*H540</f>
        <v>0</v>
      </c>
      <c r="Q540" s="210">
        <v>0</v>
      </c>
      <c r="R540" s="210">
        <f>Q540*H540</f>
        <v>0</v>
      </c>
      <c r="S540" s="210">
        <v>0</v>
      </c>
      <c r="T540" s="211">
        <f>S540*H540</f>
        <v>0</v>
      </c>
      <c r="AR540" s="24" t="s">
        <v>193</v>
      </c>
      <c r="AT540" s="24" t="s">
        <v>188</v>
      </c>
      <c r="AU540" s="24" t="s">
        <v>84</v>
      </c>
      <c r="AY540" s="24" t="s">
        <v>186</v>
      </c>
      <c r="BE540" s="212">
        <f>IF(N540="základní",J540,0)</f>
        <v>0</v>
      </c>
      <c r="BF540" s="212">
        <f>IF(N540="snížená",J540,0)</f>
        <v>0</v>
      </c>
      <c r="BG540" s="212">
        <f>IF(N540="zákl. přenesená",J540,0)</f>
        <v>0</v>
      </c>
      <c r="BH540" s="212">
        <f>IF(N540="sníž. přenesená",J540,0)</f>
        <v>0</v>
      </c>
      <c r="BI540" s="212">
        <f>IF(N540="nulová",J540,0)</f>
        <v>0</v>
      </c>
      <c r="BJ540" s="24" t="s">
        <v>82</v>
      </c>
      <c r="BK540" s="212">
        <f>ROUND(I540*H540,2)</f>
        <v>0</v>
      </c>
      <c r="BL540" s="24" t="s">
        <v>193</v>
      </c>
      <c r="BM540" s="24" t="s">
        <v>2140</v>
      </c>
    </row>
    <row r="541" spans="2:65" s="1" customFormat="1" ht="27">
      <c r="B541" s="41"/>
      <c r="C541" s="63"/>
      <c r="D541" s="213" t="s">
        <v>195</v>
      </c>
      <c r="E541" s="63"/>
      <c r="F541" s="214" t="s">
        <v>2141</v>
      </c>
      <c r="G541" s="63"/>
      <c r="H541" s="63"/>
      <c r="I541" s="172"/>
      <c r="J541" s="63"/>
      <c r="K541" s="63"/>
      <c r="L541" s="61"/>
      <c r="M541" s="215"/>
      <c r="N541" s="42"/>
      <c r="O541" s="42"/>
      <c r="P541" s="42"/>
      <c r="Q541" s="42"/>
      <c r="R541" s="42"/>
      <c r="S541" s="42"/>
      <c r="T541" s="78"/>
      <c r="AT541" s="24" t="s">
        <v>195</v>
      </c>
      <c r="AU541" s="24" t="s">
        <v>84</v>
      </c>
    </row>
    <row r="542" spans="2:65" s="1" customFormat="1" ht="27">
      <c r="B542" s="41"/>
      <c r="C542" s="63"/>
      <c r="D542" s="213" t="s">
        <v>241</v>
      </c>
      <c r="E542" s="63"/>
      <c r="F542" s="248" t="s">
        <v>616</v>
      </c>
      <c r="G542" s="63"/>
      <c r="H542" s="63"/>
      <c r="I542" s="172"/>
      <c r="J542" s="63"/>
      <c r="K542" s="63"/>
      <c r="L542" s="61"/>
      <c r="M542" s="215"/>
      <c r="N542" s="42"/>
      <c r="O542" s="42"/>
      <c r="P542" s="42"/>
      <c r="Q542" s="42"/>
      <c r="R542" s="42"/>
      <c r="S542" s="42"/>
      <c r="T542" s="78"/>
      <c r="AT542" s="24" t="s">
        <v>241</v>
      </c>
      <c r="AU542" s="24" t="s">
        <v>84</v>
      </c>
    </row>
    <row r="543" spans="2:65" s="11" customFormat="1" ht="37.35" customHeight="1">
      <c r="B543" s="185"/>
      <c r="C543" s="186"/>
      <c r="D543" s="187" t="s">
        <v>73</v>
      </c>
      <c r="E543" s="188" t="s">
        <v>1040</v>
      </c>
      <c r="F543" s="188" t="s">
        <v>1041</v>
      </c>
      <c r="G543" s="186"/>
      <c r="H543" s="186"/>
      <c r="I543" s="189"/>
      <c r="J543" s="190">
        <f>BK543</f>
        <v>0</v>
      </c>
      <c r="K543" s="186"/>
      <c r="L543" s="191"/>
      <c r="M543" s="192"/>
      <c r="N543" s="193"/>
      <c r="O543" s="193"/>
      <c r="P543" s="194">
        <f>P544</f>
        <v>0</v>
      </c>
      <c r="Q543" s="193"/>
      <c r="R543" s="194">
        <f>R544</f>
        <v>7.8000000000000009E-4</v>
      </c>
      <c r="S543" s="193"/>
      <c r="T543" s="195">
        <f>T544</f>
        <v>0</v>
      </c>
      <c r="AR543" s="196" t="s">
        <v>84</v>
      </c>
      <c r="AT543" s="197" t="s">
        <v>73</v>
      </c>
      <c r="AU543" s="197" t="s">
        <v>74</v>
      </c>
      <c r="AY543" s="196" t="s">
        <v>186</v>
      </c>
      <c r="BK543" s="198">
        <f>BK544</f>
        <v>0</v>
      </c>
    </row>
    <row r="544" spans="2:65" s="11" customFormat="1" ht="19.899999999999999" customHeight="1">
      <c r="B544" s="185"/>
      <c r="C544" s="186"/>
      <c r="D544" s="187" t="s">
        <v>73</v>
      </c>
      <c r="E544" s="199" t="s">
        <v>1139</v>
      </c>
      <c r="F544" s="199" t="s">
        <v>1140</v>
      </c>
      <c r="G544" s="186"/>
      <c r="H544" s="186"/>
      <c r="I544" s="189"/>
      <c r="J544" s="200">
        <f>BK544</f>
        <v>0</v>
      </c>
      <c r="K544" s="186"/>
      <c r="L544" s="191"/>
      <c r="M544" s="192"/>
      <c r="N544" s="193"/>
      <c r="O544" s="193"/>
      <c r="P544" s="194">
        <f>SUM(P545:P557)</f>
        <v>0</v>
      </c>
      <c r="Q544" s="193"/>
      <c r="R544" s="194">
        <f>SUM(R545:R557)</f>
        <v>7.8000000000000009E-4</v>
      </c>
      <c r="S544" s="193"/>
      <c r="T544" s="195">
        <f>SUM(T545:T557)</f>
        <v>0</v>
      </c>
      <c r="AR544" s="196" t="s">
        <v>84</v>
      </c>
      <c r="AT544" s="197" t="s">
        <v>73</v>
      </c>
      <c r="AU544" s="197" t="s">
        <v>82</v>
      </c>
      <c r="AY544" s="196" t="s">
        <v>186</v>
      </c>
      <c r="BK544" s="198">
        <f>SUM(BK545:BK557)</f>
        <v>0</v>
      </c>
    </row>
    <row r="545" spans="2:65" s="1" customFormat="1" ht="16.5" customHeight="1">
      <c r="B545" s="41"/>
      <c r="C545" s="201" t="s">
        <v>587</v>
      </c>
      <c r="D545" s="201" t="s">
        <v>188</v>
      </c>
      <c r="E545" s="202" t="s">
        <v>2142</v>
      </c>
      <c r="F545" s="203" t="s">
        <v>2143</v>
      </c>
      <c r="G545" s="204" t="s">
        <v>206</v>
      </c>
      <c r="H545" s="205">
        <v>10</v>
      </c>
      <c r="I545" s="206"/>
      <c r="J545" s="207">
        <f>ROUND(I545*H545,2)</f>
        <v>0</v>
      </c>
      <c r="K545" s="203" t="s">
        <v>192</v>
      </c>
      <c r="L545" s="61"/>
      <c r="M545" s="208" t="s">
        <v>30</v>
      </c>
      <c r="N545" s="209" t="s">
        <v>45</v>
      </c>
      <c r="O545" s="42"/>
      <c r="P545" s="210">
        <f>O545*H545</f>
        <v>0</v>
      </c>
      <c r="Q545" s="210">
        <v>6.0000000000000002E-5</v>
      </c>
      <c r="R545" s="210">
        <f>Q545*H545</f>
        <v>6.0000000000000006E-4</v>
      </c>
      <c r="S545" s="210">
        <v>0</v>
      </c>
      <c r="T545" s="211">
        <f>S545*H545</f>
        <v>0</v>
      </c>
      <c r="AR545" s="24" t="s">
        <v>295</v>
      </c>
      <c r="AT545" s="24" t="s">
        <v>188</v>
      </c>
      <c r="AU545" s="24" t="s">
        <v>84</v>
      </c>
      <c r="AY545" s="24" t="s">
        <v>186</v>
      </c>
      <c r="BE545" s="212">
        <f>IF(N545="základní",J545,0)</f>
        <v>0</v>
      </c>
      <c r="BF545" s="212">
        <f>IF(N545="snížená",J545,0)</f>
        <v>0</v>
      </c>
      <c r="BG545" s="212">
        <f>IF(N545="zákl. přenesená",J545,0)</f>
        <v>0</v>
      </c>
      <c r="BH545" s="212">
        <f>IF(N545="sníž. přenesená",J545,0)</f>
        <v>0</v>
      </c>
      <c r="BI545" s="212">
        <f>IF(N545="nulová",J545,0)</f>
        <v>0</v>
      </c>
      <c r="BJ545" s="24" t="s">
        <v>82</v>
      </c>
      <c r="BK545" s="212">
        <f>ROUND(I545*H545,2)</f>
        <v>0</v>
      </c>
      <c r="BL545" s="24" t="s">
        <v>295</v>
      </c>
      <c r="BM545" s="24" t="s">
        <v>2144</v>
      </c>
    </row>
    <row r="546" spans="2:65" s="1" customFormat="1" ht="13.5">
      <c r="B546" s="41"/>
      <c r="C546" s="63"/>
      <c r="D546" s="213" t="s">
        <v>195</v>
      </c>
      <c r="E546" s="63"/>
      <c r="F546" s="214" t="s">
        <v>2143</v>
      </c>
      <c r="G546" s="63"/>
      <c r="H546" s="63"/>
      <c r="I546" s="172"/>
      <c r="J546" s="63"/>
      <c r="K546" s="63"/>
      <c r="L546" s="61"/>
      <c r="M546" s="215"/>
      <c r="N546" s="42"/>
      <c r="O546" s="42"/>
      <c r="P546" s="42"/>
      <c r="Q546" s="42"/>
      <c r="R546" s="42"/>
      <c r="S546" s="42"/>
      <c r="T546" s="78"/>
      <c r="AT546" s="24" t="s">
        <v>195</v>
      </c>
      <c r="AU546" s="24" t="s">
        <v>84</v>
      </c>
    </row>
    <row r="547" spans="2:65" s="13" customFormat="1" ht="13.5">
      <c r="B547" s="227"/>
      <c r="C547" s="228"/>
      <c r="D547" s="213" t="s">
        <v>197</v>
      </c>
      <c r="E547" s="229" t="s">
        <v>30</v>
      </c>
      <c r="F547" s="230" t="s">
        <v>2145</v>
      </c>
      <c r="G547" s="228"/>
      <c r="H547" s="229" t="s">
        <v>30</v>
      </c>
      <c r="I547" s="231"/>
      <c r="J547" s="228"/>
      <c r="K547" s="228"/>
      <c r="L547" s="232"/>
      <c r="M547" s="233"/>
      <c r="N547" s="234"/>
      <c r="O547" s="234"/>
      <c r="P547" s="234"/>
      <c r="Q547" s="234"/>
      <c r="R547" s="234"/>
      <c r="S547" s="234"/>
      <c r="T547" s="235"/>
      <c r="AT547" s="236" t="s">
        <v>197</v>
      </c>
      <c r="AU547" s="236" t="s">
        <v>84</v>
      </c>
      <c r="AV547" s="13" t="s">
        <v>82</v>
      </c>
      <c r="AW547" s="13" t="s">
        <v>37</v>
      </c>
      <c r="AX547" s="13" t="s">
        <v>74</v>
      </c>
      <c r="AY547" s="236" t="s">
        <v>186</v>
      </c>
    </row>
    <row r="548" spans="2:65" s="12" customFormat="1" ht="13.5">
      <c r="B548" s="216"/>
      <c r="C548" s="217"/>
      <c r="D548" s="213" t="s">
        <v>197</v>
      </c>
      <c r="E548" s="218" t="s">
        <v>30</v>
      </c>
      <c r="F548" s="219" t="s">
        <v>249</v>
      </c>
      <c r="G548" s="217"/>
      <c r="H548" s="220">
        <v>10</v>
      </c>
      <c r="I548" s="221"/>
      <c r="J548" s="217"/>
      <c r="K548" s="217"/>
      <c r="L548" s="222"/>
      <c r="M548" s="223"/>
      <c r="N548" s="224"/>
      <c r="O548" s="224"/>
      <c r="P548" s="224"/>
      <c r="Q548" s="224"/>
      <c r="R548" s="224"/>
      <c r="S548" s="224"/>
      <c r="T548" s="225"/>
      <c r="AT548" s="226" t="s">
        <v>197</v>
      </c>
      <c r="AU548" s="226" t="s">
        <v>84</v>
      </c>
      <c r="AV548" s="12" t="s">
        <v>84</v>
      </c>
      <c r="AW548" s="12" t="s">
        <v>37</v>
      </c>
      <c r="AX548" s="12" t="s">
        <v>74</v>
      </c>
      <c r="AY548" s="226" t="s">
        <v>186</v>
      </c>
    </row>
    <row r="549" spans="2:65" s="1" customFormat="1" ht="16.5" customHeight="1">
      <c r="B549" s="41"/>
      <c r="C549" s="201" t="s">
        <v>592</v>
      </c>
      <c r="D549" s="201" t="s">
        <v>188</v>
      </c>
      <c r="E549" s="202" t="s">
        <v>2146</v>
      </c>
      <c r="F549" s="203" t="s">
        <v>2147</v>
      </c>
      <c r="G549" s="204" t="s">
        <v>461</v>
      </c>
      <c r="H549" s="205">
        <v>1</v>
      </c>
      <c r="I549" s="206"/>
      <c r="J549" s="207">
        <f>ROUND(I549*H549,2)</f>
        <v>0</v>
      </c>
      <c r="K549" s="203" t="s">
        <v>30</v>
      </c>
      <c r="L549" s="61"/>
      <c r="M549" s="208" t="s">
        <v>30</v>
      </c>
      <c r="N549" s="209" t="s">
        <v>45</v>
      </c>
      <c r="O549" s="42"/>
      <c r="P549" s="210">
        <f>O549*H549</f>
        <v>0</v>
      </c>
      <c r="Q549" s="210">
        <v>6.0000000000000002E-5</v>
      </c>
      <c r="R549" s="210">
        <f>Q549*H549</f>
        <v>6.0000000000000002E-5</v>
      </c>
      <c r="S549" s="210">
        <v>0</v>
      </c>
      <c r="T549" s="211">
        <f>S549*H549</f>
        <v>0</v>
      </c>
      <c r="AR549" s="24" t="s">
        <v>295</v>
      </c>
      <c r="AT549" s="24" t="s">
        <v>188</v>
      </c>
      <c r="AU549" s="24" t="s">
        <v>84</v>
      </c>
      <c r="AY549" s="24" t="s">
        <v>186</v>
      </c>
      <c r="BE549" s="212">
        <f>IF(N549="základní",J549,0)</f>
        <v>0</v>
      </c>
      <c r="BF549" s="212">
        <f>IF(N549="snížená",J549,0)</f>
        <v>0</v>
      </c>
      <c r="BG549" s="212">
        <f>IF(N549="zákl. přenesená",J549,0)</f>
        <v>0</v>
      </c>
      <c r="BH549" s="212">
        <f>IF(N549="sníž. přenesená",J549,0)</f>
        <v>0</v>
      </c>
      <c r="BI549" s="212">
        <f>IF(N549="nulová",J549,0)</f>
        <v>0</v>
      </c>
      <c r="BJ549" s="24" t="s">
        <v>82</v>
      </c>
      <c r="BK549" s="212">
        <f>ROUND(I549*H549,2)</f>
        <v>0</v>
      </c>
      <c r="BL549" s="24" t="s">
        <v>295</v>
      </c>
      <c r="BM549" s="24" t="s">
        <v>2148</v>
      </c>
    </row>
    <row r="550" spans="2:65" s="1" customFormat="1" ht="13.5">
      <c r="B550" s="41"/>
      <c r="C550" s="63"/>
      <c r="D550" s="213" t="s">
        <v>195</v>
      </c>
      <c r="E550" s="63"/>
      <c r="F550" s="214" t="s">
        <v>2147</v>
      </c>
      <c r="G550" s="63"/>
      <c r="H550" s="63"/>
      <c r="I550" s="172"/>
      <c r="J550" s="63"/>
      <c r="K550" s="63"/>
      <c r="L550" s="61"/>
      <c r="M550" s="215"/>
      <c r="N550" s="42"/>
      <c r="O550" s="42"/>
      <c r="P550" s="42"/>
      <c r="Q550" s="42"/>
      <c r="R550" s="42"/>
      <c r="S550" s="42"/>
      <c r="T550" s="78"/>
      <c r="AT550" s="24" t="s">
        <v>195</v>
      </c>
      <c r="AU550" s="24" t="s">
        <v>84</v>
      </c>
    </row>
    <row r="551" spans="2:65" s="13" customFormat="1" ht="13.5">
      <c r="B551" s="227"/>
      <c r="C551" s="228"/>
      <c r="D551" s="213" t="s">
        <v>197</v>
      </c>
      <c r="E551" s="229" t="s">
        <v>30</v>
      </c>
      <c r="F551" s="230" t="s">
        <v>2149</v>
      </c>
      <c r="G551" s="228"/>
      <c r="H551" s="229" t="s">
        <v>30</v>
      </c>
      <c r="I551" s="231"/>
      <c r="J551" s="228"/>
      <c r="K551" s="228"/>
      <c r="L551" s="232"/>
      <c r="M551" s="233"/>
      <c r="N551" s="234"/>
      <c r="O551" s="234"/>
      <c r="P551" s="234"/>
      <c r="Q551" s="234"/>
      <c r="R551" s="234"/>
      <c r="S551" s="234"/>
      <c r="T551" s="235"/>
      <c r="AT551" s="236" t="s">
        <v>197</v>
      </c>
      <c r="AU551" s="236" t="s">
        <v>84</v>
      </c>
      <c r="AV551" s="13" t="s">
        <v>82</v>
      </c>
      <c r="AW551" s="13" t="s">
        <v>37</v>
      </c>
      <c r="AX551" s="13" t="s">
        <v>74</v>
      </c>
      <c r="AY551" s="236" t="s">
        <v>186</v>
      </c>
    </row>
    <row r="552" spans="2:65" s="12" customFormat="1" ht="13.5">
      <c r="B552" s="216"/>
      <c r="C552" s="217"/>
      <c r="D552" s="213" t="s">
        <v>197</v>
      </c>
      <c r="E552" s="218" t="s">
        <v>30</v>
      </c>
      <c r="F552" s="219" t="s">
        <v>82</v>
      </c>
      <c r="G552" s="217"/>
      <c r="H552" s="220">
        <v>1</v>
      </c>
      <c r="I552" s="221"/>
      <c r="J552" s="217"/>
      <c r="K552" s="217"/>
      <c r="L552" s="222"/>
      <c r="M552" s="223"/>
      <c r="N552" s="224"/>
      <c r="O552" s="224"/>
      <c r="P552" s="224"/>
      <c r="Q552" s="224"/>
      <c r="R552" s="224"/>
      <c r="S552" s="224"/>
      <c r="T552" s="225"/>
      <c r="AT552" s="226" t="s">
        <v>197</v>
      </c>
      <c r="AU552" s="226" t="s">
        <v>84</v>
      </c>
      <c r="AV552" s="12" t="s">
        <v>84</v>
      </c>
      <c r="AW552" s="12" t="s">
        <v>37</v>
      </c>
      <c r="AX552" s="12" t="s">
        <v>74</v>
      </c>
      <c r="AY552" s="226" t="s">
        <v>186</v>
      </c>
    </row>
    <row r="553" spans="2:65" s="1" customFormat="1" ht="25.5" customHeight="1">
      <c r="B553" s="41"/>
      <c r="C553" s="201" t="s">
        <v>598</v>
      </c>
      <c r="D553" s="201" t="s">
        <v>188</v>
      </c>
      <c r="E553" s="202" t="s">
        <v>2150</v>
      </c>
      <c r="F553" s="203" t="s">
        <v>2151</v>
      </c>
      <c r="G553" s="204" t="s">
        <v>461</v>
      </c>
      <c r="H553" s="205">
        <v>2</v>
      </c>
      <c r="I553" s="206"/>
      <c r="J553" s="207">
        <f>ROUND(I553*H553,2)</f>
        <v>0</v>
      </c>
      <c r="K553" s="203" t="s">
        <v>30</v>
      </c>
      <c r="L553" s="61"/>
      <c r="M553" s="208" t="s">
        <v>30</v>
      </c>
      <c r="N553" s="209" t="s">
        <v>45</v>
      </c>
      <c r="O553" s="42"/>
      <c r="P553" s="210">
        <f>O553*H553</f>
        <v>0</v>
      </c>
      <c r="Q553" s="210">
        <v>6.0000000000000002E-5</v>
      </c>
      <c r="R553" s="210">
        <f>Q553*H553</f>
        <v>1.2E-4</v>
      </c>
      <c r="S553" s="210">
        <v>0</v>
      </c>
      <c r="T553" s="211">
        <f>S553*H553</f>
        <v>0</v>
      </c>
      <c r="AR553" s="24" t="s">
        <v>295</v>
      </c>
      <c r="AT553" s="24" t="s">
        <v>188</v>
      </c>
      <c r="AU553" s="24" t="s">
        <v>84</v>
      </c>
      <c r="AY553" s="24" t="s">
        <v>186</v>
      </c>
      <c r="BE553" s="212">
        <f>IF(N553="základní",J553,0)</f>
        <v>0</v>
      </c>
      <c r="BF553" s="212">
        <f>IF(N553="snížená",J553,0)</f>
        <v>0</v>
      </c>
      <c r="BG553" s="212">
        <f>IF(N553="zákl. přenesená",J553,0)</f>
        <v>0</v>
      </c>
      <c r="BH553" s="212">
        <f>IF(N553="sníž. přenesená",J553,0)</f>
        <v>0</v>
      </c>
      <c r="BI553" s="212">
        <f>IF(N553="nulová",J553,0)</f>
        <v>0</v>
      </c>
      <c r="BJ553" s="24" t="s">
        <v>82</v>
      </c>
      <c r="BK553" s="212">
        <f>ROUND(I553*H553,2)</f>
        <v>0</v>
      </c>
      <c r="BL553" s="24" t="s">
        <v>295</v>
      </c>
      <c r="BM553" s="24" t="s">
        <v>2152</v>
      </c>
    </row>
    <row r="554" spans="2:65" s="1" customFormat="1" ht="27">
      <c r="B554" s="41"/>
      <c r="C554" s="63"/>
      <c r="D554" s="213" t="s">
        <v>195</v>
      </c>
      <c r="E554" s="63"/>
      <c r="F554" s="214" t="s">
        <v>2151</v>
      </c>
      <c r="G554" s="63"/>
      <c r="H554" s="63"/>
      <c r="I554" s="172"/>
      <c r="J554" s="63"/>
      <c r="K554" s="63"/>
      <c r="L554" s="61"/>
      <c r="M554" s="215"/>
      <c r="N554" s="42"/>
      <c r="O554" s="42"/>
      <c r="P554" s="42"/>
      <c r="Q554" s="42"/>
      <c r="R554" s="42"/>
      <c r="S554" s="42"/>
      <c r="T554" s="78"/>
      <c r="AT554" s="24" t="s">
        <v>195</v>
      </c>
      <c r="AU554" s="24" t="s">
        <v>84</v>
      </c>
    </row>
    <row r="555" spans="2:65" s="12" customFormat="1" ht="13.5">
      <c r="B555" s="216"/>
      <c r="C555" s="217"/>
      <c r="D555" s="213" t="s">
        <v>197</v>
      </c>
      <c r="E555" s="218" t="s">
        <v>30</v>
      </c>
      <c r="F555" s="219" t="s">
        <v>2153</v>
      </c>
      <c r="G555" s="217"/>
      <c r="H555" s="220">
        <v>2</v>
      </c>
      <c r="I555" s="221"/>
      <c r="J555" s="217"/>
      <c r="K555" s="217"/>
      <c r="L555" s="222"/>
      <c r="M555" s="223"/>
      <c r="N555" s="224"/>
      <c r="O555" s="224"/>
      <c r="P555" s="224"/>
      <c r="Q555" s="224"/>
      <c r="R555" s="224"/>
      <c r="S555" s="224"/>
      <c r="T555" s="225"/>
      <c r="AT555" s="226" t="s">
        <v>197</v>
      </c>
      <c r="AU555" s="226" t="s">
        <v>84</v>
      </c>
      <c r="AV555" s="12" t="s">
        <v>84</v>
      </c>
      <c r="AW555" s="12" t="s">
        <v>37</v>
      </c>
      <c r="AX555" s="12" t="s">
        <v>74</v>
      </c>
      <c r="AY555" s="226" t="s">
        <v>186</v>
      </c>
    </row>
    <row r="556" spans="2:65" s="1" customFormat="1" ht="16.5" customHeight="1">
      <c r="B556" s="41"/>
      <c r="C556" s="201" t="s">
        <v>604</v>
      </c>
      <c r="D556" s="201" t="s">
        <v>188</v>
      </c>
      <c r="E556" s="202" t="s">
        <v>1144</v>
      </c>
      <c r="F556" s="203" t="s">
        <v>1145</v>
      </c>
      <c r="G556" s="204" t="s">
        <v>1065</v>
      </c>
      <c r="H556" s="264"/>
      <c r="I556" s="206"/>
      <c r="J556" s="207">
        <f>ROUND(I556*H556,2)</f>
        <v>0</v>
      </c>
      <c r="K556" s="203" t="s">
        <v>192</v>
      </c>
      <c r="L556" s="61"/>
      <c r="M556" s="208" t="s">
        <v>30</v>
      </c>
      <c r="N556" s="209" t="s">
        <v>45</v>
      </c>
      <c r="O556" s="42"/>
      <c r="P556" s="210">
        <f>O556*H556</f>
        <v>0</v>
      </c>
      <c r="Q556" s="210">
        <v>0</v>
      </c>
      <c r="R556" s="210">
        <f>Q556*H556</f>
        <v>0</v>
      </c>
      <c r="S556" s="210">
        <v>0</v>
      </c>
      <c r="T556" s="211">
        <f>S556*H556</f>
        <v>0</v>
      </c>
      <c r="AR556" s="24" t="s">
        <v>295</v>
      </c>
      <c r="AT556" s="24" t="s">
        <v>188</v>
      </c>
      <c r="AU556" s="24" t="s">
        <v>84</v>
      </c>
      <c r="AY556" s="24" t="s">
        <v>186</v>
      </c>
      <c r="BE556" s="212">
        <f>IF(N556="základní",J556,0)</f>
        <v>0</v>
      </c>
      <c r="BF556" s="212">
        <f>IF(N556="snížená",J556,0)</f>
        <v>0</v>
      </c>
      <c r="BG556" s="212">
        <f>IF(N556="zákl. přenesená",J556,0)</f>
        <v>0</v>
      </c>
      <c r="BH556" s="212">
        <f>IF(N556="sníž. přenesená",J556,0)</f>
        <v>0</v>
      </c>
      <c r="BI556" s="212">
        <f>IF(N556="nulová",J556,0)</f>
        <v>0</v>
      </c>
      <c r="BJ556" s="24" t="s">
        <v>82</v>
      </c>
      <c r="BK556" s="212">
        <f>ROUND(I556*H556,2)</f>
        <v>0</v>
      </c>
      <c r="BL556" s="24" t="s">
        <v>295</v>
      </c>
      <c r="BM556" s="24" t="s">
        <v>2154</v>
      </c>
    </row>
    <row r="557" spans="2:65" s="1" customFormat="1" ht="27">
      <c r="B557" s="41"/>
      <c r="C557" s="63"/>
      <c r="D557" s="213" t="s">
        <v>195</v>
      </c>
      <c r="E557" s="63"/>
      <c r="F557" s="214" t="s">
        <v>1147</v>
      </c>
      <c r="G557" s="63"/>
      <c r="H557" s="63"/>
      <c r="I557" s="172"/>
      <c r="J557" s="63"/>
      <c r="K557" s="63"/>
      <c r="L557" s="61"/>
      <c r="M557" s="215"/>
      <c r="N557" s="42"/>
      <c r="O557" s="42"/>
      <c r="P557" s="42"/>
      <c r="Q557" s="42"/>
      <c r="R557" s="42"/>
      <c r="S557" s="42"/>
      <c r="T557" s="78"/>
      <c r="AT557" s="24" t="s">
        <v>195</v>
      </c>
      <c r="AU557" s="24" t="s">
        <v>84</v>
      </c>
    </row>
    <row r="558" spans="2:65" s="11" customFormat="1" ht="37.35" customHeight="1">
      <c r="B558" s="185"/>
      <c r="C558" s="186"/>
      <c r="D558" s="187" t="s">
        <v>73</v>
      </c>
      <c r="E558" s="188" t="s">
        <v>1595</v>
      </c>
      <c r="F558" s="188" t="s">
        <v>1596</v>
      </c>
      <c r="G558" s="186"/>
      <c r="H558" s="186"/>
      <c r="I558" s="189"/>
      <c r="J558" s="190">
        <f>BK558</f>
        <v>0</v>
      </c>
      <c r="K558" s="186"/>
      <c r="L558" s="191"/>
      <c r="M558" s="192"/>
      <c r="N558" s="193"/>
      <c r="O558" s="193"/>
      <c r="P558" s="194">
        <f>SUM(P559:P572)</f>
        <v>0</v>
      </c>
      <c r="Q558" s="193"/>
      <c r="R558" s="194">
        <f>SUM(R559:R572)</f>
        <v>0</v>
      </c>
      <c r="S558" s="193"/>
      <c r="T558" s="195">
        <f>SUM(T559:T572)</f>
        <v>0</v>
      </c>
      <c r="AR558" s="196" t="s">
        <v>193</v>
      </c>
      <c r="AT558" s="197" t="s">
        <v>73</v>
      </c>
      <c r="AU558" s="197" t="s">
        <v>74</v>
      </c>
      <c r="AY558" s="196" t="s">
        <v>186</v>
      </c>
      <c r="BK558" s="198">
        <f>SUM(BK559:BK572)</f>
        <v>0</v>
      </c>
    </row>
    <row r="559" spans="2:65" s="1" customFormat="1" ht="16.5" customHeight="1">
      <c r="B559" s="41"/>
      <c r="C559" s="201" t="s">
        <v>611</v>
      </c>
      <c r="D559" s="201" t="s">
        <v>188</v>
      </c>
      <c r="E559" s="202" t="s">
        <v>2155</v>
      </c>
      <c r="F559" s="203" t="s">
        <v>2156</v>
      </c>
      <c r="G559" s="204" t="s">
        <v>461</v>
      </c>
      <c r="H559" s="205">
        <v>8</v>
      </c>
      <c r="I559" s="206"/>
      <c r="J559" s="207">
        <f>ROUND(I559*H559,2)</f>
        <v>0</v>
      </c>
      <c r="K559" s="203" t="s">
        <v>30</v>
      </c>
      <c r="L559" s="61"/>
      <c r="M559" s="208" t="s">
        <v>30</v>
      </c>
      <c r="N559" s="209" t="s">
        <v>45</v>
      </c>
      <c r="O559" s="42"/>
      <c r="P559" s="210">
        <f>O559*H559</f>
        <v>0</v>
      </c>
      <c r="Q559" s="210">
        <v>0</v>
      </c>
      <c r="R559" s="210">
        <f>Q559*H559</f>
        <v>0</v>
      </c>
      <c r="S559" s="210">
        <v>0</v>
      </c>
      <c r="T559" s="211">
        <f>S559*H559</f>
        <v>0</v>
      </c>
      <c r="AR559" s="24" t="s">
        <v>193</v>
      </c>
      <c r="AT559" s="24" t="s">
        <v>188</v>
      </c>
      <c r="AU559" s="24" t="s">
        <v>82</v>
      </c>
      <c r="AY559" s="24" t="s">
        <v>186</v>
      </c>
      <c r="BE559" s="212">
        <f>IF(N559="základní",J559,0)</f>
        <v>0</v>
      </c>
      <c r="BF559" s="212">
        <f>IF(N559="snížená",J559,0)</f>
        <v>0</v>
      </c>
      <c r="BG559" s="212">
        <f>IF(N559="zákl. přenesená",J559,0)</f>
        <v>0</v>
      </c>
      <c r="BH559" s="212">
        <f>IF(N559="sníž. přenesená",J559,0)</f>
        <v>0</v>
      </c>
      <c r="BI559" s="212">
        <f>IF(N559="nulová",J559,0)</f>
        <v>0</v>
      </c>
      <c r="BJ559" s="24" t="s">
        <v>82</v>
      </c>
      <c r="BK559" s="212">
        <f>ROUND(I559*H559,2)</f>
        <v>0</v>
      </c>
      <c r="BL559" s="24" t="s">
        <v>193</v>
      </c>
      <c r="BM559" s="24" t="s">
        <v>2157</v>
      </c>
    </row>
    <row r="560" spans="2:65" s="1" customFormat="1" ht="13.5">
      <c r="B560" s="41"/>
      <c r="C560" s="63"/>
      <c r="D560" s="213" t="s">
        <v>195</v>
      </c>
      <c r="E560" s="63"/>
      <c r="F560" s="214" t="s">
        <v>2156</v>
      </c>
      <c r="G560" s="63"/>
      <c r="H560" s="63"/>
      <c r="I560" s="172"/>
      <c r="J560" s="63"/>
      <c r="K560" s="63"/>
      <c r="L560" s="61"/>
      <c r="M560" s="215"/>
      <c r="N560" s="42"/>
      <c r="O560" s="42"/>
      <c r="P560" s="42"/>
      <c r="Q560" s="42"/>
      <c r="R560" s="42"/>
      <c r="S560" s="42"/>
      <c r="T560" s="78"/>
      <c r="AT560" s="24" t="s">
        <v>195</v>
      </c>
      <c r="AU560" s="24" t="s">
        <v>82</v>
      </c>
    </row>
    <row r="561" spans="2:65" s="12" customFormat="1" ht="13.5">
      <c r="B561" s="216"/>
      <c r="C561" s="217"/>
      <c r="D561" s="213" t="s">
        <v>197</v>
      </c>
      <c r="E561" s="218" t="s">
        <v>30</v>
      </c>
      <c r="F561" s="219" t="s">
        <v>2158</v>
      </c>
      <c r="G561" s="217"/>
      <c r="H561" s="220">
        <v>8</v>
      </c>
      <c r="I561" s="221"/>
      <c r="J561" s="217"/>
      <c r="K561" s="217"/>
      <c r="L561" s="222"/>
      <c r="M561" s="223"/>
      <c r="N561" s="224"/>
      <c r="O561" s="224"/>
      <c r="P561" s="224"/>
      <c r="Q561" s="224"/>
      <c r="R561" s="224"/>
      <c r="S561" s="224"/>
      <c r="T561" s="225"/>
      <c r="AT561" s="226" t="s">
        <v>197</v>
      </c>
      <c r="AU561" s="226" t="s">
        <v>82</v>
      </c>
      <c r="AV561" s="12" t="s">
        <v>84</v>
      </c>
      <c r="AW561" s="12" t="s">
        <v>37</v>
      </c>
      <c r="AX561" s="12" t="s">
        <v>82</v>
      </c>
      <c r="AY561" s="226" t="s">
        <v>186</v>
      </c>
    </row>
    <row r="562" spans="2:65" s="1" customFormat="1" ht="16.5" customHeight="1">
      <c r="B562" s="41"/>
      <c r="C562" s="201" t="s">
        <v>1184</v>
      </c>
      <c r="D562" s="201" t="s">
        <v>188</v>
      </c>
      <c r="E562" s="202" t="s">
        <v>2159</v>
      </c>
      <c r="F562" s="203" t="s">
        <v>2160</v>
      </c>
      <c r="G562" s="204" t="s">
        <v>461</v>
      </c>
      <c r="H562" s="205">
        <v>1</v>
      </c>
      <c r="I562" s="206"/>
      <c r="J562" s="207">
        <f>ROUND(I562*H562,2)</f>
        <v>0</v>
      </c>
      <c r="K562" s="203" t="s">
        <v>30</v>
      </c>
      <c r="L562" s="61"/>
      <c r="M562" s="208" t="s">
        <v>30</v>
      </c>
      <c r="N562" s="209" t="s">
        <v>45</v>
      </c>
      <c r="O562" s="42"/>
      <c r="P562" s="210">
        <f>O562*H562</f>
        <v>0</v>
      </c>
      <c r="Q562" s="210">
        <v>0</v>
      </c>
      <c r="R562" s="210">
        <f>Q562*H562</f>
        <v>0</v>
      </c>
      <c r="S562" s="210">
        <v>0</v>
      </c>
      <c r="T562" s="211">
        <f>S562*H562</f>
        <v>0</v>
      </c>
      <c r="AR562" s="24" t="s">
        <v>193</v>
      </c>
      <c r="AT562" s="24" t="s">
        <v>188</v>
      </c>
      <c r="AU562" s="24" t="s">
        <v>82</v>
      </c>
      <c r="AY562" s="24" t="s">
        <v>186</v>
      </c>
      <c r="BE562" s="212">
        <f>IF(N562="základní",J562,0)</f>
        <v>0</v>
      </c>
      <c r="BF562" s="212">
        <f>IF(N562="snížená",J562,0)</f>
        <v>0</v>
      </c>
      <c r="BG562" s="212">
        <f>IF(N562="zákl. přenesená",J562,0)</f>
        <v>0</v>
      </c>
      <c r="BH562" s="212">
        <f>IF(N562="sníž. přenesená",J562,0)</f>
        <v>0</v>
      </c>
      <c r="BI562" s="212">
        <f>IF(N562="nulová",J562,0)</f>
        <v>0</v>
      </c>
      <c r="BJ562" s="24" t="s">
        <v>82</v>
      </c>
      <c r="BK562" s="212">
        <f>ROUND(I562*H562,2)</f>
        <v>0</v>
      </c>
      <c r="BL562" s="24" t="s">
        <v>193</v>
      </c>
      <c r="BM562" s="24" t="s">
        <v>2161</v>
      </c>
    </row>
    <row r="563" spans="2:65" s="1" customFormat="1" ht="13.5">
      <c r="B563" s="41"/>
      <c r="C563" s="63"/>
      <c r="D563" s="213" t="s">
        <v>195</v>
      </c>
      <c r="E563" s="63"/>
      <c r="F563" s="214" t="s">
        <v>2160</v>
      </c>
      <c r="G563" s="63"/>
      <c r="H563" s="63"/>
      <c r="I563" s="172"/>
      <c r="J563" s="63"/>
      <c r="K563" s="63"/>
      <c r="L563" s="61"/>
      <c r="M563" s="215"/>
      <c r="N563" s="42"/>
      <c r="O563" s="42"/>
      <c r="P563" s="42"/>
      <c r="Q563" s="42"/>
      <c r="R563" s="42"/>
      <c r="S563" s="42"/>
      <c r="T563" s="78"/>
      <c r="AT563" s="24" t="s">
        <v>195</v>
      </c>
      <c r="AU563" s="24" t="s">
        <v>82</v>
      </c>
    </row>
    <row r="564" spans="2:65" s="12" customFormat="1" ht="13.5">
      <c r="B564" s="216"/>
      <c r="C564" s="217"/>
      <c r="D564" s="213" t="s">
        <v>197</v>
      </c>
      <c r="E564" s="218" t="s">
        <v>30</v>
      </c>
      <c r="F564" s="219" t="s">
        <v>2162</v>
      </c>
      <c r="G564" s="217"/>
      <c r="H564" s="220">
        <v>1</v>
      </c>
      <c r="I564" s="221"/>
      <c r="J564" s="217"/>
      <c r="K564" s="217"/>
      <c r="L564" s="222"/>
      <c r="M564" s="223"/>
      <c r="N564" s="224"/>
      <c r="O564" s="224"/>
      <c r="P564" s="224"/>
      <c r="Q564" s="224"/>
      <c r="R564" s="224"/>
      <c r="S564" s="224"/>
      <c r="T564" s="225"/>
      <c r="AT564" s="226" t="s">
        <v>197</v>
      </c>
      <c r="AU564" s="226" t="s">
        <v>82</v>
      </c>
      <c r="AV564" s="12" t="s">
        <v>84</v>
      </c>
      <c r="AW564" s="12" t="s">
        <v>37</v>
      </c>
      <c r="AX564" s="12" t="s">
        <v>82</v>
      </c>
      <c r="AY564" s="226" t="s">
        <v>186</v>
      </c>
    </row>
    <row r="565" spans="2:65" s="1" customFormat="1" ht="25.5" customHeight="1">
      <c r="B565" s="41"/>
      <c r="C565" s="201" t="s">
        <v>1187</v>
      </c>
      <c r="D565" s="201" t="s">
        <v>188</v>
      </c>
      <c r="E565" s="202" t="s">
        <v>1618</v>
      </c>
      <c r="F565" s="203" t="s">
        <v>1866</v>
      </c>
      <c r="G565" s="204" t="s">
        <v>461</v>
      </c>
      <c r="H565" s="205">
        <v>10</v>
      </c>
      <c r="I565" s="206"/>
      <c r="J565" s="207">
        <f>ROUND(I565*H565,2)</f>
        <v>0</v>
      </c>
      <c r="K565" s="203" t="s">
        <v>30</v>
      </c>
      <c r="L565" s="61"/>
      <c r="M565" s="208" t="s">
        <v>30</v>
      </c>
      <c r="N565" s="209" t="s">
        <v>45</v>
      </c>
      <c r="O565" s="42"/>
      <c r="P565" s="210">
        <f>O565*H565</f>
        <v>0</v>
      </c>
      <c r="Q565" s="210">
        <v>0</v>
      </c>
      <c r="R565" s="210">
        <f>Q565*H565</f>
        <v>0</v>
      </c>
      <c r="S565" s="210">
        <v>0</v>
      </c>
      <c r="T565" s="211">
        <f>S565*H565</f>
        <v>0</v>
      </c>
      <c r="AR565" s="24" t="s">
        <v>193</v>
      </c>
      <c r="AT565" s="24" t="s">
        <v>188</v>
      </c>
      <c r="AU565" s="24" t="s">
        <v>82</v>
      </c>
      <c r="AY565" s="24" t="s">
        <v>186</v>
      </c>
      <c r="BE565" s="212">
        <f>IF(N565="základní",J565,0)</f>
        <v>0</v>
      </c>
      <c r="BF565" s="212">
        <f>IF(N565="snížená",J565,0)</f>
        <v>0</v>
      </c>
      <c r="BG565" s="212">
        <f>IF(N565="zákl. přenesená",J565,0)</f>
        <v>0</v>
      </c>
      <c r="BH565" s="212">
        <f>IF(N565="sníž. přenesená",J565,0)</f>
        <v>0</v>
      </c>
      <c r="BI565" s="212">
        <f>IF(N565="nulová",J565,0)</f>
        <v>0</v>
      </c>
      <c r="BJ565" s="24" t="s">
        <v>82</v>
      </c>
      <c r="BK565" s="212">
        <f>ROUND(I565*H565,2)</f>
        <v>0</v>
      </c>
      <c r="BL565" s="24" t="s">
        <v>193</v>
      </c>
      <c r="BM565" s="24" t="s">
        <v>2163</v>
      </c>
    </row>
    <row r="566" spans="2:65" s="1" customFormat="1" ht="27">
      <c r="B566" s="41"/>
      <c r="C566" s="63"/>
      <c r="D566" s="213" t="s">
        <v>195</v>
      </c>
      <c r="E566" s="63"/>
      <c r="F566" s="214" t="s">
        <v>1866</v>
      </c>
      <c r="G566" s="63"/>
      <c r="H566" s="63"/>
      <c r="I566" s="172"/>
      <c r="J566" s="63"/>
      <c r="K566" s="63"/>
      <c r="L566" s="61"/>
      <c r="M566" s="215"/>
      <c r="N566" s="42"/>
      <c r="O566" s="42"/>
      <c r="P566" s="42"/>
      <c r="Q566" s="42"/>
      <c r="R566" s="42"/>
      <c r="S566" s="42"/>
      <c r="T566" s="78"/>
      <c r="AT566" s="24" t="s">
        <v>195</v>
      </c>
      <c r="AU566" s="24" t="s">
        <v>82</v>
      </c>
    </row>
    <row r="567" spans="2:65" s="12" customFormat="1" ht="13.5">
      <c r="B567" s="216"/>
      <c r="C567" s="217"/>
      <c r="D567" s="213" t="s">
        <v>197</v>
      </c>
      <c r="E567" s="218" t="s">
        <v>30</v>
      </c>
      <c r="F567" s="219" t="s">
        <v>2164</v>
      </c>
      <c r="G567" s="217"/>
      <c r="H567" s="220">
        <v>10</v>
      </c>
      <c r="I567" s="221"/>
      <c r="J567" s="217"/>
      <c r="K567" s="217"/>
      <c r="L567" s="222"/>
      <c r="M567" s="223"/>
      <c r="N567" s="224"/>
      <c r="O567" s="224"/>
      <c r="P567" s="224"/>
      <c r="Q567" s="224"/>
      <c r="R567" s="224"/>
      <c r="S567" s="224"/>
      <c r="T567" s="225"/>
      <c r="AT567" s="226" t="s">
        <v>197</v>
      </c>
      <c r="AU567" s="226" t="s">
        <v>82</v>
      </c>
      <c r="AV567" s="12" t="s">
        <v>84</v>
      </c>
      <c r="AW567" s="12" t="s">
        <v>37</v>
      </c>
      <c r="AX567" s="12" t="s">
        <v>82</v>
      </c>
      <c r="AY567" s="226" t="s">
        <v>186</v>
      </c>
    </row>
    <row r="568" spans="2:65" s="1" customFormat="1" ht="25.5" customHeight="1">
      <c r="B568" s="41"/>
      <c r="C568" s="201" t="s">
        <v>1192</v>
      </c>
      <c r="D568" s="201" t="s">
        <v>188</v>
      </c>
      <c r="E568" s="202" t="s">
        <v>1806</v>
      </c>
      <c r="F568" s="203" t="s">
        <v>1868</v>
      </c>
      <c r="G568" s="204" t="s">
        <v>461</v>
      </c>
      <c r="H568" s="205">
        <v>10</v>
      </c>
      <c r="I568" s="206"/>
      <c r="J568" s="207">
        <f>ROUND(I568*H568,2)</f>
        <v>0</v>
      </c>
      <c r="K568" s="203" t="s">
        <v>30</v>
      </c>
      <c r="L568" s="61"/>
      <c r="M568" s="208" t="s">
        <v>30</v>
      </c>
      <c r="N568" s="209" t="s">
        <v>45</v>
      </c>
      <c r="O568" s="42"/>
      <c r="P568" s="210">
        <f>O568*H568</f>
        <v>0</v>
      </c>
      <c r="Q568" s="210">
        <v>0</v>
      </c>
      <c r="R568" s="210">
        <f>Q568*H568</f>
        <v>0</v>
      </c>
      <c r="S568" s="210">
        <v>0</v>
      </c>
      <c r="T568" s="211">
        <f>S568*H568</f>
        <v>0</v>
      </c>
      <c r="AR568" s="24" t="s">
        <v>193</v>
      </c>
      <c r="AT568" s="24" t="s">
        <v>188</v>
      </c>
      <c r="AU568" s="24" t="s">
        <v>82</v>
      </c>
      <c r="AY568" s="24" t="s">
        <v>186</v>
      </c>
      <c r="BE568" s="212">
        <f>IF(N568="základní",J568,0)</f>
        <v>0</v>
      </c>
      <c r="BF568" s="212">
        <f>IF(N568="snížená",J568,0)</f>
        <v>0</v>
      </c>
      <c r="BG568" s="212">
        <f>IF(N568="zákl. přenesená",J568,0)</f>
        <v>0</v>
      </c>
      <c r="BH568" s="212">
        <f>IF(N568="sníž. přenesená",J568,0)</f>
        <v>0</v>
      </c>
      <c r="BI568" s="212">
        <f>IF(N568="nulová",J568,0)</f>
        <v>0</v>
      </c>
      <c r="BJ568" s="24" t="s">
        <v>82</v>
      </c>
      <c r="BK568" s="212">
        <f>ROUND(I568*H568,2)</f>
        <v>0</v>
      </c>
      <c r="BL568" s="24" t="s">
        <v>193</v>
      </c>
      <c r="BM568" s="24" t="s">
        <v>2165</v>
      </c>
    </row>
    <row r="569" spans="2:65" s="1" customFormat="1" ht="27">
      <c r="B569" s="41"/>
      <c r="C569" s="63"/>
      <c r="D569" s="213" t="s">
        <v>195</v>
      </c>
      <c r="E569" s="63"/>
      <c r="F569" s="214" t="s">
        <v>1868</v>
      </c>
      <c r="G569" s="63"/>
      <c r="H569" s="63"/>
      <c r="I569" s="172"/>
      <c r="J569" s="63"/>
      <c r="K569" s="63"/>
      <c r="L569" s="61"/>
      <c r="M569" s="215"/>
      <c r="N569" s="42"/>
      <c r="O569" s="42"/>
      <c r="P569" s="42"/>
      <c r="Q569" s="42"/>
      <c r="R569" s="42"/>
      <c r="S569" s="42"/>
      <c r="T569" s="78"/>
      <c r="AT569" s="24" t="s">
        <v>195</v>
      </c>
      <c r="AU569" s="24" t="s">
        <v>82</v>
      </c>
    </row>
    <row r="570" spans="2:65" s="12" customFormat="1" ht="13.5">
      <c r="B570" s="216"/>
      <c r="C570" s="217"/>
      <c r="D570" s="213" t="s">
        <v>197</v>
      </c>
      <c r="E570" s="218" t="s">
        <v>30</v>
      </c>
      <c r="F570" s="219" t="s">
        <v>2166</v>
      </c>
      <c r="G570" s="217"/>
      <c r="H570" s="220">
        <v>10</v>
      </c>
      <c r="I570" s="221"/>
      <c r="J570" s="217"/>
      <c r="K570" s="217"/>
      <c r="L570" s="222"/>
      <c r="M570" s="223"/>
      <c r="N570" s="224"/>
      <c r="O570" s="224"/>
      <c r="P570" s="224"/>
      <c r="Q570" s="224"/>
      <c r="R570" s="224"/>
      <c r="S570" s="224"/>
      <c r="T570" s="225"/>
      <c r="AT570" s="226" t="s">
        <v>197</v>
      </c>
      <c r="AU570" s="226" t="s">
        <v>82</v>
      </c>
      <c r="AV570" s="12" t="s">
        <v>84</v>
      </c>
      <c r="AW570" s="12" t="s">
        <v>37</v>
      </c>
      <c r="AX570" s="12" t="s">
        <v>82</v>
      </c>
      <c r="AY570" s="226" t="s">
        <v>186</v>
      </c>
    </row>
    <row r="571" spans="2:65" s="1" customFormat="1" ht="16.5" customHeight="1">
      <c r="B571" s="41"/>
      <c r="C571" s="201" t="s">
        <v>1196</v>
      </c>
      <c r="D571" s="201" t="s">
        <v>188</v>
      </c>
      <c r="E571" s="202" t="s">
        <v>1875</v>
      </c>
      <c r="F571" s="203" t="s">
        <v>610</v>
      </c>
      <c r="G571" s="204" t="s">
        <v>1065</v>
      </c>
      <c r="H571" s="264"/>
      <c r="I571" s="206"/>
      <c r="J571" s="207">
        <f>ROUND(I571*H571,2)</f>
        <v>0</v>
      </c>
      <c r="K571" s="203" t="s">
        <v>30</v>
      </c>
      <c r="L571" s="61"/>
      <c r="M571" s="208" t="s">
        <v>30</v>
      </c>
      <c r="N571" s="209" t="s">
        <v>45</v>
      </c>
      <c r="O571" s="42"/>
      <c r="P571" s="210">
        <f>O571*H571</f>
        <v>0</v>
      </c>
      <c r="Q571" s="210">
        <v>0</v>
      </c>
      <c r="R571" s="210">
        <f>Q571*H571</f>
        <v>0</v>
      </c>
      <c r="S571" s="210">
        <v>0</v>
      </c>
      <c r="T571" s="211">
        <f>S571*H571</f>
        <v>0</v>
      </c>
      <c r="AR571" s="24" t="s">
        <v>193</v>
      </c>
      <c r="AT571" s="24" t="s">
        <v>188</v>
      </c>
      <c r="AU571" s="24" t="s">
        <v>82</v>
      </c>
      <c r="AY571" s="24" t="s">
        <v>186</v>
      </c>
      <c r="BE571" s="212">
        <f>IF(N571="základní",J571,0)</f>
        <v>0</v>
      </c>
      <c r="BF571" s="212">
        <f>IF(N571="snížená",J571,0)</f>
        <v>0</v>
      </c>
      <c r="BG571" s="212">
        <f>IF(N571="zákl. přenesená",J571,0)</f>
        <v>0</v>
      </c>
      <c r="BH571" s="212">
        <f>IF(N571="sníž. přenesená",J571,0)</f>
        <v>0</v>
      </c>
      <c r="BI571" s="212">
        <f>IF(N571="nulová",J571,0)</f>
        <v>0</v>
      </c>
      <c r="BJ571" s="24" t="s">
        <v>82</v>
      </c>
      <c r="BK571" s="212">
        <f>ROUND(I571*H571,2)</f>
        <v>0</v>
      </c>
      <c r="BL571" s="24" t="s">
        <v>193</v>
      </c>
      <c r="BM571" s="24" t="s">
        <v>2167</v>
      </c>
    </row>
    <row r="572" spans="2:65" s="1" customFormat="1" ht="13.5">
      <c r="B572" s="41"/>
      <c r="C572" s="63"/>
      <c r="D572" s="213" t="s">
        <v>195</v>
      </c>
      <c r="E572" s="63"/>
      <c r="F572" s="214" t="s">
        <v>610</v>
      </c>
      <c r="G572" s="63"/>
      <c r="H572" s="63"/>
      <c r="I572" s="172"/>
      <c r="J572" s="63"/>
      <c r="K572" s="63"/>
      <c r="L572" s="61"/>
      <c r="M572" s="215"/>
      <c r="N572" s="42"/>
      <c r="O572" s="42"/>
      <c r="P572" s="42"/>
      <c r="Q572" s="42"/>
      <c r="R572" s="42"/>
      <c r="S572" s="42"/>
      <c r="T572" s="78"/>
      <c r="AT572" s="24" t="s">
        <v>195</v>
      </c>
      <c r="AU572" s="24" t="s">
        <v>82</v>
      </c>
    </row>
    <row r="573" spans="2:65" s="11" customFormat="1" ht="37.35" customHeight="1">
      <c r="B573" s="185"/>
      <c r="C573" s="186"/>
      <c r="D573" s="187" t="s">
        <v>73</v>
      </c>
      <c r="E573" s="188" t="s">
        <v>2168</v>
      </c>
      <c r="F573" s="188" t="s">
        <v>2169</v>
      </c>
      <c r="G573" s="186"/>
      <c r="H573" s="186"/>
      <c r="I573" s="189"/>
      <c r="J573" s="190">
        <f>BK573</f>
        <v>0</v>
      </c>
      <c r="K573" s="186"/>
      <c r="L573" s="191"/>
      <c r="M573" s="192"/>
      <c r="N573" s="193"/>
      <c r="O573" s="193"/>
      <c r="P573" s="194">
        <f>SUM(P574:P587)</f>
        <v>0</v>
      </c>
      <c r="Q573" s="193"/>
      <c r="R573" s="194">
        <f>SUM(R574:R587)</f>
        <v>0</v>
      </c>
      <c r="S573" s="193"/>
      <c r="T573" s="195">
        <f>SUM(T574:T587)</f>
        <v>0</v>
      </c>
      <c r="AR573" s="196" t="s">
        <v>82</v>
      </c>
      <c r="AT573" s="197" t="s">
        <v>73</v>
      </c>
      <c r="AU573" s="197" t="s">
        <v>74</v>
      </c>
      <c r="AY573" s="196" t="s">
        <v>186</v>
      </c>
      <c r="BK573" s="198">
        <f>SUM(BK574:BK587)</f>
        <v>0</v>
      </c>
    </row>
    <row r="574" spans="2:65" s="1" customFormat="1" ht="16.5" customHeight="1">
      <c r="B574" s="41"/>
      <c r="C574" s="201" t="s">
        <v>1199</v>
      </c>
      <c r="D574" s="201" t="s">
        <v>188</v>
      </c>
      <c r="E574" s="202" t="s">
        <v>2170</v>
      </c>
      <c r="F574" s="203" t="s">
        <v>2171</v>
      </c>
      <c r="G574" s="204" t="s">
        <v>461</v>
      </c>
      <c r="H574" s="205">
        <v>1</v>
      </c>
      <c r="I574" s="206"/>
      <c r="J574" s="207">
        <f>ROUND(I574*H574,2)</f>
        <v>0</v>
      </c>
      <c r="K574" s="203" t="s">
        <v>30</v>
      </c>
      <c r="L574" s="61"/>
      <c r="M574" s="208" t="s">
        <v>30</v>
      </c>
      <c r="N574" s="209" t="s">
        <v>45</v>
      </c>
      <c r="O574" s="42"/>
      <c r="P574" s="210">
        <f>O574*H574</f>
        <v>0</v>
      </c>
      <c r="Q574" s="210">
        <v>0</v>
      </c>
      <c r="R574" s="210">
        <f>Q574*H574</f>
        <v>0</v>
      </c>
      <c r="S574" s="210">
        <v>0</v>
      </c>
      <c r="T574" s="211">
        <f>S574*H574</f>
        <v>0</v>
      </c>
      <c r="AR574" s="24" t="s">
        <v>193</v>
      </c>
      <c r="AT574" s="24" t="s">
        <v>188</v>
      </c>
      <c r="AU574" s="24" t="s">
        <v>82</v>
      </c>
      <c r="AY574" s="24" t="s">
        <v>186</v>
      </c>
      <c r="BE574" s="212">
        <f>IF(N574="základní",J574,0)</f>
        <v>0</v>
      </c>
      <c r="BF574" s="212">
        <f>IF(N574="snížená",J574,0)</f>
        <v>0</v>
      </c>
      <c r="BG574" s="212">
        <f>IF(N574="zákl. přenesená",J574,0)</f>
        <v>0</v>
      </c>
      <c r="BH574" s="212">
        <f>IF(N574="sníž. přenesená",J574,0)</f>
        <v>0</v>
      </c>
      <c r="BI574" s="212">
        <f>IF(N574="nulová",J574,0)</f>
        <v>0</v>
      </c>
      <c r="BJ574" s="24" t="s">
        <v>82</v>
      </c>
      <c r="BK574" s="212">
        <f>ROUND(I574*H574,2)</f>
        <v>0</v>
      </c>
      <c r="BL574" s="24" t="s">
        <v>193</v>
      </c>
      <c r="BM574" s="24" t="s">
        <v>2172</v>
      </c>
    </row>
    <row r="575" spans="2:65" s="1" customFormat="1" ht="13.5">
      <c r="B575" s="41"/>
      <c r="C575" s="63"/>
      <c r="D575" s="213" t="s">
        <v>195</v>
      </c>
      <c r="E575" s="63"/>
      <c r="F575" s="214" t="s">
        <v>2171</v>
      </c>
      <c r="G575" s="63"/>
      <c r="H575" s="63"/>
      <c r="I575" s="172"/>
      <c r="J575" s="63"/>
      <c r="K575" s="63"/>
      <c r="L575" s="61"/>
      <c r="M575" s="215"/>
      <c r="N575" s="42"/>
      <c r="O575" s="42"/>
      <c r="P575" s="42"/>
      <c r="Q575" s="42"/>
      <c r="R575" s="42"/>
      <c r="S575" s="42"/>
      <c r="T575" s="78"/>
      <c r="AT575" s="24" t="s">
        <v>195</v>
      </c>
      <c r="AU575" s="24" t="s">
        <v>82</v>
      </c>
    </row>
    <row r="576" spans="2:65" s="13" customFormat="1" ht="13.5">
      <c r="B576" s="227"/>
      <c r="C576" s="228"/>
      <c r="D576" s="213" t="s">
        <v>197</v>
      </c>
      <c r="E576" s="229" t="s">
        <v>30</v>
      </c>
      <c r="F576" s="230" t="s">
        <v>2173</v>
      </c>
      <c r="G576" s="228"/>
      <c r="H576" s="229" t="s">
        <v>30</v>
      </c>
      <c r="I576" s="231"/>
      <c r="J576" s="228"/>
      <c r="K576" s="228"/>
      <c r="L576" s="232"/>
      <c r="M576" s="233"/>
      <c r="N576" s="234"/>
      <c r="O576" s="234"/>
      <c r="P576" s="234"/>
      <c r="Q576" s="234"/>
      <c r="R576" s="234"/>
      <c r="S576" s="234"/>
      <c r="T576" s="235"/>
      <c r="AT576" s="236" t="s">
        <v>197</v>
      </c>
      <c r="AU576" s="236" t="s">
        <v>82</v>
      </c>
      <c r="AV576" s="13" t="s">
        <v>82</v>
      </c>
      <c r="AW576" s="13" t="s">
        <v>37</v>
      </c>
      <c r="AX576" s="13" t="s">
        <v>74</v>
      </c>
      <c r="AY576" s="236" t="s">
        <v>186</v>
      </c>
    </row>
    <row r="577" spans="2:65" s="12" customFormat="1" ht="13.5">
      <c r="B577" s="216"/>
      <c r="C577" s="217"/>
      <c r="D577" s="213" t="s">
        <v>197</v>
      </c>
      <c r="E577" s="218" t="s">
        <v>30</v>
      </c>
      <c r="F577" s="219" t="s">
        <v>2174</v>
      </c>
      <c r="G577" s="217"/>
      <c r="H577" s="220">
        <v>1</v>
      </c>
      <c r="I577" s="221"/>
      <c r="J577" s="217"/>
      <c r="K577" s="217"/>
      <c r="L577" s="222"/>
      <c r="M577" s="223"/>
      <c r="N577" s="224"/>
      <c r="O577" s="224"/>
      <c r="P577" s="224"/>
      <c r="Q577" s="224"/>
      <c r="R577" s="224"/>
      <c r="S577" s="224"/>
      <c r="T577" s="225"/>
      <c r="AT577" s="226" t="s">
        <v>197</v>
      </c>
      <c r="AU577" s="226" t="s">
        <v>82</v>
      </c>
      <c r="AV577" s="12" t="s">
        <v>84</v>
      </c>
      <c r="AW577" s="12" t="s">
        <v>37</v>
      </c>
      <c r="AX577" s="12" t="s">
        <v>82</v>
      </c>
      <c r="AY577" s="226" t="s">
        <v>186</v>
      </c>
    </row>
    <row r="578" spans="2:65" s="1" customFormat="1" ht="16.5" customHeight="1">
      <c r="B578" s="41"/>
      <c r="C578" s="201" t="s">
        <v>417</v>
      </c>
      <c r="D578" s="201" t="s">
        <v>188</v>
      </c>
      <c r="E578" s="202" t="s">
        <v>2175</v>
      </c>
      <c r="F578" s="203" t="s">
        <v>2176</v>
      </c>
      <c r="G578" s="204" t="s">
        <v>461</v>
      </c>
      <c r="H578" s="205">
        <v>1</v>
      </c>
      <c r="I578" s="206"/>
      <c r="J578" s="207">
        <f>ROUND(I578*H578,2)</f>
        <v>0</v>
      </c>
      <c r="K578" s="203" t="s">
        <v>30</v>
      </c>
      <c r="L578" s="61"/>
      <c r="M578" s="208" t="s">
        <v>30</v>
      </c>
      <c r="N578" s="209" t="s">
        <v>45</v>
      </c>
      <c r="O578" s="42"/>
      <c r="P578" s="210">
        <f>O578*H578</f>
        <v>0</v>
      </c>
      <c r="Q578" s="210">
        <v>0</v>
      </c>
      <c r="R578" s="210">
        <f>Q578*H578</f>
        <v>0</v>
      </c>
      <c r="S578" s="210">
        <v>0</v>
      </c>
      <c r="T578" s="211">
        <f>S578*H578</f>
        <v>0</v>
      </c>
      <c r="AR578" s="24" t="s">
        <v>193</v>
      </c>
      <c r="AT578" s="24" t="s">
        <v>188</v>
      </c>
      <c r="AU578" s="24" t="s">
        <v>82</v>
      </c>
      <c r="AY578" s="24" t="s">
        <v>186</v>
      </c>
      <c r="BE578" s="212">
        <f>IF(N578="základní",J578,0)</f>
        <v>0</v>
      </c>
      <c r="BF578" s="212">
        <f>IF(N578="snížená",J578,0)</f>
        <v>0</v>
      </c>
      <c r="BG578" s="212">
        <f>IF(N578="zákl. přenesená",J578,0)</f>
        <v>0</v>
      </c>
      <c r="BH578" s="212">
        <f>IF(N578="sníž. přenesená",J578,0)</f>
        <v>0</v>
      </c>
      <c r="BI578" s="212">
        <f>IF(N578="nulová",J578,0)</f>
        <v>0</v>
      </c>
      <c r="BJ578" s="24" t="s">
        <v>82</v>
      </c>
      <c r="BK578" s="212">
        <f>ROUND(I578*H578,2)</f>
        <v>0</v>
      </c>
      <c r="BL578" s="24" t="s">
        <v>193</v>
      </c>
      <c r="BM578" s="24" t="s">
        <v>2177</v>
      </c>
    </row>
    <row r="579" spans="2:65" s="1" customFormat="1" ht="13.5">
      <c r="B579" s="41"/>
      <c r="C579" s="63"/>
      <c r="D579" s="213" t="s">
        <v>195</v>
      </c>
      <c r="E579" s="63"/>
      <c r="F579" s="214" t="s">
        <v>2176</v>
      </c>
      <c r="G579" s="63"/>
      <c r="H579" s="63"/>
      <c r="I579" s="172"/>
      <c r="J579" s="63"/>
      <c r="K579" s="63"/>
      <c r="L579" s="61"/>
      <c r="M579" s="215"/>
      <c r="N579" s="42"/>
      <c r="O579" s="42"/>
      <c r="P579" s="42"/>
      <c r="Q579" s="42"/>
      <c r="R579" s="42"/>
      <c r="S579" s="42"/>
      <c r="T579" s="78"/>
      <c r="AT579" s="24" t="s">
        <v>195</v>
      </c>
      <c r="AU579" s="24" t="s">
        <v>82</v>
      </c>
    </row>
    <row r="580" spans="2:65" s="13" customFormat="1" ht="13.5">
      <c r="B580" s="227"/>
      <c r="C580" s="228"/>
      <c r="D580" s="213" t="s">
        <v>197</v>
      </c>
      <c r="E580" s="229" t="s">
        <v>30</v>
      </c>
      <c r="F580" s="230" t="s">
        <v>2173</v>
      </c>
      <c r="G580" s="228"/>
      <c r="H580" s="229" t="s">
        <v>30</v>
      </c>
      <c r="I580" s="231"/>
      <c r="J580" s="228"/>
      <c r="K580" s="228"/>
      <c r="L580" s="232"/>
      <c r="M580" s="233"/>
      <c r="N580" s="234"/>
      <c r="O580" s="234"/>
      <c r="P580" s="234"/>
      <c r="Q580" s="234"/>
      <c r="R580" s="234"/>
      <c r="S580" s="234"/>
      <c r="T580" s="235"/>
      <c r="AT580" s="236" t="s">
        <v>197</v>
      </c>
      <c r="AU580" s="236" t="s">
        <v>82</v>
      </c>
      <c r="AV580" s="13" t="s">
        <v>82</v>
      </c>
      <c r="AW580" s="13" t="s">
        <v>37</v>
      </c>
      <c r="AX580" s="13" t="s">
        <v>74</v>
      </c>
      <c r="AY580" s="236" t="s">
        <v>186</v>
      </c>
    </row>
    <row r="581" spans="2:65" s="12" customFormat="1" ht="13.5">
      <c r="B581" s="216"/>
      <c r="C581" s="217"/>
      <c r="D581" s="213" t="s">
        <v>197</v>
      </c>
      <c r="E581" s="218" t="s">
        <v>30</v>
      </c>
      <c r="F581" s="219" t="s">
        <v>2178</v>
      </c>
      <c r="G581" s="217"/>
      <c r="H581" s="220">
        <v>1</v>
      </c>
      <c r="I581" s="221"/>
      <c r="J581" s="217"/>
      <c r="K581" s="217"/>
      <c r="L581" s="222"/>
      <c r="M581" s="223"/>
      <c r="N581" s="224"/>
      <c r="O581" s="224"/>
      <c r="P581" s="224"/>
      <c r="Q581" s="224"/>
      <c r="R581" s="224"/>
      <c r="S581" s="224"/>
      <c r="T581" s="225"/>
      <c r="AT581" s="226" t="s">
        <v>197</v>
      </c>
      <c r="AU581" s="226" t="s">
        <v>82</v>
      </c>
      <c r="AV581" s="12" t="s">
        <v>84</v>
      </c>
      <c r="AW581" s="12" t="s">
        <v>37</v>
      </c>
      <c r="AX581" s="12" t="s">
        <v>82</v>
      </c>
      <c r="AY581" s="226" t="s">
        <v>186</v>
      </c>
    </row>
    <row r="582" spans="2:65" s="1" customFormat="1" ht="16.5" customHeight="1">
      <c r="B582" s="41"/>
      <c r="C582" s="201" t="s">
        <v>1208</v>
      </c>
      <c r="D582" s="201" t="s">
        <v>188</v>
      </c>
      <c r="E582" s="202" t="s">
        <v>2179</v>
      </c>
      <c r="F582" s="203" t="s">
        <v>2180</v>
      </c>
      <c r="G582" s="204" t="s">
        <v>461</v>
      </c>
      <c r="H582" s="205">
        <v>1</v>
      </c>
      <c r="I582" s="206"/>
      <c r="J582" s="207">
        <f>ROUND(I582*H582,2)</f>
        <v>0</v>
      </c>
      <c r="K582" s="203" t="s">
        <v>30</v>
      </c>
      <c r="L582" s="61"/>
      <c r="M582" s="208" t="s">
        <v>30</v>
      </c>
      <c r="N582" s="209" t="s">
        <v>45</v>
      </c>
      <c r="O582" s="42"/>
      <c r="P582" s="210">
        <f>O582*H582</f>
        <v>0</v>
      </c>
      <c r="Q582" s="210">
        <v>0</v>
      </c>
      <c r="R582" s="210">
        <f>Q582*H582</f>
        <v>0</v>
      </c>
      <c r="S582" s="210">
        <v>0</v>
      </c>
      <c r="T582" s="211">
        <f>S582*H582</f>
        <v>0</v>
      </c>
      <c r="AR582" s="24" t="s">
        <v>193</v>
      </c>
      <c r="AT582" s="24" t="s">
        <v>188</v>
      </c>
      <c r="AU582" s="24" t="s">
        <v>82</v>
      </c>
      <c r="AY582" s="24" t="s">
        <v>186</v>
      </c>
      <c r="BE582" s="212">
        <f>IF(N582="základní",J582,0)</f>
        <v>0</v>
      </c>
      <c r="BF582" s="212">
        <f>IF(N582="snížená",J582,0)</f>
        <v>0</v>
      </c>
      <c r="BG582" s="212">
        <f>IF(N582="zákl. přenesená",J582,0)</f>
        <v>0</v>
      </c>
      <c r="BH582" s="212">
        <f>IF(N582="sníž. přenesená",J582,0)</f>
        <v>0</v>
      </c>
      <c r="BI582" s="212">
        <f>IF(N582="nulová",J582,0)</f>
        <v>0</v>
      </c>
      <c r="BJ582" s="24" t="s">
        <v>82</v>
      </c>
      <c r="BK582" s="212">
        <f>ROUND(I582*H582,2)</f>
        <v>0</v>
      </c>
      <c r="BL582" s="24" t="s">
        <v>193</v>
      </c>
      <c r="BM582" s="24" t="s">
        <v>2181</v>
      </c>
    </row>
    <row r="583" spans="2:65" s="1" customFormat="1" ht="13.5">
      <c r="B583" s="41"/>
      <c r="C583" s="63"/>
      <c r="D583" s="213" t="s">
        <v>195</v>
      </c>
      <c r="E583" s="63"/>
      <c r="F583" s="214" t="s">
        <v>2180</v>
      </c>
      <c r="G583" s="63"/>
      <c r="H583" s="63"/>
      <c r="I583" s="172"/>
      <c r="J583" s="63"/>
      <c r="K583" s="63"/>
      <c r="L583" s="61"/>
      <c r="M583" s="215"/>
      <c r="N583" s="42"/>
      <c r="O583" s="42"/>
      <c r="P583" s="42"/>
      <c r="Q583" s="42"/>
      <c r="R583" s="42"/>
      <c r="S583" s="42"/>
      <c r="T583" s="78"/>
      <c r="AT583" s="24" t="s">
        <v>195</v>
      </c>
      <c r="AU583" s="24" t="s">
        <v>82</v>
      </c>
    </row>
    <row r="584" spans="2:65" s="13" customFormat="1" ht="13.5">
      <c r="B584" s="227"/>
      <c r="C584" s="228"/>
      <c r="D584" s="213" t="s">
        <v>197</v>
      </c>
      <c r="E584" s="229" t="s">
        <v>30</v>
      </c>
      <c r="F584" s="230" t="s">
        <v>2173</v>
      </c>
      <c r="G584" s="228"/>
      <c r="H584" s="229" t="s">
        <v>30</v>
      </c>
      <c r="I584" s="231"/>
      <c r="J584" s="228"/>
      <c r="K584" s="228"/>
      <c r="L584" s="232"/>
      <c r="M584" s="233"/>
      <c r="N584" s="234"/>
      <c r="O584" s="234"/>
      <c r="P584" s="234"/>
      <c r="Q584" s="234"/>
      <c r="R584" s="234"/>
      <c r="S584" s="234"/>
      <c r="T584" s="235"/>
      <c r="AT584" s="236" t="s">
        <v>197</v>
      </c>
      <c r="AU584" s="236" t="s">
        <v>82</v>
      </c>
      <c r="AV584" s="13" t="s">
        <v>82</v>
      </c>
      <c r="AW584" s="13" t="s">
        <v>37</v>
      </c>
      <c r="AX584" s="13" t="s">
        <v>74</v>
      </c>
      <c r="AY584" s="236" t="s">
        <v>186</v>
      </c>
    </row>
    <row r="585" spans="2:65" s="12" customFormat="1" ht="13.5">
      <c r="B585" s="216"/>
      <c r="C585" s="217"/>
      <c r="D585" s="213" t="s">
        <v>197</v>
      </c>
      <c r="E585" s="218" t="s">
        <v>30</v>
      </c>
      <c r="F585" s="219" t="s">
        <v>2182</v>
      </c>
      <c r="G585" s="217"/>
      <c r="H585" s="220">
        <v>1</v>
      </c>
      <c r="I585" s="221"/>
      <c r="J585" s="217"/>
      <c r="K585" s="217"/>
      <c r="L585" s="222"/>
      <c r="M585" s="223"/>
      <c r="N585" s="224"/>
      <c r="O585" s="224"/>
      <c r="P585" s="224"/>
      <c r="Q585" s="224"/>
      <c r="R585" s="224"/>
      <c r="S585" s="224"/>
      <c r="T585" s="225"/>
      <c r="AT585" s="226" t="s">
        <v>197</v>
      </c>
      <c r="AU585" s="226" t="s">
        <v>82</v>
      </c>
      <c r="AV585" s="12" t="s">
        <v>84</v>
      </c>
      <c r="AW585" s="12" t="s">
        <v>37</v>
      </c>
      <c r="AX585" s="12" t="s">
        <v>82</v>
      </c>
      <c r="AY585" s="226" t="s">
        <v>186</v>
      </c>
    </row>
    <row r="586" spans="2:65" s="1" customFormat="1" ht="16.5" customHeight="1">
      <c r="B586" s="41"/>
      <c r="C586" s="201" t="s">
        <v>1211</v>
      </c>
      <c r="D586" s="201" t="s">
        <v>188</v>
      </c>
      <c r="E586" s="202" t="s">
        <v>2183</v>
      </c>
      <c r="F586" s="203" t="s">
        <v>2184</v>
      </c>
      <c r="G586" s="204" t="s">
        <v>1065</v>
      </c>
      <c r="H586" s="264"/>
      <c r="I586" s="206"/>
      <c r="J586" s="207">
        <f>ROUND(I586*H586,2)</f>
        <v>0</v>
      </c>
      <c r="K586" s="203" t="s">
        <v>30</v>
      </c>
      <c r="L586" s="61"/>
      <c r="M586" s="208" t="s">
        <v>30</v>
      </c>
      <c r="N586" s="209" t="s">
        <v>45</v>
      </c>
      <c r="O586" s="42"/>
      <c r="P586" s="210">
        <f>O586*H586</f>
        <v>0</v>
      </c>
      <c r="Q586" s="210">
        <v>0</v>
      </c>
      <c r="R586" s="210">
        <f>Q586*H586</f>
        <v>0</v>
      </c>
      <c r="S586" s="210">
        <v>0</v>
      </c>
      <c r="T586" s="211">
        <f>S586*H586</f>
        <v>0</v>
      </c>
      <c r="AR586" s="24" t="s">
        <v>193</v>
      </c>
      <c r="AT586" s="24" t="s">
        <v>188</v>
      </c>
      <c r="AU586" s="24" t="s">
        <v>82</v>
      </c>
      <c r="AY586" s="24" t="s">
        <v>186</v>
      </c>
      <c r="BE586" s="212">
        <f>IF(N586="základní",J586,0)</f>
        <v>0</v>
      </c>
      <c r="BF586" s="212">
        <f>IF(N586="snížená",J586,0)</f>
        <v>0</v>
      </c>
      <c r="BG586" s="212">
        <f>IF(N586="zákl. přenesená",J586,0)</f>
        <v>0</v>
      </c>
      <c r="BH586" s="212">
        <f>IF(N586="sníž. přenesená",J586,0)</f>
        <v>0</v>
      </c>
      <c r="BI586" s="212">
        <f>IF(N586="nulová",J586,0)</f>
        <v>0</v>
      </c>
      <c r="BJ586" s="24" t="s">
        <v>82</v>
      </c>
      <c r="BK586" s="212">
        <f>ROUND(I586*H586,2)</f>
        <v>0</v>
      </c>
      <c r="BL586" s="24" t="s">
        <v>193</v>
      </c>
      <c r="BM586" s="24" t="s">
        <v>2185</v>
      </c>
    </row>
    <row r="587" spans="2:65" s="1" customFormat="1" ht="13.5">
      <c r="B587" s="41"/>
      <c r="C587" s="63"/>
      <c r="D587" s="213" t="s">
        <v>195</v>
      </c>
      <c r="E587" s="63"/>
      <c r="F587" s="214" t="s">
        <v>2184</v>
      </c>
      <c r="G587" s="63"/>
      <c r="H587" s="63"/>
      <c r="I587" s="172"/>
      <c r="J587" s="63"/>
      <c r="K587" s="63"/>
      <c r="L587" s="61"/>
      <c r="M587" s="259"/>
      <c r="N587" s="260"/>
      <c r="O587" s="260"/>
      <c r="P587" s="260"/>
      <c r="Q587" s="260"/>
      <c r="R587" s="260"/>
      <c r="S587" s="260"/>
      <c r="T587" s="261"/>
      <c r="AT587" s="24" t="s">
        <v>195</v>
      </c>
      <c r="AU587" s="24" t="s">
        <v>82</v>
      </c>
    </row>
    <row r="588" spans="2:65" s="1" customFormat="1" ht="6.95" customHeight="1">
      <c r="B588" s="56"/>
      <c r="C588" s="57"/>
      <c r="D588" s="57"/>
      <c r="E588" s="57"/>
      <c r="F588" s="57"/>
      <c r="G588" s="57"/>
      <c r="H588" s="57"/>
      <c r="I588" s="148"/>
      <c r="J588" s="57"/>
      <c r="K588" s="57"/>
      <c r="L588" s="61"/>
    </row>
  </sheetData>
  <sheetProtection algorithmName="SHA-512" hashValue="N6eHPqswhYN2lZh1n0vXdXy8tA/7cSqRJbc1XGeH3U96dKvuc95NxCAy+7tA07MjfGgDOlRMGI1xzTUuAxYylQ==" saltValue="iToaTMcHB41BDTZUEsPdtp4hBgl6ExOScEVGbiLRFx1/K3ovDQvbUInoMs9K9eNsaIHHl6IQ54yAFB/dAzuRlQ==" spinCount="100000" sheet="1" objects="1" scenarios="1" formatColumns="0" formatRows="0" autoFilter="0"/>
  <autoFilter ref="C94:K587" xr:uid="{00000000-0009-0000-0000-000008000000}"/>
  <mergeCells count="13">
    <mergeCell ref="E87:H87"/>
    <mergeCell ref="G1:H1"/>
    <mergeCell ref="L2:V2"/>
    <mergeCell ref="E49:H49"/>
    <mergeCell ref="E51:H51"/>
    <mergeCell ref="J55:J56"/>
    <mergeCell ref="E83:H83"/>
    <mergeCell ref="E85:H85"/>
    <mergeCell ref="E7:H7"/>
    <mergeCell ref="E9:H9"/>
    <mergeCell ref="E11:H11"/>
    <mergeCell ref="E26:H26"/>
    <mergeCell ref="E47:H47"/>
  </mergeCells>
  <hyperlinks>
    <hyperlink ref="F1:G1" location="C2" display="1) Krycí list soupisu" xr:uid="{00000000-0004-0000-0800-000000000000}"/>
    <hyperlink ref="G1:H1" location="C58" display="2) Rekapitulace" xr:uid="{00000000-0004-0000-0800-000001000000}"/>
    <hyperlink ref="J1" location="C94" display="3) Soupis prací" xr:uid="{00000000-0004-0000-0800-000002000000}"/>
    <hyperlink ref="L1:V1" location="'Rekapitulace stavby'!C2" display="Rekapitulace stavby" xr:uid="{00000000-0004-0000-08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21</vt:i4>
      </vt:variant>
      <vt:variant>
        <vt:lpstr>Pojmenované oblasti</vt:lpstr>
      </vt:variant>
      <vt:variant>
        <vt:i4>41</vt:i4>
      </vt:variant>
    </vt:vector>
  </HeadingPairs>
  <TitlesOfParts>
    <vt:vector size="62" baseType="lpstr">
      <vt:lpstr>Rekapitulace stavby</vt:lpstr>
      <vt:lpstr>SO 1 - Parkování</vt:lpstr>
      <vt:lpstr>SO 2 - Přípojka kanalizace</vt:lpstr>
      <vt:lpstr>SO 3.01 - Letní sprchy a ...</vt:lpstr>
      <vt:lpstr>SO 3.03 - Hřiště beach vo...</vt:lpstr>
      <vt:lpstr>SO 3.04a - Hřiště víceúče...</vt:lpstr>
      <vt:lpstr>SO 3.04b - Hřiště víceúče...</vt:lpstr>
      <vt:lpstr>SO 3.05 - Dětské hřiště</vt:lpstr>
      <vt:lpstr>SO 3.06 - Asfaltová cesta...</vt:lpstr>
      <vt:lpstr>SO 3.07. - Sadové úpravy</vt:lpstr>
      <vt:lpstr>SO 3.08 - Oplocení areálu</vt:lpstr>
      <vt:lpstr>SO 4.01 - Sauny</vt:lpstr>
      <vt:lpstr>SO 4.02 - Retenční nádrže</vt:lpstr>
      <vt:lpstr>SO 4.03 - Dětské brouzdal...</vt:lpstr>
      <vt:lpstr>SO 4.04 - Velké molo</vt:lpstr>
      <vt:lpstr>SO 4.05 - Krátké molo</vt:lpstr>
      <vt:lpstr>SO 4.06 - Prodloužení a d...</vt:lpstr>
      <vt:lpstr>SO 4.07 - Kryty cirkulačn...</vt:lpstr>
      <vt:lpstr>SO 4.08 - Hrubé terénní ú...</vt:lpstr>
      <vt:lpstr>VRN - Vedlejší rozpočtové...</vt:lpstr>
      <vt:lpstr>Pokyny pro vyplnění</vt:lpstr>
      <vt:lpstr>'Rekapitulace stavby'!Názvy_tisku</vt:lpstr>
      <vt:lpstr>'SO 1 - Parkování'!Názvy_tisku</vt:lpstr>
      <vt:lpstr>'SO 2 - Přípojka kanalizace'!Názvy_tisku</vt:lpstr>
      <vt:lpstr>'SO 3.01 - Letní sprchy a ...'!Názvy_tisku</vt:lpstr>
      <vt:lpstr>'SO 3.03 - Hřiště beach vo...'!Názvy_tisku</vt:lpstr>
      <vt:lpstr>'SO 3.04a - Hřiště víceúče...'!Názvy_tisku</vt:lpstr>
      <vt:lpstr>'SO 3.04b - Hřiště víceúče...'!Názvy_tisku</vt:lpstr>
      <vt:lpstr>'SO 3.05 - Dětské hřiště'!Názvy_tisku</vt:lpstr>
      <vt:lpstr>'SO 3.06 - Asfaltová cesta...'!Názvy_tisku</vt:lpstr>
      <vt:lpstr>'SO 3.07. - Sadové úpravy'!Názvy_tisku</vt:lpstr>
      <vt:lpstr>'SO 3.08 - Oplocení areálu'!Názvy_tisku</vt:lpstr>
      <vt:lpstr>'SO 4.01 - Sauny'!Názvy_tisku</vt:lpstr>
      <vt:lpstr>'SO 4.02 - Retenční nádrže'!Názvy_tisku</vt:lpstr>
      <vt:lpstr>'SO 4.03 - Dětské brouzdal...'!Názvy_tisku</vt:lpstr>
      <vt:lpstr>'SO 4.04 - Velké molo'!Názvy_tisku</vt:lpstr>
      <vt:lpstr>'SO 4.05 - Krátké molo'!Názvy_tisku</vt:lpstr>
      <vt:lpstr>'SO 4.06 - Prodloužení a d...'!Názvy_tisku</vt:lpstr>
      <vt:lpstr>'SO 4.07 - Kryty cirkulačn...'!Názvy_tisku</vt:lpstr>
      <vt:lpstr>'SO 4.08 - Hrubé terénní ú...'!Názvy_tisku</vt:lpstr>
      <vt:lpstr>'VRN - Vedlejší rozpočtové...'!Názvy_tisku</vt:lpstr>
      <vt:lpstr>'Pokyny pro vyplnění'!Oblast_tisku</vt:lpstr>
      <vt:lpstr>'Rekapitulace stavby'!Oblast_tisku</vt:lpstr>
      <vt:lpstr>'SO 1 - Parkování'!Oblast_tisku</vt:lpstr>
      <vt:lpstr>'SO 2 - Přípojka kanalizace'!Oblast_tisku</vt:lpstr>
      <vt:lpstr>'SO 3.01 - Letní sprchy a ...'!Oblast_tisku</vt:lpstr>
      <vt:lpstr>'SO 3.03 - Hřiště beach vo...'!Oblast_tisku</vt:lpstr>
      <vt:lpstr>'SO 3.04a - Hřiště víceúče...'!Oblast_tisku</vt:lpstr>
      <vt:lpstr>'SO 3.04b - Hřiště víceúče...'!Oblast_tisku</vt:lpstr>
      <vt:lpstr>'SO 3.05 - Dětské hřiště'!Oblast_tisku</vt:lpstr>
      <vt:lpstr>'SO 3.06 - Asfaltová cesta...'!Oblast_tisku</vt:lpstr>
      <vt:lpstr>'SO 3.07. - Sadové úpravy'!Oblast_tisku</vt:lpstr>
      <vt:lpstr>'SO 3.08 - Oplocení areálu'!Oblast_tisku</vt:lpstr>
      <vt:lpstr>'SO 4.01 - Sauny'!Oblast_tisku</vt:lpstr>
      <vt:lpstr>'SO 4.02 - Retenční nádrže'!Oblast_tisku</vt:lpstr>
      <vt:lpstr>'SO 4.03 - Dětské brouzdal...'!Oblast_tisku</vt:lpstr>
      <vt:lpstr>'SO 4.04 - Velké molo'!Oblast_tisku</vt:lpstr>
      <vt:lpstr>'SO 4.05 - Krátké molo'!Oblast_tisku</vt:lpstr>
      <vt:lpstr>'SO 4.06 - Prodloužení a d...'!Oblast_tisku</vt:lpstr>
      <vt:lpstr>'SO 4.07 - Kryty cirkulačn...'!Oblast_tisku</vt:lpstr>
      <vt:lpstr>'SO 4.08 - Hrubé terénní ú...'!Oblast_tisku</vt:lpstr>
      <vt:lpstr>'VRN - Vedlejší rozpočtové...'!Oblast_tisku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Jannike Genc Sklenářová</cp:lastModifiedBy>
  <dcterms:created xsi:type="dcterms:W3CDTF">2018-10-19T21:11:25Z</dcterms:created>
  <dcterms:modified xsi:type="dcterms:W3CDTF">2018-10-19T21:15:17Z</dcterms:modified>
</cp:coreProperties>
</file>